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150" windowWidth="19140" windowHeight="9000" tabRatio="232"/>
  </bookViews>
  <sheets>
    <sheet name="Лист 1" sheetId="2" r:id="rId1"/>
  </sheets>
  <definedNames>
    <definedName name="_xlnm.Print_Area" localSheetId="0">'Лист 1'!$A$1:$AK$146</definedName>
  </definedNames>
  <calcPr calcId="145621" iterateCount="200" iterateDelta="1E-4"/>
</workbook>
</file>

<file path=xl/calcChain.xml><?xml version="1.0" encoding="utf-8"?>
<calcChain xmlns="http://schemas.openxmlformats.org/spreadsheetml/2006/main">
  <c r="J145" i="2" l="1"/>
  <c r="H145" i="2"/>
  <c r="F145" i="2"/>
  <c r="AI81" i="2"/>
  <c r="AI143" i="2"/>
  <c r="AI46" i="2"/>
  <c r="AK46" i="2"/>
  <c r="AD47" i="2"/>
  <c r="AC47" i="2"/>
  <c r="AB47" i="2"/>
  <c r="AI94" i="2"/>
  <c r="AK94" i="2" s="1"/>
  <c r="AA129" i="2"/>
  <c r="H41" i="2"/>
  <c r="H42" i="2"/>
  <c r="J42" i="2" s="1"/>
  <c r="H43" i="2"/>
  <c r="J43" i="2"/>
  <c r="H44" i="2"/>
  <c r="H45" i="2"/>
  <c r="H14" i="2"/>
  <c r="H13" i="2"/>
  <c r="J13" i="2" s="1"/>
  <c r="H11" i="2"/>
  <c r="H132" i="2"/>
  <c r="H131" i="2"/>
  <c r="H130" i="2"/>
  <c r="J130" i="2" s="1"/>
  <c r="H102" i="2"/>
  <c r="H101" i="2"/>
  <c r="J101" i="2"/>
  <c r="H100" i="2"/>
  <c r="H99" i="2"/>
  <c r="J99" i="2"/>
  <c r="H98" i="2"/>
  <c r="H97" i="2"/>
  <c r="H67" i="2"/>
  <c r="H66" i="2"/>
  <c r="H65" i="2"/>
  <c r="J65" i="2" s="1"/>
  <c r="H64" i="2"/>
  <c r="J64" i="2"/>
  <c r="H63" i="2"/>
  <c r="J63" i="2" s="1"/>
  <c r="H62" i="2"/>
  <c r="J62" i="2"/>
  <c r="L62" i="2" s="1"/>
  <c r="H61" i="2"/>
  <c r="H60" i="2"/>
  <c r="H58" i="2"/>
  <c r="H59" i="2"/>
  <c r="J59" i="2"/>
  <c r="H57" i="2"/>
  <c r="H36" i="2"/>
  <c r="H35" i="2"/>
  <c r="H34" i="2"/>
  <c r="J34" i="2" s="1"/>
  <c r="H33" i="2"/>
  <c r="H32" i="2"/>
  <c r="J32" i="2" s="1"/>
  <c r="H27" i="2"/>
  <c r="J27" i="2"/>
  <c r="H26" i="2"/>
  <c r="J26" i="2" s="1"/>
  <c r="H25" i="2"/>
  <c r="H24" i="2"/>
  <c r="J24" i="2"/>
  <c r="H23" i="2"/>
  <c r="H22" i="2"/>
  <c r="J22" i="2" s="1"/>
  <c r="H21" i="2"/>
  <c r="H20" i="2"/>
  <c r="H15" i="2"/>
  <c r="H12" i="2"/>
  <c r="J12" i="2"/>
  <c r="H10" i="2"/>
  <c r="H9" i="2"/>
  <c r="J9" i="2"/>
  <c r="H8" i="2"/>
  <c r="H7" i="2"/>
  <c r="H6" i="2"/>
  <c r="H5" i="2"/>
  <c r="J5" i="2"/>
  <c r="H4" i="2"/>
  <c r="H83" i="2"/>
  <c r="H84" i="2"/>
  <c r="H85" i="2"/>
  <c r="H86" i="2"/>
  <c r="H87" i="2"/>
  <c r="J87" i="2"/>
  <c r="L87" i="2" s="1"/>
  <c r="H88" i="2"/>
  <c r="H89" i="2"/>
  <c r="H90" i="2"/>
  <c r="J90" i="2" s="1"/>
  <c r="H91" i="2"/>
  <c r="H92" i="2"/>
  <c r="AA28" i="2"/>
  <c r="AA31" i="2"/>
  <c r="H48" i="2"/>
  <c r="H49" i="2"/>
  <c r="H50" i="2"/>
  <c r="J50" i="2"/>
  <c r="H51" i="2"/>
  <c r="J51" i="2" s="1"/>
  <c r="H52" i="2"/>
  <c r="J52" i="2"/>
  <c r="H53" i="2"/>
  <c r="H54" i="2"/>
  <c r="H55" i="2"/>
  <c r="H56" i="2"/>
  <c r="H72" i="2"/>
  <c r="H73" i="2"/>
  <c r="L73" i="2" s="1"/>
  <c r="J73" i="2"/>
  <c r="H74" i="2"/>
  <c r="H75" i="2"/>
  <c r="J75" i="2" s="1"/>
  <c r="H76" i="2"/>
  <c r="J76" i="2" s="1"/>
  <c r="H77" i="2"/>
  <c r="J77" i="2" s="1"/>
  <c r="H78" i="2"/>
  <c r="H106" i="2"/>
  <c r="H107" i="2"/>
  <c r="H108" i="2"/>
  <c r="J108" i="2" s="1"/>
  <c r="H109" i="2"/>
  <c r="H110" i="2"/>
  <c r="H111" i="2"/>
  <c r="H112" i="2"/>
  <c r="H113" i="2"/>
  <c r="H114" i="2"/>
  <c r="H115" i="2"/>
  <c r="J115" i="2"/>
  <c r="L115" i="2"/>
  <c r="H116" i="2"/>
  <c r="H117" i="2"/>
  <c r="J117" i="2" s="1"/>
  <c r="H118" i="2"/>
  <c r="H119" i="2"/>
  <c r="J119" i="2" s="1"/>
  <c r="H120" i="2"/>
  <c r="J120" i="2" s="1"/>
  <c r="H121" i="2"/>
  <c r="J121" i="2" s="1"/>
  <c r="H122" i="2"/>
  <c r="H123" i="2"/>
  <c r="J123" i="2" s="1"/>
  <c r="H124" i="2"/>
  <c r="J124" i="2"/>
  <c r="H125" i="2"/>
  <c r="H138" i="2"/>
  <c r="J138" i="2" s="1"/>
  <c r="H139" i="2"/>
  <c r="H140" i="2"/>
  <c r="F19" i="2"/>
  <c r="F31" i="2"/>
  <c r="F40" i="2"/>
  <c r="F47" i="2"/>
  <c r="F71" i="2"/>
  <c r="F82" i="2"/>
  <c r="F96" i="2"/>
  <c r="F105" i="2"/>
  <c r="F129" i="2"/>
  <c r="F137" i="2"/>
  <c r="F144" i="2"/>
  <c r="AA93" i="2"/>
  <c r="AA96" i="2"/>
  <c r="AA79" i="2"/>
  <c r="AA68" i="2"/>
  <c r="AA71" i="2"/>
  <c r="AA16" i="2"/>
  <c r="AA19" i="2"/>
  <c r="AH82" i="2"/>
  <c r="AH144" i="2"/>
  <c r="AD31" i="2"/>
  <c r="AD129" i="2"/>
  <c r="AC19" i="2"/>
  <c r="AC31" i="2"/>
  <c r="AC71" i="2"/>
  <c r="AC96" i="2"/>
  <c r="AC105" i="2"/>
  <c r="AC129" i="2"/>
  <c r="AC137" i="2"/>
  <c r="AB137" i="2"/>
  <c r="AB129" i="2"/>
  <c r="AB145" i="2" s="1"/>
  <c r="AB105" i="2"/>
  <c r="Z133" i="2"/>
  <c r="AI17" i="2"/>
  <c r="AK17" i="2"/>
  <c r="AA141" i="2"/>
  <c r="AI142" i="2"/>
  <c r="AK142" i="2"/>
  <c r="AA134" i="2"/>
  <c r="AA137" i="2" s="1"/>
  <c r="AI134" i="2"/>
  <c r="AK134" i="2"/>
  <c r="AI135" i="2"/>
  <c r="AK135" i="2" s="1"/>
  <c r="AI127" i="2"/>
  <c r="AK127" i="2"/>
  <c r="AI103" i="2"/>
  <c r="AK103" i="2"/>
  <c r="AI93" i="2"/>
  <c r="AK93" i="2"/>
  <c r="AI80" i="2"/>
  <c r="AI69" i="2"/>
  <c r="AK69" i="2"/>
  <c r="AA37" i="2"/>
  <c r="AI38" i="2"/>
  <c r="AK38" i="2" s="1"/>
  <c r="AI28" i="2"/>
  <c r="AK28" i="2"/>
  <c r="AI29" i="2"/>
  <c r="AK29" i="2" s="1"/>
  <c r="AH19" i="2"/>
  <c r="AK80" i="2"/>
  <c r="AK81" i="2"/>
  <c r="AK104" i="2"/>
  <c r="AK128" i="2"/>
  <c r="AK143" i="2"/>
  <c r="AH31" i="2"/>
  <c r="AH40" i="2"/>
  <c r="AH47" i="2"/>
  <c r="AH71" i="2"/>
  <c r="AH96" i="2"/>
  <c r="AH105" i="2"/>
  <c r="AH129" i="2"/>
  <c r="AH137" i="2"/>
  <c r="AA105" i="2"/>
  <c r="AB40" i="2"/>
  <c r="AB71" i="2"/>
  <c r="AB82" i="2"/>
  <c r="AB96" i="2"/>
  <c r="AB144" i="2"/>
  <c r="AC40" i="2"/>
  <c r="AC82" i="2"/>
  <c r="AC144" i="2"/>
  <c r="AD19" i="2"/>
  <c r="AD40" i="2"/>
  <c r="AD71" i="2"/>
  <c r="AD145" i="2" s="1"/>
  <c r="AD82" i="2"/>
  <c r="AD96" i="2"/>
  <c r="AD105" i="2"/>
  <c r="AD137" i="2"/>
  <c r="AD144" i="2"/>
  <c r="AE19" i="2"/>
  <c r="AE31" i="2"/>
  <c r="AE40" i="2"/>
  <c r="AE47" i="2"/>
  <c r="AE71" i="2"/>
  <c r="AE82" i="2"/>
  <c r="AE96" i="2"/>
  <c r="AE145" i="2" s="1"/>
  <c r="AE105" i="2"/>
  <c r="AE129" i="2"/>
  <c r="AE137" i="2"/>
  <c r="AE144" i="2"/>
  <c r="AF19" i="2"/>
  <c r="AF31" i="2"/>
  <c r="AF40" i="2"/>
  <c r="AF47" i="2"/>
  <c r="AF71" i="2"/>
  <c r="AF82" i="2"/>
  <c r="AF96" i="2"/>
  <c r="AF105" i="2"/>
  <c r="AF145" i="2" s="1"/>
  <c r="AF129" i="2"/>
  <c r="AF137" i="2"/>
  <c r="AF144" i="2"/>
  <c r="AG19" i="2"/>
  <c r="AG31" i="2"/>
  <c r="AG40" i="2"/>
  <c r="AG47" i="2"/>
  <c r="AG71" i="2"/>
  <c r="AG82" i="2"/>
  <c r="AG96" i="2"/>
  <c r="AG105" i="2"/>
  <c r="AG129" i="2"/>
  <c r="AG145" i="2" s="1"/>
  <c r="AG137" i="2"/>
  <c r="AG144" i="2"/>
  <c r="AK136" i="2"/>
  <c r="AK95" i="2"/>
  <c r="AK70" i="2"/>
  <c r="AK39" i="2"/>
  <c r="AK30" i="2"/>
  <c r="V126" i="2"/>
  <c r="X126" i="2"/>
  <c r="L52" i="2"/>
  <c r="R19" i="2"/>
  <c r="AA47" i="2"/>
  <c r="J91" i="2"/>
  <c r="N91" i="2" s="1"/>
  <c r="J86" i="2"/>
  <c r="J48" i="2"/>
  <c r="J122" i="2"/>
  <c r="J106" i="2"/>
  <c r="L106" i="2" s="1"/>
  <c r="J25" i="2"/>
  <c r="L43" i="2"/>
  <c r="J98" i="2"/>
  <c r="L98" i="2"/>
  <c r="J102" i="2"/>
  <c r="J20" i="2"/>
  <c r="J57" i="2"/>
  <c r="J11" i="2"/>
  <c r="J15" i="2"/>
  <c r="J66" i="2"/>
  <c r="J113" i="2"/>
  <c r="J53" i="2"/>
  <c r="L53" i="2" s="1"/>
  <c r="N115" i="2"/>
  <c r="R115" i="2" s="1"/>
  <c r="V115" i="2"/>
  <c r="J4" i="2"/>
  <c r="L4" i="2"/>
  <c r="N4" i="2" s="1"/>
  <c r="J44" i="2"/>
  <c r="L44" i="2"/>
  <c r="N44" i="2"/>
  <c r="P44" i="2"/>
  <c r="AI44" i="2" s="1"/>
  <c r="AK44" i="2" s="1"/>
  <c r="L122" i="2"/>
  <c r="L101" i="2"/>
  <c r="L12" i="2"/>
  <c r="V12" i="2" s="1"/>
  <c r="L5" i="2"/>
  <c r="L64" i="2"/>
  <c r="N64" i="2"/>
  <c r="X16" i="2"/>
  <c r="AI16" i="2" s="1"/>
  <c r="AK16" i="2" s="1"/>
  <c r="X133" i="2"/>
  <c r="V133" i="2"/>
  <c r="AI133" i="2"/>
  <c r="AK133" i="2" s="1"/>
  <c r="J74" i="2"/>
  <c r="N12" i="2"/>
  <c r="X12" i="2" s="1"/>
  <c r="T12" i="2"/>
  <c r="Z137" i="2"/>
  <c r="J100" i="2"/>
  <c r="J14" i="2"/>
  <c r="R64" i="2"/>
  <c r="X115" i="2"/>
  <c r="AI115" i="2" s="1"/>
  <c r="AK115" i="2" s="1"/>
  <c r="P115" i="2"/>
  <c r="J6" i="2"/>
  <c r="J112" i="2"/>
  <c r="L112" i="2"/>
  <c r="L91" i="2"/>
  <c r="J7" i="2"/>
  <c r="L7" i="2"/>
  <c r="N7" i="2" s="1"/>
  <c r="P12" i="2"/>
  <c r="J83" i="2"/>
  <c r="N83" i="2" s="1"/>
  <c r="L83" i="2"/>
  <c r="AI68" i="2"/>
  <c r="AK68" i="2" s="1"/>
  <c r="J89" i="2"/>
  <c r="J125" i="2"/>
  <c r="L125" i="2"/>
  <c r="P125" i="2" s="1"/>
  <c r="J114" i="2"/>
  <c r="J110" i="2"/>
  <c r="J140" i="2"/>
  <c r="L140" i="2" s="1"/>
  <c r="H144" i="2"/>
  <c r="L124" i="2"/>
  <c r="L59" i="2"/>
  <c r="N59" i="2" s="1"/>
  <c r="L20" i="2"/>
  <c r="N20" i="2" s="1"/>
  <c r="L48" i="2"/>
  <c r="L11" i="2"/>
  <c r="J107" i="2"/>
  <c r="L107" i="2"/>
  <c r="N107" i="2" s="1"/>
  <c r="J49" i="2"/>
  <c r="L86" i="2"/>
  <c r="J10" i="2"/>
  <c r="J21" i="2"/>
  <c r="L21" i="2"/>
  <c r="AA82" i="2"/>
  <c r="AI79" i="2"/>
  <c r="AK79" i="2" s="1"/>
  <c r="J139" i="2"/>
  <c r="J55" i="2"/>
  <c r="L55" i="2"/>
  <c r="J85" i="2"/>
  <c r="L85" i="2"/>
  <c r="J36" i="2"/>
  <c r="L36" i="2"/>
  <c r="J131" i="2"/>
  <c r="J116" i="2"/>
  <c r="L116" i="2" s="1"/>
  <c r="J54" i="2"/>
  <c r="L54" i="2"/>
  <c r="L66" i="2"/>
  <c r="L102" i="2"/>
  <c r="N43" i="2"/>
  <c r="R43" i="2" s="1"/>
  <c r="P43" i="2"/>
  <c r="L25" i="2"/>
  <c r="N25" i="2"/>
  <c r="N5" i="2"/>
  <c r="V5" i="2" s="1"/>
  <c r="T115" i="2"/>
  <c r="N87" i="2"/>
  <c r="AI141" i="2"/>
  <c r="AK141" i="2" s="1"/>
  <c r="AA144" i="2"/>
  <c r="L57" i="2"/>
  <c r="N112" i="2"/>
  <c r="R112" i="2"/>
  <c r="J56" i="2"/>
  <c r="L56" i="2"/>
  <c r="N56" i="2" s="1"/>
  <c r="L9" i="2"/>
  <c r="J35" i="2"/>
  <c r="J58" i="2"/>
  <c r="L58" i="2"/>
  <c r="J72" i="2"/>
  <c r="L72" i="2"/>
  <c r="H82" i="2"/>
  <c r="J92" i="2"/>
  <c r="J84" i="2"/>
  <c r="J97" i="2"/>
  <c r="J105" i="2" s="1"/>
  <c r="H105" i="2"/>
  <c r="N101" i="2"/>
  <c r="N52" i="2"/>
  <c r="V52" i="2" s="1"/>
  <c r="AI126" i="2"/>
  <c r="AK126" i="2" s="1"/>
  <c r="J111" i="2"/>
  <c r="J45" i="2"/>
  <c r="L45" i="2"/>
  <c r="AC145" i="2"/>
  <c r="L27" i="2"/>
  <c r="J78" i="2"/>
  <c r="L99" i="2"/>
  <c r="H137" i="2"/>
  <c r="T64" i="2"/>
  <c r="P64" i="2"/>
  <c r="V64" i="2"/>
  <c r="X64" i="2"/>
  <c r="AI64" i="2" s="1"/>
  <c r="AK64" i="2" s="1"/>
  <c r="N122" i="2"/>
  <c r="T122" i="2" s="1"/>
  <c r="AI122" i="2" s="1"/>
  <c r="AK122" i="2" s="1"/>
  <c r="R122" i="2"/>
  <c r="L89" i="2"/>
  <c r="N89" i="2"/>
  <c r="R89" i="2" s="1"/>
  <c r="V83" i="2"/>
  <c r="L100" i="2"/>
  <c r="L14" i="2"/>
  <c r="N14" i="2" s="1"/>
  <c r="L6" i="2"/>
  <c r="N6" i="2"/>
  <c r="P6" i="2"/>
  <c r="Z145" i="2"/>
  <c r="V43" i="2"/>
  <c r="V91" i="2"/>
  <c r="L74" i="2"/>
  <c r="N36" i="2"/>
  <c r="T36" i="2"/>
  <c r="N85" i="2"/>
  <c r="P85" i="2" s="1"/>
  <c r="T5" i="2"/>
  <c r="V112" i="2"/>
  <c r="X5" i="2"/>
  <c r="N21" i="2"/>
  <c r="T21" i="2" s="1"/>
  <c r="N86" i="2"/>
  <c r="T86" i="2"/>
  <c r="N11" i="2"/>
  <c r="T11" i="2" s="1"/>
  <c r="P11" i="2"/>
  <c r="N48" i="2"/>
  <c r="N125" i="2"/>
  <c r="N66" i="2"/>
  <c r="X66" i="2" s="1"/>
  <c r="T66" i="2"/>
  <c r="X20" i="2"/>
  <c r="L131" i="2"/>
  <c r="L139" i="2"/>
  <c r="N139" i="2" s="1"/>
  <c r="L10" i="2"/>
  <c r="V125" i="2"/>
  <c r="N99" i="2"/>
  <c r="V99" i="2"/>
  <c r="R99" i="2"/>
  <c r="N27" i="2"/>
  <c r="X27" i="2" s="1"/>
  <c r="N45" i="2"/>
  <c r="P45" i="2"/>
  <c r="L92" i="2"/>
  <c r="N72" i="2"/>
  <c r="P72" i="2" s="1"/>
  <c r="N57" i="2"/>
  <c r="R57" i="2" s="1"/>
  <c r="T57" i="2"/>
  <c r="P5" i="2"/>
  <c r="R25" i="2"/>
  <c r="P25" i="2"/>
  <c r="AI25" i="2" s="1"/>
  <c r="AK25" i="2" s="1"/>
  <c r="V25" i="2"/>
  <c r="R52" i="2"/>
  <c r="P52" i="2"/>
  <c r="T52" i="2"/>
  <c r="X52" i="2"/>
  <c r="L84" i="2"/>
  <c r="N84" i="2" s="1"/>
  <c r="T25" i="2"/>
  <c r="L78" i="2"/>
  <c r="P101" i="2"/>
  <c r="R101" i="2"/>
  <c r="T101" i="2"/>
  <c r="X101" i="2"/>
  <c r="N58" i="2"/>
  <c r="X58" i="2" s="1"/>
  <c r="N9" i="2"/>
  <c r="T9" i="2" s="1"/>
  <c r="P9" i="2"/>
  <c r="T112" i="2"/>
  <c r="AI112" i="2" s="1"/>
  <c r="AK112" i="2" s="1"/>
  <c r="X112" i="2"/>
  <c r="P112" i="2"/>
  <c r="V101" i="2"/>
  <c r="X25" i="2"/>
  <c r="N102" i="2"/>
  <c r="T102" i="2"/>
  <c r="T89" i="2"/>
  <c r="P99" i="2"/>
  <c r="P122" i="2"/>
  <c r="T99" i="2"/>
  <c r="X6" i="2"/>
  <c r="V122" i="2"/>
  <c r="X122" i="2"/>
  <c r="X89" i="2"/>
  <c r="N100" i="2"/>
  <c r="T100" i="2" s="1"/>
  <c r="P89" i="2"/>
  <c r="AI89" i="2" s="1"/>
  <c r="V6" i="2"/>
  <c r="X102" i="2"/>
  <c r="V89" i="2"/>
  <c r="X11" i="2"/>
  <c r="T6" i="2"/>
  <c r="X9" i="2"/>
  <c r="P36" i="2"/>
  <c r="AI36" i="2" s="1"/>
  <c r="AK36" i="2" s="1"/>
  <c r="X125" i="2"/>
  <c r="R125" i="2"/>
  <c r="P107" i="2"/>
  <c r="AI101" i="2"/>
  <c r="AK101" i="2" s="1"/>
  <c r="V66" i="2"/>
  <c r="N78" i="2"/>
  <c r="V78" i="2"/>
  <c r="V102" i="2"/>
  <c r="AI102" i="2" s="1"/>
  <c r="AK102" i="2" s="1"/>
  <c r="V27" i="2"/>
  <c r="R36" i="2"/>
  <c r="V11" i="2"/>
  <c r="V86" i="2"/>
  <c r="R86" i="2"/>
  <c r="X86" i="2"/>
  <c r="AI86" i="2" s="1"/>
  <c r="AK86" i="2" s="1"/>
  <c r="P86" i="2"/>
  <c r="R21" i="2"/>
  <c r="N131" i="2"/>
  <c r="AI131" i="2"/>
  <c r="AK131" i="2"/>
  <c r="V36" i="2"/>
  <c r="AI52" i="2"/>
  <c r="AK52" i="2" s="1"/>
  <c r="T27" i="2"/>
  <c r="T125" i="2"/>
  <c r="P27" i="2"/>
  <c r="AI27" i="2" s="1"/>
  <c r="AK27" i="2" s="1"/>
  <c r="X36" i="2"/>
  <c r="P21" i="2"/>
  <c r="N10" i="2"/>
  <c r="V10" i="2" s="1"/>
  <c r="AI45" i="2"/>
  <c r="AK45" i="2" s="1"/>
  <c r="V9" i="2"/>
  <c r="V57" i="2"/>
  <c r="X72" i="2"/>
  <c r="R27" i="2"/>
  <c r="X99" i="2"/>
  <c r="AI99" i="2"/>
  <c r="AK99" i="2" s="1"/>
  <c r="V84" i="2"/>
  <c r="N92" i="2"/>
  <c r="AI5" i="2"/>
  <c r="AK5" i="2" s="1"/>
  <c r="P57" i="2"/>
  <c r="AI57" i="2" s="1"/>
  <c r="AK57" i="2" s="1"/>
  <c r="X57" i="2"/>
  <c r="S103" i="2"/>
  <c r="P92" i="2"/>
  <c r="AI11" i="2"/>
  <c r="AK11" i="2" s="1"/>
  <c r="AK89" i="2"/>
  <c r="T78" i="2"/>
  <c r="R78" i="2"/>
  <c r="X10" i="2"/>
  <c r="AI125" i="2"/>
  <c r="AK125" i="2" s="1"/>
  <c r="P78" i="2"/>
  <c r="X78" i="2"/>
  <c r="AI78" i="2" s="1"/>
  <c r="AK78" i="2" s="1"/>
  <c r="P10" i="2"/>
  <c r="V139" i="2"/>
  <c r="R84" i="2"/>
  <c r="X84" i="2"/>
  <c r="P84" i="2"/>
  <c r="AI84" i="2" s="1"/>
  <c r="AK84" i="2" s="1"/>
  <c r="T84" i="2"/>
  <c r="R92" i="2"/>
  <c r="L113" i="2" l="1"/>
  <c r="L121" i="2"/>
  <c r="J40" i="2"/>
  <c r="V32" i="2"/>
  <c r="L32" i="2"/>
  <c r="N32" i="2"/>
  <c r="R32" i="2"/>
  <c r="X32" i="2"/>
  <c r="P32" i="2"/>
  <c r="V107" i="2"/>
  <c r="T107" i="2"/>
  <c r="AI107" i="2" s="1"/>
  <c r="AK107" i="2" s="1"/>
  <c r="X107" i="2"/>
  <c r="R106" i="2"/>
  <c r="N106" i="2"/>
  <c r="P106" i="2"/>
  <c r="L120" i="2"/>
  <c r="J33" i="2"/>
  <c r="L33" i="2"/>
  <c r="H40" i="2"/>
  <c r="L63" i="2"/>
  <c r="N63" i="2"/>
  <c r="V63" i="2"/>
  <c r="T63" i="2"/>
  <c r="R63" i="2"/>
  <c r="P63" i="2"/>
  <c r="T48" i="2"/>
  <c r="R48" i="2"/>
  <c r="V48" i="2"/>
  <c r="P48" i="2"/>
  <c r="N119" i="2"/>
  <c r="X119" i="2"/>
  <c r="L119" i="2"/>
  <c r="T119" i="2" s="1"/>
  <c r="J109" i="2"/>
  <c r="L109" i="2"/>
  <c r="R109" i="2" s="1"/>
  <c r="V109" i="2"/>
  <c r="N109" i="2"/>
  <c r="X109" i="2" s="1"/>
  <c r="T109" i="2"/>
  <c r="L34" i="2"/>
  <c r="H47" i="2"/>
  <c r="J41" i="2"/>
  <c r="N41" i="2" s="1"/>
  <c r="L41" i="2"/>
  <c r="L47" i="2" s="1"/>
  <c r="J118" i="2"/>
  <c r="L118" i="2"/>
  <c r="N108" i="2"/>
  <c r="L108" i="2"/>
  <c r="J129" i="2"/>
  <c r="L130" i="2"/>
  <c r="L117" i="2"/>
  <c r="L22" i="2"/>
  <c r="N65" i="2"/>
  <c r="R65" i="2" s="1"/>
  <c r="P65" i="2"/>
  <c r="L65" i="2"/>
  <c r="V65" i="2" s="1"/>
  <c r="R20" i="2"/>
  <c r="T20" i="2"/>
  <c r="P20" i="2"/>
  <c r="T32" i="2"/>
  <c r="J23" i="2"/>
  <c r="J31" i="2" s="1"/>
  <c r="H31" i="2"/>
  <c r="L23" i="2"/>
  <c r="J132" i="2"/>
  <c r="J137" i="2" s="1"/>
  <c r="L132" i="2"/>
  <c r="N132" i="2"/>
  <c r="AI132" i="2"/>
  <c r="AK132" i="2" s="1"/>
  <c r="AI9" i="2"/>
  <c r="AK9" i="2" s="1"/>
  <c r="J144" i="2"/>
  <c r="L138" i="2"/>
  <c r="J67" i="2"/>
  <c r="L67" i="2"/>
  <c r="V92" i="2"/>
  <c r="T92" i="2"/>
  <c r="AI92" i="2"/>
  <c r="AK92" i="2" s="1"/>
  <c r="X139" i="2"/>
  <c r="T139" i="2"/>
  <c r="P139" i="2"/>
  <c r="AI139" i="2" s="1"/>
  <c r="AK139" i="2" s="1"/>
  <c r="R139" i="2"/>
  <c r="L111" i="2"/>
  <c r="N111" i="2"/>
  <c r="P111" i="2" s="1"/>
  <c r="R111" i="2"/>
  <c r="N54" i="2"/>
  <c r="AI54" i="2" s="1"/>
  <c r="AK54" i="2" s="1"/>
  <c r="T54" i="2"/>
  <c r="X54" i="2"/>
  <c r="P54" i="2"/>
  <c r="V54" i="2"/>
  <c r="V59" i="2"/>
  <c r="X59" i="2"/>
  <c r="P59" i="2"/>
  <c r="R59" i="2"/>
  <c r="T83" i="2"/>
  <c r="AI83" i="2"/>
  <c r="X83" i="2"/>
  <c r="R83" i="2"/>
  <c r="P83" i="2"/>
  <c r="T4" i="2"/>
  <c r="X4" i="2"/>
  <c r="V4" i="2"/>
  <c r="R91" i="2"/>
  <c r="X91" i="2"/>
  <c r="T91" i="2"/>
  <c r="P91" i="2"/>
  <c r="AI91" i="2" s="1"/>
  <c r="AK91" i="2" s="1"/>
  <c r="T77" i="2"/>
  <c r="X77" i="2"/>
  <c r="L77" i="2"/>
  <c r="N77" i="2"/>
  <c r="V77" i="2" s="1"/>
  <c r="R77" i="2"/>
  <c r="J88" i="2"/>
  <c r="L88" i="2"/>
  <c r="P88" i="2"/>
  <c r="N88" i="2"/>
  <c r="H96" i="2"/>
  <c r="H19" i="2"/>
  <c r="J8" i="2"/>
  <c r="L13" i="2"/>
  <c r="L49" i="2"/>
  <c r="X92" i="2"/>
  <c r="X48" i="2"/>
  <c r="R54" i="2"/>
  <c r="AI12" i="2"/>
  <c r="AK12" i="2" s="1"/>
  <c r="L76" i="2"/>
  <c r="L51" i="2"/>
  <c r="T51" i="2"/>
  <c r="V51" i="2"/>
  <c r="N51" i="2"/>
  <c r="P51" i="2"/>
  <c r="T87" i="2"/>
  <c r="X87" i="2"/>
  <c r="R87" i="2"/>
  <c r="V87" i="2"/>
  <c r="P87" i="2"/>
  <c r="AI87" i="2" s="1"/>
  <c r="AK87" i="2" s="1"/>
  <c r="N74" i="2"/>
  <c r="X74" i="2" s="1"/>
  <c r="T74" i="2"/>
  <c r="V74" i="2"/>
  <c r="P74" i="2"/>
  <c r="AI74" i="2" s="1"/>
  <c r="AK74" i="2" s="1"/>
  <c r="R74" i="2"/>
  <c r="N116" i="2"/>
  <c r="T116" i="2"/>
  <c r="AH145" i="2"/>
  <c r="N124" i="2"/>
  <c r="T124" i="2" s="1"/>
  <c r="L75" i="2"/>
  <c r="N75" i="2" s="1"/>
  <c r="P75" i="2" s="1"/>
  <c r="N50" i="2"/>
  <c r="P50" i="2"/>
  <c r="T50" i="2"/>
  <c r="R50" i="2"/>
  <c r="J60" i="2"/>
  <c r="N60" i="2" s="1"/>
  <c r="L60" i="2"/>
  <c r="T60" i="2" s="1"/>
  <c r="H71" i="2"/>
  <c r="L114" i="2"/>
  <c r="X55" i="2"/>
  <c r="N114" i="2"/>
  <c r="AI6" i="2"/>
  <c r="AK6" i="2" s="1"/>
  <c r="L35" i="2"/>
  <c r="T10" i="2"/>
  <c r="AI10" i="2" s="1"/>
  <c r="AK10" i="2" s="1"/>
  <c r="P140" i="2"/>
  <c r="T140" i="2"/>
  <c r="V140" i="2"/>
  <c r="AI140" i="2" s="1"/>
  <c r="AK140" i="2" s="1"/>
  <c r="T7" i="2"/>
  <c r="V7" i="2"/>
  <c r="P7" i="2"/>
  <c r="AI7" i="2" s="1"/>
  <c r="AK7" i="2" s="1"/>
  <c r="X7" i="2"/>
  <c r="N98" i="2"/>
  <c r="R98" i="2" s="1"/>
  <c r="AI37" i="2"/>
  <c r="AK37" i="2" s="1"/>
  <c r="AA40" i="2"/>
  <c r="L123" i="2"/>
  <c r="T123" i="2" s="1"/>
  <c r="V123" i="2"/>
  <c r="N123" i="2"/>
  <c r="R123" i="2"/>
  <c r="L50" i="2"/>
  <c r="V50" i="2" s="1"/>
  <c r="X14" i="2"/>
  <c r="P14" i="2"/>
  <c r="AI14" i="2"/>
  <c r="AK14" i="2" s="1"/>
  <c r="P56" i="2"/>
  <c r="X56" i="2"/>
  <c r="R56" i="2"/>
  <c r="V56" i="2"/>
  <c r="N53" i="2"/>
  <c r="T53" i="2"/>
  <c r="R53" i="2"/>
  <c r="X53" i="2"/>
  <c r="V53" i="2"/>
  <c r="P53" i="2"/>
  <c r="AI53" i="2" s="1"/>
  <c r="AK53" i="2" s="1"/>
  <c r="AA145" i="2"/>
  <c r="J82" i="2"/>
  <c r="AI82" i="2" s="1"/>
  <c r="N62" i="2"/>
  <c r="V62" i="2" s="1"/>
  <c r="R62" i="2"/>
  <c r="P100" i="2"/>
  <c r="V58" i="2"/>
  <c r="R66" i="2"/>
  <c r="X21" i="2"/>
  <c r="T85" i="2"/>
  <c r="AI85" i="2" s="1"/>
  <c r="AK85" i="2" s="1"/>
  <c r="R100" i="2"/>
  <c r="V85" i="2"/>
  <c r="P55" i="2"/>
  <c r="T56" i="2"/>
  <c r="AI56" i="2" s="1"/>
  <c r="AK56" i="2" s="1"/>
  <c r="X43" i="2"/>
  <c r="L26" i="2"/>
  <c r="N26" i="2" s="1"/>
  <c r="R58" i="2"/>
  <c r="X100" i="2"/>
  <c r="V72" i="2"/>
  <c r="X85" i="2"/>
  <c r="V21" i="2"/>
  <c r="AI21" i="2" s="1"/>
  <c r="AK21" i="2" s="1"/>
  <c r="N55" i="2"/>
  <c r="T55" i="2" s="1"/>
  <c r="T43" i="2"/>
  <c r="P4" i="2"/>
  <c r="L15" i="2"/>
  <c r="N73" i="2"/>
  <c r="V73" i="2" s="1"/>
  <c r="T72" i="2"/>
  <c r="R85" i="2"/>
  <c r="H129" i="2"/>
  <c r="L24" i="2"/>
  <c r="P58" i="2"/>
  <c r="AI58" i="2" s="1"/>
  <c r="AK58" i="2" s="1"/>
  <c r="T58" i="2"/>
  <c r="V100" i="2"/>
  <c r="V20" i="2"/>
  <c r="T59" i="2"/>
  <c r="L110" i="2"/>
  <c r="J61" i="2"/>
  <c r="L90" i="2"/>
  <c r="P66" i="2"/>
  <c r="AI66" i="2" s="1"/>
  <c r="AK66" i="2" s="1"/>
  <c r="L97" i="2"/>
  <c r="N140" i="2"/>
  <c r="X140" i="2" s="1"/>
  <c r="L42" i="2"/>
  <c r="N42" i="2" s="1"/>
  <c r="T42" i="2" s="1"/>
  <c r="R107" i="2"/>
  <c r="R72" i="2"/>
  <c r="X118" i="2" l="1"/>
  <c r="V33" i="2"/>
  <c r="AI123" i="2"/>
  <c r="AK123" i="2" s="1"/>
  <c r="N47" i="2"/>
  <c r="X60" i="2"/>
  <c r="P121" i="2"/>
  <c r="R26" i="2"/>
  <c r="R60" i="2"/>
  <c r="V116" i="2"/>
  <c r="X116" i="2"/>
  <c r="P116" i="2"/>
  <c r="AI116" i="2" s="1"/>
  <c r="AK116" i="2" s="1"/>
  <c r="T111" i="2"/>
  <c r="X65" i="2"/>
  <c r="N117" i="2"/>
  <c r="R117" i="2" s="1"/>
  <c r="V119" i="2"/>
  <c r="X42" i="2"/>
  <c r="AI106" i="2"/>
  <c r="T106" i="2"/>
  <c r="N13" i="2"/>
  <c r="P13" i="2" s="1"/>
  <c r="AI13" i="2" s="1"/>
  <c r="AK13" i="2" s="1"/>
  <c r="N130" i="2"/>
  <c r="N137" i="2" s="1"/>
  <c r="J47" i="2"/>
  <c r="R41" i="2"/>
  <c r="P41" i="2"/>
  <c r="P47" i="2" s="1"/>
  <c r="T41" i="2"/>
  <c r="T47" i="2" s="1"/>
  <c r="X41" i="2"/>
  <c r="T62" i="2"/>
  <c r="P60" i="2"/>
  <c r="AI60" i="2" s="1"/>
  <c r="AK60" i="2" s="1"/>
  <c r="N76" i="2"/>
  <c r="X76" i="2" s="1"/>
  <c r="AI59" i="2"/>
  <c r="AK59" i="2" s="1"/>
  <c r="T67" i="2"/>
  <c r="R118" i="2"/>
  <c r="N15" i="2"/>
  <c r="X15" i="2" s="1"/>
  <c r="L137" i="2"/>
  <c r="R130" i="2"/>
  <c r="R137" i="2" s="1"/>
  <c r="X111" i="2"/>
  <c r="AI111" i="2" s="1"/>
  <c r="AK111" i="2" s="1"/>
  <c r="N138" i="2"/>
  <c r="N144" i="2" s="1"/>
  <c r="AI48" i="2"/>
  <c r="AI4" i="2"/>
  <c r="AI43" i="2"/>
  <c r="AK43" i="2" s="1"/>
  <c r="X62" i="2"/>
  <c r="P123" i="2"/>
  <c r="X124" i="2"/>
  <c r="J19" i="2"/>
  <c r="L8" i="2"/>
  <c r="J96" i="2"/>
  <c r="X88" i="2"/>
  <c r="N23" i="2"/>
  <c r="X23" i="2" s="1"/>
  <c r="R23" i="2"/>
  <c r="V23" i="2"/>
  <c r="L31" i="2"/>
  <c r="T117" i="2"/>
  <c r="N118" i="2"/>
  <c r="T118" i="2" s="1"/>
  <c r="P109" i="2"/>
  <c r="N33" i="2"/>
  <c r="P33" i="2"/>
  <c r="N121" i="2"/>
  <c r="V55" i="2"/>
  <c r="AI55" i="2" s="1"/>
  <c r="AK55" i="2" s="1"/>
  <c r="N110" i="2"/>
  <c r="N129" i="2" s="1"/>
  <c r="R110" i="2"/>
  <c r="T110" i="2"/>
  <c r="X110" i="2"/>
  <c r="P62" i="2"/>
  <c r="R140" i="2"/>
  <c r="R55" i="2"/>
  <c r="X50" i="2"/>
  <c r="AI50" i="2" s="1"/>
  <c r="AK50" i="2" s="1"/>
  <c r="V98" i="2"/>
  <c r="V124" i="2"/>
  <c r="J71" i="2"/>
  <c r="R88" i="2"/>
  <c r="V111" i="2"/>
  <c r="N67" i="2"/>
  <c r="X67" i="2" s="1"/>
  <c r="V67" i="2"/>
  <c r="AI20" i="2"/>
  <c r="X117" i="2"/>
  <c r="P118" i="2"/>
  <c r="AI118" i="2" s="1"/>
  <c r="AK118" i="2" s="1"/>
  <c r="AI109" i="2"/>
  <c r="AK109" i="2" s="1"/>
  <c r="X120" i="2"/>
  <c r="N120" i="2"/>
  <c r="R120" i="2" s="1"/>
  <c r="V120" i="2"/>
  <c r="AI32" i="2"/>
  <c r="T13" i="2"/>
  <c r="R73" i="2"/>
  <c r="R82" i="2" s="1"/>
  <c r="X114" i="2"/>
  <c r="P114" i="2"/>
  <c r="AI114" i="2" s="1"/>
  <c r="AK114" i="2" s="1"/>
  <c r="R124" i="2"/>
  <c r="T88" i="2"/>
  <c r="T65" i="2"/>
  <c r="P22" i="2"/>
  <c r="L129" i="2"/>
  <c r="R108" i="2"/>
  <c r="V118" i="2"/>
  <c r="R119" i="2"/>
  <c r="X63" i="2"/>
  <c r="AI63" i="2" s="1"/>
  <c r="AK63" i="2" s="1"/>
  <c r="T120" i="2"/>
  <c r="N35" i="2"/>
  <c r="X35" i="2" s="1"/>
  <c r="L144" i="2"/>
  <c r="T138" i="2"/>
  <c r="T144" i="2" s="1"/>
  <c r="X138" i="2"/>
  <c r="X144" i="2" s="1"/>
  <c r="L61" i="2"/>
  <c r="R67" i="2"/>
  <c r="T22" i="2"/>
  <c r="V108" i="2"/>
  <c r="N113" i="2"/>
  <c r="P49" i="2"/>
  <c r="R76" i="2"/>
  <c r="P76" i="2"/>
  <c r="T26" i="2"/>
  <c r="T75" i="2"/>
  <c r="AI75" i="2" s="1"/>
  <c r="AK75" i="2" s="1"/>
  <c r="V26" i="2"/>
  <c r="X75" i="2"/>
  <c r="P98" i="2"/>
  <c r="AI98" i="2" s="1"/>
  <c r="AK98" i="2" s="1"/>
  <c r="P124" i="2"/>
  <c r="AI124" i="2" s="1"/>
  <c r="AK124" i="2" s="1"/>
  <c r="R49" i="2"/>
  <c r="N8" i="2"/>
  <c r="N19" i="2" s="1"/>
  <c r="P67" i="2"/>
  <c r="N90" i="2"/>
  <c r="N96" i="2" s="1"/>
  <c r="T108" i="2"/>
  <c r="P42" i="2"/>
  <c r="P120" i="2"/>
  <c r="AI120" i="2" s="1"/>
  <c r="AK120" i="2" s="1"/>
  <c r="R113" i="2"/>
  <c r="R114" i="2"/>
  <c r="X73" i="2"/>
  <c r="N24" i="2"/>
  <c r="R24" i="2" s="1"/>
  <c r="L96" i="2"/>
  <c r="T73" i="2"/>
  <c r="V60" i="2"/>
  <c r="V97" i="2"/>
  <c r="V105" i="2" s="1"/>
  <c r="L105" i="2"/>
  <c r="N97" i="2"/>
  <c r="N105" i="2" s="1"/>
  <c r="P97" i="2"/>
  <c r="T97" i="2"/>
  <c r="R97" i="2"/>
  <c r="R105" i="2" s="1"/>
  <c r="P110" i="2"/>
  <c r="X123" i="2"/>
  <c r="P26" i="2"/>
  <c r="AI26" i="2" s="1"/>
  <c r="AK26" i="2" s="1"/>
  <c r="R75" i="2"/>
  <c r="T98" i="2"/>
  <c r="X51" i="2"/>
  <c r="AI51" i="2" s="1"/>
  <c r="AK51" i="2" s="1"/>
  <c r="R51" i="2"/>
  <c r="X13" i="2"/>
  <c r="AI65" i="2"/>
  <c r="AK65" i="2" s="1"/>
  <c r="X22" i="2"/>
  <c r="X108" i="2"/>
  <c r="N34" i="2"/>
  <c r="R34" i="2" s="1"/>
  <c r="P119" i="2"/>
  <c r="AI119" i="2" s="1"/>
  <c r="AK119" i="2" s="1"/>
  <c r="X106" i="2"/>
  <c r="X113" i="2"/>
  <c r="L82" i="2"/>
  <c r="AK83" i="2"/>
  <c r="N82" i="2"/>
  <c r="P15" i="2"/>
  <c r="R42" i="2"/>
  <c r="V42" i="2"/>
  <c r="AI42" i="2" s="1"/>
  <c r="AK42" i="2" s="1"/>
  <c r="V114" i="2"/>
  <c r="T114" i="2"/>
  <c r="X98" i="2"/>
  <c r="N49" i="2"/>
  <c r="T49" i="2" s="1"/>
  <c r="AI100" i="2"/>
  <c r="AK100" i="2" s="1"/>
  <c r="P73" i="2"/>
  <c r="X26" i="2"/>
  <c r="V75" i="2"/>
  <c r="R116" i="2"/>
  <c r="T76" i="2"/>
  <c r="T82" i="2" s="1"/>
  <c r="V13" i="2"/>
  <c r="V88" i="2"/>
  <c r="P77" i="2"/>
  <c r="AI77" i="2" s="1"/>
  <c r="AK77" i="2" s="1"/>
  <c r="P138" i="2"/>
  <c r="P144" i="2" s="1"/>
  <c r="N22" i="2"/>
  <c r="V22" i="2" s="1"/>
  <c r="P108" i="2"/>
  <c r="V41" i="2"/>
  <c r="X33" i="2"/>
  <c r="V106" i="2"/>
  <c r="L40" i="2"/>
  <c r="AI72" i="2"/>
  <c r="AK72" i="2" s="1"/>
  <c r="AI67" i="2" l="1"/>
  <c r="AK67" i="2" s="1"/>
  <c r="R129" i="2"/>
  <c r="T96" i="2"/>
  <c r="AK106" i="2"/>
  <c r="P8" i="2"/>
  <c r="P19" i="2" s="1"/>
  <c r="Q47" i="2"/>
  <c r="T34" i="2"/>
  <c r="P34" i="2"/>
  <c r="P40" i="2" s="1"/>
  <c r="AI41" i="2"/>
  <c r="L71" i="2"/>
  <c r="P35" i="2"/>
  <c r="AI138" i="2"/>
  <c r="X49" i="2"/>
  <c r="P23" i="2"/>
  <c r="AI23" i="2" s="1"/>
  <c r="AK23" i="2" s="1"/>
  <c r="T35" i="2"/>
  <c r="R90" i="2"/>
  <c r="R96" i="2" s="1"/>
  <c r="V35" i="2"/>
  <c r="V40" i="2" s="1"/>
  <c r="T121" i="2"/>
  <c r="R121" i="2"/>
  <c r="V121" i="2"/>
  <c r="AK4" i="2"/>
  <c r="V130" i="2"/>
  <c r="V137" i="2" s="1"/>
  <c r="T23" i="2"/>
  <c r="AI108" i="2"/>
  <c r="AK108" i="2" s="1"/>
  <c r="N61" i="2"/>
  <c r="V61" i="2" s="1"/>
  <c r="AK20" i="2"/>
  <c r="X82" i="2"/>
  <c r="R35" i="2"/>
  <c r="P82" i="2"/>
  <c r="X24" i="2"/>
  <c r="P113" i="2"/>
  <c r="AI121" i="2"/>
  <c r="AK121" i="2" s="1"/>
  <c r="R33" i="2"/>
  <c r="R40" i="2" s="1"/>
  <c r="T33" i="2"/>
  <c r="X121" i="2"/>
  <c r="AI15" i="2"/>
  <c r="AK15" i="2" s="1"/>
  <c r="V76" i="2"/>
  <c r="AI76" i="2" s="1"/>
  <c r="AK76" i="2" s="1"/>
  <c r="AI97" i="2"/>
  <c r="V47" i="2"/>
  <c r="X90" i="2"/>
  <c r="X96" i="2" s="1"/>
  <c r="T105" i="2"/>
  <c r="X8" i="2"/>
  <c r="X19" i="2" s="1"/>
  <c r="AK32" i="2"/>
  <c r="AI62" i="2"/>
  <c r="AK62" i="2" s="1"/>
  <c r="AK48" i="2"/>
  <c r="V138" i="2"/>
  <c r="V144" i="2" s="1"/>
  <c r="AI73" i="2"/>
  <c r="AK73" i="2" s="1"/>
  <c r="AK82" i="2" s="1"/>
  <c r="AI88" i="2"/>
  <c r="R22" i="2"/>
  <c r="R31" i="2" s="1"/>
  <c r="N31" i="2"/>
  <c r="P24" i="2"/>
  <c r="AI24" i="2" s="1"/>
  <c r="AK24" i="2" s="1"/>
  <c r="P105" i="2"/>
  <c r="T24" i="2"/>
  <c r="L19" i="2"/>
  <c r="L145" i="2" s="1"/>
  <c r="T8" i="2"/>
  <c r="T19" i="2" s="1"/>
  <c r="T113" i="2"/>
  <c r="V90" i="2"/>
  <c r="V96" i="2" s="1"/>
  <c r="P117" i="2"/>
  <c r="AI117" i="2" s="1"/>
  <c r="AK117" i="2" s="1"/>
  <c r="T90" i="2"/>
  <c r="N71" i="2"/>
  <c r="N145" i="2" s="1"/>
  <c r="AI8" i="2"/>
  <c r="AK8" i="2" s="1"/>
  <c r="N40" i="2"/>
  <c r="X97" i="2"/>
  <c r="X105" i="2" s="1"/>
  <c r="V24" i="2"/>
  <c r="V31" i="2" s="1"/>
  <c r="X34" i="2"/>
  <c r="X40" i="2" s="1"/>
  <c r="V8" i="2"/>
  <c r="V19" i="2" s="1"/>
  <c r="P130" i="2"/>
  <c r="P137" i="2" s="1"/>
  <c r="X47" i="2"/>
  <c r="T129" i="2"/>
  <c r="V49" i="2"/>
  <c r="V71" i="2" s="1"/>
  <c r="X31" i="2"/>
  <c r="P90" i="2"/>
  <c r="P96" i="2" s="1"/>
  <c r="X129" i="2"/>
  <c r="V34" i="2"/>
  <c r="V110" i="2"/>
  <c r="AI110" i="2" s="1"/>
  <c r="AK110" i="2" s="1"/>
  <c r="T130" i="2"/>
  <c r="T137" i="2" s="1"/>
  <c r="V117" i="2"/>
  <c r="R138" i="2"/>
  <c r="R144" i="2" s="1"/>
  <c r="V113" i="2"/>
  <c r="AI113" i="2" s="1"/>
  <c r="AK113" i="2" s="1"/>
  <c r="X130" i="2"/>
  <c r="X137" i="2" s="1"/>
  <c r="AI47" i="2" l="1"/>
  <c r="AK47" i="2" s="1"/>
  <c r="AK41" i="2"/>
  <c r="AI35" i="2"/>
  <c r="AK35" i="2" s="1"/>
  <c r="R61" i="2"/>
  <c r="R71" i="2" s="1"/>
  <c r="R145" i="2" s="1"/>
  <c r="T31" i="2"/>
  <c r="V129" i="2"/>
  <c r="T61" i="2"/>
  <c r="T71" i="2" s="1"/>
  <c r="T145" i="2" s="1"/>
  <c r="AI34" i="2"/>
  <c r="AK34" i="2" s="1"/>
  <c r="AI144" i="2"/>
  <c r="AK138" i="2"/>
  <c r="AK144" i="2" s="1"/>
  <c r="AI90" i="2"/>
  <c r="AK90" i="2" s="1"/>
  <c r="AK19" i="2"/>
  <c r="AK97" i="2"/>
  <c r="AK105" i="2" s="1"/>
  <c r="AI105" i="2"/>
  <c r="V145" i="2"/>
  <c r="AI19" i="2"/>
  <c r="AI130" i="2"/>
  <c r="AI129" i="2"/>
  <c r="V82" i="2"/>
  <c r="AK129" i="2"/>
  <c r="P31" i="2"/>
  <c r="AK88" i="2"/>
  <c r="AI96" i="2"/>
  <c r="AI22" i="2"/>
  <c r="AI49" i="2"/>
  <c r="P129" i="2"/>
  <c r="X61" i="2"/>
  <c r="X71" i="2" s="1"/>
  <c r="X145" i="2" s="1"/>
  <c r="P61" i="2"/>
  <c r="P71" i="2" s="1"/>
  <c r="AI33" i="2"/>
  <c r="T40" i="2"/>
  <c r="AI137" i="2" l="1"/>
  <c r="AK137" i="2" s="1"/>
  <c r="AK130" i="2"/>
  <c r="AK49" i="2"/>
  <c r="AI61" i="2"/>
  <c r="AK61" i="2" s="1"/>
  <c r="P145" i="2"/>
  <c r="AK96" i="2"/>
  <c r="AK22" i="2"/>
  <c r="AK31" i="2" s="1"/>
  <c r="AI31" i="2"/>
  <c r="AK33" i="2"/>
  <c r="AK40" i="2" s="1"/>
  <c r="AI40" i="2"/>
  <c r="AK71" i="2" l="1"/>
  <c r="AI71" i="2"/>
  <c r="AK145" i="2" l="1"/>
  <c r="AI145" i="2"/>
  <c r="AI146" i="2" s="1"/>
</calcChain>
</file>

<file path=xl/sharedStrings.xml><?xml version="1.0" encoding="utf-8"?>
<sst xmlns="http://schemas.openxmlformats.org/spreadsheetml/2006/main" count="217" uniqueCount="98">
  <si>
    <t>Ф.И.О</t>
  </si>
  <si>
    <t>Предмет</t>
  </si>
  <si>
    <t>Класс</t>
  </si>
  <si>
    <t>Числ-сть</t>
  </si>
  <si>
    <t>Нагрузка</t>
  </si>
  <si>
    <t>%</t>
  </si>
  <si>
    <t>∑</t>
  </si>
  <si>
    <t>К</t>
  </si>
  <si>
    <t>вред. условия</t>
  </si>
  <si>
    <t>Классное рук-во</t>
  </si>
  <si>
    <t>диплом</t>
  </si>
  <si>
    <t>Итого</t>
  </si>
  <si>
    <t>Всего</t>
  </si>
  <si>
    <t>проверка тетрадей</t>
  </si>
  <si>
    <t>приоритет предмета</t>
  </si>
  <si>
    <t>квал. Категория</t>
  </si>
  <si>
    <t>стоим. 1 уч. часа</t>
  </si>
  <si>
    <t>подготовка оборудования</t>
  </si>
  <si>
    <t>заведование кабинетом</t>
  </si>
  <si>
    <t>ученая степень</t>
  </si>
  <si>
    <t>стимулирующие выплаты</t>
  </si>
  <si>
    <t>рук-во вне учебной деят.</t>
  </si>
  <si>
    <t>молодой  специалист</t>
  </si>
  <si>
    <t>проезд</t>
  </si>
  <si>
    <t>знаки отличия звание</t>
  </si>
  <si>
    <t>химия</t>
  </si>
  <si>
    <t>8а</t>
  </si>
  <si>
    <t>8б</t>
  </si>
  <si>
    <t>9а</t>
  </si>
  <si>
    <t>9б</t>
  </si>
  <si>
    <t>9в</t>
  </si>
  <si>
    <t>10а</t>
  </si>
  <si>
    <t>10б</t>
  </si>
  <si>
    <t>5а</t>
  </si>
  <si>
    <t>география</t>
  </si>
  <si>
    <t>7а</t>
  </si>
  <si>
    <t>7б</t>
  </si>
  <si>
    <t>11б</t>
  </si>
  <si>
    <t>русский яз.</t>
  </si>
  <si>
    <t>3б</t>
  </si>
  <si>
    <t>3в</t>
  </si>
  <si>
    <t>4в</t>
  </si>
  <si>
    <t>5в</t>
  </si>
  <si>
    <t>6в</t>
  </si>
  <si>
    <t>англ. Яз.</t>
  </si>
  <si>
    <t>6б</t>
  </si>
  <si>
    <t>ИЗО</t>
  </si>
  <si>
    <t>5б</t>
  </si>
  <si>
    <t>6а</t>
  </si>
  <si>
    <t>технология</t>
  </si>
  <si>
    <t>музыка</t>
  </si>
  <si>
    <t>2а</t>
  </si>
  <si>
    <t>2б</t>
  </si>
  <si>
    <t>2в</t>
  </si>
  <si>
    <t>3а</t>
  </si>
  <si>
    <t>физ-ра</t>
  </si>
  <si>
    <t>11а</t>
  </si>
  <si>
    <t>англ.яз.</t>
  </si>
  <si>
    <t>4б</t>
  </si>
  <si>
    <t>1а</t>
  </si>
  <si>
    <t>1б</t>
  </si>
  <si>
    <t>1в</t>
  </si>
  <si>
    <t>4а</t>
  </si>
  <si>
    <t>нач.шк.</t>
  </si>
  <si>
    <t>психолог</t>
  </si>
  <si>
    <t>электив</t>
  </si>
  <si>
    <t>литература</t>
  </si>
  <si>
    <t>доплаты</t>
  </si>
  <si>
    <t>неаудит.</t>
  </si>
  <si>
    <t>доплаиы</t>
  </si>
  <si>
    <t>эксперимент</t>
  </si>
  <si>
    <t>МХК</t>
  </si>
  <si>
    <t>дифференциация обучения</t>
  </si>
  <si>
    <t>Кружки</t>
  </si>
  <si>
    <t>Неаудиторная занятость</t>
  </si>
  <si>
    <t>По штатному</t>
  </si>
  <si>
    <t>Часы</t>
  </si>
  <si>
    <t>педагог-психолог(1,5ст)</t>
  </si>
  <si>
    <t>ВСЕГО</t>
  </si>
  <si>
    <t>в т по тарификации</t>
  </si>
  <si>
    <t>аудиторная занятость</t>
  </si>
  <si>
    <t>№ п/п</t>
  </si>
  <si>
    <t xml:space="preserve"> </t>
  </si>
  <si>
    <t>х</t>
  </si>
  <si>
    <t>*</t>
  </si>
  <si>
    <t>10в</t>
  </si>
  <si>
    <t>природоведение</t>
  </si>
  <si>
    <t>7в</t>
  </si>
  <si>
    <t>3г</t>
  </si>
  <si>
    <t xml:space="preserve">  </t>
  </si>
  <si>
    <t>концертмейстер       ( 1.0ст )</t>
  </si>
  <si>
    <t>НАЗВАНИЕ</t>
  </si>
  <si>
    <t>Аллимова Джанетта Михайловна</t>
  </si>
  <si>
    <t xml:space="preserve">Петрова Валентина Леонидовна  </t>
  </si>
  <si>
    <t>Иванова Мария   Сергеевна</t>
  </si>
  <si>
    <t>Попова Юлия Валентиновна  высшая  27.11.12</t>
  </si>
  <si>
    <t>Семенова  Ольга Юрьевна       вторая  01.09.2009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</si>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</sst>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0.00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color indexed="8"/>
      <name val="Tahoma"/>
      <family val="2"/>
      <charset val="204"/>
    </font>
    <font>
      <sz val="8"/>
      <color indexed="8"/>
      <name val="Tahoma"/>
      <family val="2"/>
      <charset val="204"/>
    </font>
    <font>
      <b/>
      <sz val="8"/>
      <color indexed="8"/>
      <name val="Tahoma"/>
      <family val="2"/>
      <charset val="204"/>
    </font>
    <font>
      <sz val="11"/>
      <color indexed="8"/>
      <name val="Tahoma"/>
      <family val="2"/>
      <charset val="204"/>
    </font>
    <font>
      <sz val="9"/>
      <color indexed="8"/>
      <name val="Calibri"/>
      <family val="2"/>
      <charset val="204"/>
    </font>
    <font>
      <b/>
      <i/>
      <sz val="8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i/>
      <sz val="9"/>
      <color indexed="8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2" fontId="2" fillId="0" borderId="0" xfId="0" applyNumberFormat="1" applyFont="1"/>
    <xf numFmtId="2" fontId="2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2" fontId="7" fillId="0" borderId="1" xfId="0" applyNumberFormat="1" applyFont="1" applyBorder="1" applyAlignment="1">
      <alignment horizontal="right" vertical="center"/>
    </xf>
    <xf numFmtId="2" fontId="3" fillId="0" borderId="3" xfId="0" applyNumberFormat="1" applyFont="1" applyBorder="1" applyAlignment="1">
      <alignment vertical="center"/>
    </xf>
    <xf numFmtId="2" fontId="7" fillId="0" borderId="3" xfId="0" applyNumberFormat="1" applyFont="1" applyBorder="1" applyAlignment="1">
      <alignment vertical="center"/>
    </xf>
    <xf numFmtId="2" fontId="7" fillId="0" borderId="3" xfId="0" applyNumberFormat="1" applyFont="1" applyBorder="1" applyAlignment="1">
      <alignment horizontal="right" vertical="center"/>
    </xf>
    <xf numFmtId="2" fontId="3" fillId="0" borderId="3" xfId="0" applyNumberFormat="1" applyFont="1" applyBorder="1" applyAlignment="1">
      <alignment horizontal="right" vertical="center"/>
    </xf>
    <xf numFmtId="2" fontId="4" fillId="0" borderId="3" xfId="0" applyNumberFormat="1" applyFont="1" applyBorder="1" applyAlignment="1">
      <alignment horizontal="right" vertical="center"/>
    </xf>
    <xf numFmtId="2" fontId="3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2" fontId="4" fillId="0" borderId="3" xfId="0" applyNumberFormat="1" applyFont="1" applyBorder="1" applyAlignment="1">
      <alignment vertical="center"/>
    </xf>
    <xf numFmtId="2" fontId="3" fillId="0" borderId="2" xfId="0" applyNumberFormat="1" applyFont="1" applyBorder="1" applyAlignment="1">
      <alignment vertical="center"/>
    </xf>
    <xf numFmtId="2" fontId="7" fillId="0" borderId="2" xfId="0" applyNumberFormat="1" applyFont="1" applyBorder="1" applyAlignment="1">
      <alignment vertical="center"/>
    </xf>
    <xf numFmtId="2" fontId="3" fillId="0" borderId="4" xfId="0" applyNumberFormat="1" applyFont="1" applyBorder="1" applyAlignment="1">
      <alignment vertical="center"/>
    </xf>
    <xf numFmtId="2" fontId="4" fillId="0" borderId="2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2" fontId="3" fillId="0" borderId="1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vertical="center"/>
    </xf>
    <xf numFmtId="2" fontId="2" fillId="0" borderId="3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vertical="center"/>
    </xf>
    <xf numFmtId="2" fontId="3" fillId="0" borderId="2" xfId="1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49" fontId="3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2" xfId="0" applyFont="1" applyBorder="1" applyAlignment="1">
      <alignment vertical="center" wrapText="1"/>
    </xf>
    <xf numFmtId="49" fontId="2" fillId="0" borderId="2" xfId="0" applyNumberFormat="1" applyFont="1" applyBorder="1" applyAlignment="1">
      <alignment vertical="center" wrapText="1"/>
    </xf>
    <xf numFmtId="49" fontId="6" fillId="0" borderId="2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0" xfId="0" applyFont="1" applyBorder="1"/>
    <xf numFmtId="165" fontId="3" fillId="0" borderId="2" xfId="0" applyNumberFormat="1" applyFont="1" applyBorder="1" applyAlignment="1">
      <alignment vertical="center"/>
    </xf>
    <xf numFmtId="0" fontId="7" fillId="0" borderId="2" xfId="0" applyNumberFormat="1" applyFont="1" applyBorder="1" applyAlignment="1">
      <alignment vertical="center"/>
    </xf>
    <xf numFmtId="0" fontId="4" fillId="0" borderId="2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3" xfId="0" applyFont="1" applyBorder="1"/>
    <xf numFmtId="0" fontId="2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2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3" fillId="0" borderId="0" xfId="0" applyNumberFormat="1" applyFont="1" applyFill="1" applyBorder="1" applyAlignment="1">
      <alignment vertical="center"/>
    </xf>
    <xf numFmtId="0" fontId="2" fillId="0" borderId="3" xfId="0" applyFont="1" applyBorder="1" applyAlignment="1">
      <alignment vertical="top"/>
    </xf>
    <xf numFmtId="0" fontId="5" fillId="0" borderId="3" xfId="0" applyFont="1" applyBorder="1" applyAlignment="1">
      <alignment vertical="top" wrapText="1"/>
    </xf>
    <xf numFmtId="0" fontId="7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2" fontId="8" fillId="0" borderId="0" xfId="0" applyNumberFormat="1" applyFont="1"/>
    <xf numFmtId="2" fontId="2" fillId="0" borderId="4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vertical="center"/>
    </xf>
    <xf numFmtId="0" fontId="4" fillId="0" borderId="3" xfId="0" applyFont="1" applyBorder="1" applyAlignment="1">
      <alignment vertical="top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 vertical="center" textRotation="90" wrapText="1"/>
    </xf>
    <xf numFmtId="49" fontId="2" fillId="0" borderId="6" xfId="0" applyNumberFormat="1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left" vertical="top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left" vertical="top" wrapText="1"/>
    </xf>
    <xf numFmtId="2" fontId="5" fillId="0" borderId="3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2" fontId="7" fillId="0" borderId="2" xfId="0" applyNumberFormat="1" applyFont="1" applyBorder="1" applyAlignment="1">
      <alignment horizontal="right" vertical="center"/>
    </xf>
    <xf numFmtId="2" fontId="7" fillId="0" borderId="4" xfId="0" applyNumberFormat="1" applyFont="1" applyBorder="1" applyAlignment="1">
      <alignment horizontal="right" vertical="center"/>
    </xf>
    <xf numFmtId="2" fontId="7" fillId="0" borderId="1" xfId="0" applyNumberFormat="1" applyFont="1" applyBorder="1" applyAlignment="1">
      <alignment horizontal="right" vertic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53"/>
  <sheetViews>
    <sheetView tabSelected="1" view="pageBreakPreview" zoomScaleNormal="75" zoomScaleSheetLayoutView="55" workbookViewId="0">
      <selection activeCell="E87" sqref="E87"/>
    </sheetView>
  </sheetViews>
  <sheetFormatPr defaultColWidth="1.7109375" defaultRowHeight="11.25" x14ac:dyDescent="0.15"/>
  <cols>
    <col min="1" max="1" width="4.42578125" style="37" customWidth="1"/>
    <col min="2" max="2" width="14.42578125" style="39" customWidth="1"/>
    <col min="3" max="3" width="13.7109375" style="1" customWidth="1"/>
    <col min="4" max="4" width="3.7109375" style="1" customWidth="1"/>
    <col min="5" max="5" width="5.140625" style="1" customWidth="1"/>
    <col min="6" max="6" width="5.5703125" style="1" customWidth="1"/>
    <col min="7" max="7" width="5.7109375" style="1" customWidth="1"/>
    <col min="8" max="8" width="10.5703125" style="1" customWidth="1"/>
    <col min="9" max="9" width="4.42578125" style="1" customWidth="1"/>
    <col min="10" max="10" width="7.5703125" style="1" customWidth="1"/>
    <col min="11" max="11" width="5" style="1" customWidth="1"/>
    <col min="12" max="12" width="8" style="1" customWidth="1"/>
    <col min="13" max="13" width="4.140625" style="1" customWidth="1"/>
    <col min="14" max="14" width="8.42578125" style="1" customWidth="1"/>
    <col min="15" max="15" width="4.5703125" style="1" customWidth="1"/>
    <col min="16" max="16" width="8.7109375" style="48" customWidth="1"/>
    <col min="17" max="17" width="3.85546875" style="1" customWidth="1"/>
    <col min="18" max="18" width="5.42578125" style="1" customWidth="1"/>
    <col min="19" max="19" width="5.28515625" style="1" customWidth="1"/>
    <col min="20" max="20" width="8.140625" style="1" customWidth="1"/>
    <col min="21" max="21" width="5.140625" style="1" customWidth="1"/>
    <col min="22" max="22" width="7.7109375" style="1" customWidth="1"/>
    <col min="23" max="23" width="4.42578125" style="1" customWidth="1"/>
    <col min="24" max="24" width="9.28515625" style="48" customWidth="1"/>
    <col min="25" max="25" width="4.7109375" style="1" customWidth="1"/>
    <col min="26" max="26" width="8.28515625" style="1" customWidth="1"/>
    <col min="27" max="27" width="8.5703125" style="3" customWidth="1"/>
    <col min="28" max="28" width="7.28515625" style="1" customWidth="1"/>
    <col min="29" max="29" width="8.28515625" style="1" customWidth="1"/>
    <col min="30" max="30" width="9.28515625" style="1" customWidth="1"/>
    <col min="31" max="31" width="6.85546875" style="1" customWidth="1"/>
    <col min="32" max="32" width="7.5703125" style="1" customWidth="1"/>
    <col min="33" max="33" width="8.140625" style="1" customWidth="1"/>
    <col min="34" max="34" width="8.7109375" style="1" customWidth="1"/>
    <col min="35" max="35" width="9.85546875" style="1" customWidth="1"/>
    <col min="36" max="36" width="8" style="1" customWidth="1"/>
    <col min="37" max="37" width="9.5703125" style="2" customWidth="1"/>
    <col min="38" max="44" width="1.7109375" style="1"/>
    <col min="45" max="45" width="2.42578125" style="1" customWidth="1"/>
    <col min="46" max="16384" width="1.7109375" style="1"/>
  </cols>
  <sheetData>
    <row r="1" spans="1:37" s="8" customFormat="1" ht="27.6" customHeight="1" x14ac:dyDescent="0.25">
      <c r="A1" s="84" t="s">
        <v>81</v>
      </c>
      <c r="B1" s="83" t="s">
        <v>0</v>
      </c>
      <c r="C1" s="72" t="s">
        <v>1</v>
      </c>
      <c r="D1" s="76" t="s">
        <v>2</v>
      </c>
      <c r="E1" s="72" t="s">
        <v>3</v>
      </c>
      <c r="F1" s="72" t="s">
        <v>4</v>
      </c>
      <c r="G1" s="72" t="s">
        <v>16</v>
      </c>
      <c r="H1" s="72" t="s">
        <v>80</v>
      </c>
      <c r="I1" s="70" t="s">
        <v>15</v>
      </c>
      <c r="J1" s="71"/>
      <c r="K1" s="70" t="s">
        <v>14</v>
      </c>
      <c r="L1" s="71"/>
      <c r="M1" s="70" t="s">
        <v>72</v>
      </c>
      <c r="N1" s="71"/>
      <c r="O1" s="70" t="s">
        <v>13</v>
      </c>
      <c r="P1" s="71"/>
      <c r="Q1" s="70" t="s">
        <v>70</v>
      </c>
      <c r="R1" s="71"/>
      <c r="S1" s="70" t="s">
        <v>8</v>
      </c>
      <c r="T1" s="71"/>
      <c r="U1" s="70" t="s">
        <v>17</v>
      </c>
      <c r="V1" s="71"/>
      <c r="W1" s="70" t="s">
        <v>21</v>
      </c>
      <c r="X1" s="71"/>
      <c r="Y1" s="79" t="s">
        <v>74</v>
      </c>
      <c r="Z1" s="80"/>
      <c r="AA1" s="81" t="s">
        <v>73</v>
      </c>
      <c r="AB1" s="72" t="s">
        <v>9</v>
      </c>
      <c r="AC1" s="72" t="s">
        <v>18</v>
      </c>
      <c r="AD1" s="72" t="s">
        <v>24</v>
      </c>
      <c r="AE1" s="94" t="s">
        <v>19</v>
      </c>
      <c r="AF1" s="70" t="s">
        <v>22</v>
      </c>
      <c r="AG1" s="71"/>
      <c r="AH1" s="72" t="s">
        <v>75</v>
      </c>
      <c r="AI1" s="88" t="s">
        <v>11</v>
      </c>
      <c r="AJ1" s="79" t="s">
        <v>20</v>
      </c>
      <c r="AK1" s="86" t="s">
        <v>12</v>
      </c>
    </row>
    <row r="2" spans="1:37" s="10" customFormat="1" ht="13.15" customHeight="1" x14ac:dyDescent="0.25">
      <c r="A2" s="83"/>
      <c r="B2" s="83"/>
      <c r="C2" s="73"/>
      <c r="D2" s="77"/>
      <c r="E2" s="73"/>
      <c r="F2" s="73"/>
      <c r="G2" s="73"/>
      <c r="H2" s="73"/>
      <c r="I2" s="41" t="s">
        <v>5</v>
      </c>
      <c r="J2" s="42" t="s">
        <v>6</v>
      </c>
      <c r="K2" s="44" t="s">
        <v>5</v>
      </c>
      <c r="L2" s="45" t="s">
        <v>6</v>
      </c>
      <c r="M2" s="44" t="s">
        <v>7</v>
      </c>
      <c r="N2" s="45" t="s">
        <v>6</v>
      </c>
      <c r="O2" s="44" t="s">
        <v>5</v>
      </c>
      <c r="P2" s="46" t="s">
        <v>6</v>
      </c>
      <c r="Q2" s="9" t="s">
        <v>5</v>
      </c>
      <c r="R2" s="9" t="s">
        <v>6</v>
      </c>
      <c r="S2" s="44" t="s">
        <v>5</v>
      </c>
      <c r="T2" s="45" t="s">
        <v>6</v>
      </c>
      <c r="U2" s="44" t="s">
        <v>5</v>
      </c>
      <c r="V2" s="45" t="s">
        <v>6</v>
      </c>
      <c r="W2" s="44" t="s">
        <v>5</v>
      </c>
      <c r="X2" s="46" t="s">
        <v>6</v>
      </c>
      <c r="Y2" s="44" t="s">
        <v>76</v>
      </c>
      <c r="Z2" s="46" t="s">
        <v>6</v>
      </c>
      <c r="AA2" s="82"/>
      <c r="AB2" s="73"/>
      <c r="AC2" s="73"/>
      <c r="AD2" s="73"/>
      <c r="AE2" s="95"/>
      <c r="AF2" s="7" t="s">
        <v>10</v>
      </c>
      <c r="AG2" s="7" t="s">
        <v>23</v>
      </c>
      <c r="AH2" s="73"/>
      <c r="AI2" s="89"/>
      <c r="AJ2" s="87"/>
      <c r="AK2" s="86"/>
    </row>
    <row r="3" spans="1:37" s="6" customFormat="1" ht="10.15" customHeight="1" x14ac:dyDescent="0.25">
      <c r="A3" s="38">
        <v>1</v>
      </c>
      <c r="B3" s="38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  <c r="P3" s="38">
        <v>16</v>
      </c>
      <c r="Q3" s="4">
        <v>17</v>
      </c>
      <c r="R3" s="4">
        <v>18</v>
      </c>
      <c r="S3" s="5">
        <v>19</v>
      </c>
      <c r="T3" s="5">
        <v>18</v>
      </c>
      <c r="U3" s="5">
        <v>19</v>
      </c>
      <c r="V3" s="5">
        <v>20</v>
      </c>
      <c r="W3" s="5">
        <v>21</v>
      </c>
      <c r="X3" s="38">
        <v>22</v>
      </c>
      <c r="Y3" s="4">
        <v>23</v>
      </c>
      <c r="Z3" s="4">
        <v>24</v>
      </c>
      <c r="AA3" s="4">
        <v>25</v>
      </c>
      <c r="AB3" s="5">
        <v>26</v>
      </c>
      <c r="AC3" s="5">
        <v>27</v>
      </c>
      <c r="AD3" s="5">
        <v>28</v>
      </c>
      <c r="AE3" s="5">
        <v>29</v>
      </c>
      <c r="AF3" s="5">
        <v>30</v>
      </c>
      <c r="AG3" s="5">
        <v>31</v>
      </c>
      <c r="AH3" s="5">
        <v>32</v>
      </c>
      <c r="AI3" s="5">
        <v>33</v>
      </c>
      <c r="AJ3" s="5">
        <v>34</v>
      </c>
      <c r="AK3" s="38">
        <v>35</v>
      </c>
    </row>
    <row r="4" spans="1:37" ht="11.45" customHeight="1" x14ac:dyDescent="0.15">
      <c r="A4" s="75">
        <v>1</v>
      </c>
      <c r="B4" s="78" t="s">
        <v>92</v>
      </c>
      <c r="C4" s="18" t="s">
        <v>25</v>
      </c>
      <c r="D4" s="18" t="s">
        <v>26</v>
      </c>
      <c r="E4" s="18">
        <v>30</v>
      </c>
      <c r="F4" s="18">
        <v>2</v>
      </c>
      <c r="G4" s="22">
        <v>10.82</v>
      </c>
      <c r="H4" s="22">
        <f t="shared" ref="H4:H15" si="0">E4*F4*G4*4.2</f>
        <v>2726.6400000000003</v>
      </c>
      <c r="I4" s="18">
        <v>0.15</v>
      </c>
      <c r="J4" s="22">
        <f>H4*I4</f>
        <v>408.99600000000004</v>
      </c>
      <c r="K4" s="22">
        <v>0.1</v>
      </c>
      <c r="L4" s="22">
        <f t="shared" ref="L4:L15" si="1">(H4+J4)*K4</f>
        <v>313.56360000000006</v>
      </c>
      <c r="M4" s="18"/>
      <c r="N4" s="22">
        <f t="shared" ref="N4:N15" si="2">(H4+J4+L4)*M4</f>
        <v>0</v>
      </c>
      <c r="O4" s="18">
        <v>0.1</v>
      </c>
      <c r="P4" s="12">
        <f t="shared" ref="P4:P15" si="3">(H4+J4+L4+N4)*O4</f>
        <v>344.91996000000006</v>
      </c>
      <c r="Q4" s="30"/>
      <c r="R4" s="15"/>
      <c r="S4" s="18">
        <v>8.4000000000000005E-2</v>
      </c>
      <c r="T4" s="22">
        <f t="shared" ref="T4:T13" si="4">(H4+J4+L4+N4)*S4</f>
        <v>289.73276640000006</v>
      </c>
      <c r="U4" s="18">
        <v>0.2</v>
      </c>
      <c r="V4" s="22">
        <f>(H4+J4+L4+N4)*U4</f>
        <v>689.83992000000012</v>
      </c>
      <c r="W4" s="18"/>
      <c r="X4" s="12">
        <f t="shared" ref="X4:X16" si="5">(H4+J4+L4+N4)*W4</f>
        <v>0</v>
      </c>
      <c r="Y4" s="26"/>
      <c r="Z4" s="26"/>
      <c r="AA4" s="17"/>
      <c r="AB4" s="22"/>
      <c r="AC4" s="22"/>
      <c r="AD4" s="22"/>
      <c r="AE4" s="22"/>
      <c r="AF4" s="22"/>
      <c r="AG4" s="22"/>
      <c r="AH4" s="22"/>
      <c r="AI4" s="22">
        <f t="shared" ref="AI4:AI15" si="6">H4+J4+L4+N4+P4+T4+V4+X4+AB4+AC4+AD4+AF4+AG4</f>
        <v>4773.6922464000008</v>
      </c>
      <c r="AJ4" s="22"/>
      <c r="AK4" s="12">
        <f t="shared" ref="AK4:AK17" si="7">AI4+AJ4</f>
        <v>4773.6922464000008</v>
      </c>
    </row>
    <row r="5" spans="1:37" x14ac:dyDescent="0.15">
      <c r="A5" s="75"/>
      <c r="B5" s="78"/>
      <c r="C5" s="18"/>
      <c r="D5" s="18" t="s">
        <v>27</v>
      </c>
      <c r="E5" s="18">
        <v>30</v>
      </c>
      <c r="F5" s="18">
        <v>2</v>
      </c>
      <c r="G5" s="22">
        <v>10.82</v>
      </c>
      <c r="H5" s="22">
        <f t="shared" si="0"/>
        <v>2726.6400000000003</v>
      </c>
      <c r="I5" s="18">
        <v>0.15</v>
      </c>
      <c r="J5" s="22">
        <f t="shared" ref="J5:J15" si="8">H5*I5</f>
        <v>408.99600000000004</v>
      </c>
      <c r="K5" s="22">
        <v>0.1</v>
      </c>
      <c r="L5" s="22">
        <f t="shared" si="1"/>
        <v>313.56360000000006</v>
      </c>
      <c r="M5" s="18"/>
      <c r="N5" s="22">
        <f t="shared" si="2"/>
        <v>0</v>
      </c>
      <c r="O5" s="18">
        <v>0.1</v>
      </c>
      <c r="P5" s="12">
        <f t="shared" si="3"/>
        <v>344.91996000000006</v>
      </c>
      <c r="Q5" s="30"/>
      <c r="R5" s="15"/>
      <c r="S5" s="18">
        <v>8.4000000000000005E-2</v>
      </c>
      <c r="T5" s="22">
        <f t="shared" si="4"/>
        <v>289.73276640000006</v>
      </c>
      <c r="U5" s="18">
        <v>0.2</v>
      </c>
      <c r="V5" s="22">
        <f t="shared" ref="V5:V13" si="9">(H5+J5+L5+N5)*U5</f>
        <v>689.83992000000012</v>
      </c>
      <c r="W5" s="18"/>
      <c r="X5" s="12">
        <f t="shared" si="5"/>
        <v>0</v>
      </c>
      <c r="Y5" s="26"/>
      <c r="Z5" s="26"/>
      <c r="AA5" s="17"/>
      <c r="AB5" s="22"/>
      <c r="AC5" s="22"/>
      <c r="AD5" s="22"/>
      <c r="AE5" s="22"/>
      <c r="AF5" s="22"/>
      <c r="AG5" s="22"/>
      <c r="AH5" s="22"/>
      <c r="AI5" s="22">
        <f t="shared" si="6"/>
        <v>4773.6922464000008</v>
      </c>
      <c r="AJ5" s="22"/>
      <c r="AK5" s="12">
        <f t="shared" si="7"/>
        <v>4773.6922464000008</v>
      </c>
    </row>
    <row r="6" spans="1:37" x14ac:dyDescent="0.15">
      <c r="A6" s="75"/>
      <c r="B6" s="78"/>
      <c r="C6" s="18"/>
      <c r="D6" s="18" t="s">
        <v>28</v>
      </c>
      <c r="E6" s="18">
        <v>20</v>
      </c>
      <c r="F6" s="18">
        <v>2</v>
      </c>
      <c r="G6" s="22">
        <v>10.82</v>
      </c>
      <c r="H6" s="22">
        <f t="shared" si="0"/>
        <v>1817.7600000000002</v>
      </c>
      <c r="I6" s="18">
        <v>0.15</v>
      </c>
      <c r="J6" s="22">
        <f t="shared" si="8"/>
        <v>272.66400000000004</v>
      </c>
      <c r="K6" s="22">
        <v>0.1</v>
      </c>
      <c r="L6" s="22">
        <f t="shared" si="1"/>
        <v>209.04240000000004</v>
      </c>
      <c r="M6" s="18"/>
      <c r="N6" s="22">
        <f t="shared" si="2"/>
        <v>0</v>
      </c>
      <c r="O6" s="18">
        <v>0.1</v>
      </c>
      <c r="P6" s="12">
        <f t="shared" si="3"/>
        <v>229.94664000000003</v>
      </c>
      <c r="Q6" s="30"/>
      <c r="R6" s="15"/>
      <c r="S6" s="18">
        <v>8.4000000000000005E-2</v>
      </c>
      <c r="T6" s="22">
        <f t="shared" si="4"/>
        <v>193.15517760000003</v>
      </c>
      <c r="U6" s="18">
        <v>0.2</v>
      </c>
      <c r="V6" s="22">
        <f t="shared" si="9"/>
        <v>459.89328000000006</v>
      </c>
      <c r="W6" s="18"/>
      <c r="X6" s="12">
        <f t="shared" si="5"/>
        <v>0</v>
      </c>
      <c r="Y6" s="26"/>
      <c r="Z6" s="26"/>
      <c r="AA6" s="17"/>
      <c r="AB6" s="22"/>
      <c r="AC6" s="22"/>
      <c r="AD6" s="22"/>
      <c r="AE6" s="22"/>
      <c r="AF6" s="22"/>
      <c r="AG6" s="22"/>
      <c r="AH6" s="22"/>
      <c r="AI6" s="22">
        <f t="shared" si="6"/>
        <v>3182.4614976000007</v>
      </c>
      <c r="AJ6" s="22"/>
      <c r="AK6" s="12">
        <f t="shared" si="7"/>
        <v>3182.4614976000007</v>
      </c>
    </row>
    <row r="7" spans="1:37" x14ac:dyDescent="0.15">
      <c r="A7" s="75"/>
      <c r="B7" s="78"/>
      <c r="C7" s="18"/>
      <c r="D7" s="18" t="s">
        <v>29</v>
      </c>
      <c r="E7" s="18">
        <v>16</v>
      </c>
      <c r="F7" s="18">
        <v>2</v>
      </c>
      <c r="G7" s="22">
        <v>10.82</v>
      </c>
      <c r="H7" s="22">
        <f t="shared" si="0"/>
        <v>1454.2080000000001</v>
      </c>
      <c r="I7" s="18">
        <v>0.15</v>
      </c>
      <c r="J7" s="22">
        <f t="shared" si="8"/>
        <v>218.13120000000001</v>
      </c>
      <c r="K7" s="22">
        <v>0.1</v>
      </c>
      <c r="L7" s="22">
        <f t="shared" si="1"/>
        <v>167.23392000000001</v>
      </c>
      <c r="M7" s="18"/>
      <c r="N7" s="22">
        <f t="shared" si="2"/>
        <v>0</v>
      </c>
      <c r="O7" s="18">
        <v>0.1</v>
      </c>
      <c r="P7" s="12">
        <f t="shared" si="3"/>
        <v>183.957312</v>
      </c>
      <c r="Q7" s="30"/>
      <c r="R7" s="15"/>
      <c r="S7" s="18">
        <v>8.4000000000000005E-2</v>
      </c>
      <c r="T7" s="22">
        <f t="shared" si="4"/>
        <v>154.52414208000002</v>
      </c>
      <c r="U7" s="18">
        <v>0.2</v>
      </c>
      <c r="V7" s="22">
        <f t="shared" si="9"/>
        <v>367.914624</v>
      </c>
      <c r="W7" s="18"/>
      <c r="X7" s="12">
        <f t="shared" si="5"/>
        <v>0</v>
      </c>
      <c r="Y7" s="26"/>
      <c r="Z7" s="26"/>
      <c r="AA7" s="17"/>
      <c r="AB7" s="22"/>
      <c r="AC7" s="22"/>
      <c r="AD7" s="22"/>
      <c r="AE7" s="22"/>
      <c r="AF7" s="22"/>
      <c r="AG7" s="22"/>
      <c r="AH7" s="22"/>
      <c r="AI7" s="22">
        <f t="shared" si="6"/>
        <v>2545.9691980799998</v>
      </c>
      <c r="AJ7" s="22"/>
      <c r="AK7" s="12">
        <f t="shared" si="7"/>
        <v>2545.9691980799998</v>
      </c>
    </row>
    <row r="8" spans="1:37" x14ac:dyDescent="0.15">
      <c r="A8" s="75"/>
      <c r="B8" s="78"/>
      <c r="C8" s="18"/>
      <c r="D8" s="18" t="s">
        <v>30</v>
      </c>
      <c r="E8" s="18">
        <v>24</v>
      </c>
      <c r="F8" s="18">
        <v>2</v>
      </c>
      <c r="G8" s="22">
        <v>10.82</v>
      </c>
      <c r="H8" s="22">
        <f t="shared" si="0"/>
        <v>2181.3120000000004</v>
      </c>
      <c r="I8" s="18">
        <v>0.15</v>
      </c>
      <c r="J8" s="22">
        <f t="shared" si="8"/>
        <v>327.19680000000005</v>
      </c>
      <c r="K8" s="22">
        <v>0.1</v>
      </c>
      <c r="L8" s="22">
        <f t="shared" si="1"/>
        <v>250.85088000000007</v>
      </c>
      <c r="M8" s="18"/>
      <c r="N8" s="22">
        <f t="shared" si="2"/>
        <v>0</v>
      </c>
      <c r="O8" s="18">
        <v>0.1</v>
      </c>
      <c r="P8" s="12">
        <f t="shared" si="3"/>
        <v>275.93596800000006</v>
      </c>
      <c r="Q8" s="30"/>
      <c r="R8" s="15"/>
      <c r="S8" s="18">
        <v>8.4000000000000005E-2</v>
      </c>
      <c r="T8" s="22">
        <f t="shared" si="4"/>
        <v>231.78621312000004</v>
      </c>
      <c r="U8" s="18">
        <v>0.2</v>
      </c>
      <c r="V8" s="22">
        <f t="shared" si="9"/>
        <v>551.87193600000012</v>
      </c>
      <c r="W8" s="18"/>
      <c r="X8" s="12">
        <f t="shared" si="5"/>
        <v>0</v>
      </c>
      <c r="Y8" s="26"/>
      <c r="Z8" s="26"/>
      <c r="AA8" s="17"/>
      <c r="AB8" s="22"/>
      <c r="AC8" s="22"/>
      <c r="AD8" s="22"/>
      <c r="AE8" s="22"/>
      <c r="AF8" s="22"/>
      <c r="AG8" s="22"/>
      <c r="AH8" s="22"/>
      <c r="AI8" s="22">
        <f t="shared" si="6"/>
        <v>3818.9537971200007</v>
      </c>
      <c r="AJ8" s="22"/>
      <c r="AK8" s="12">
        <f t="shared" si="7"/>
        <v>3818.9537971200007</v>
      </c>
    </row>
    <row r="9" spans="1:37" x14ac:dyDescent="0.15">
      <c r="A9" s="75"/>
      <c r="B9" s="78"/>
      <c r="C9" s="18"/>
      <c r="D9" s="18" t="s">
        <v>31</v>
      </c>
      <c r="E9" s="18">
        <v>23</v>
      </c>
      <c r="F9" s="18">
        <v>1</v>
      </c>
      <c r="G9" s="22">
        <v>10.82</v>
      </c>
      <c r="H9" s="22">
        <f t="shared" si="0"/>
        <v>1045.212</v>
      </c>
      <c r="I9" s="18">
        <v>0.15</v>
      </c>
      <c r="J9" s="22">
        <f t="shared" si="8"/>
        <v>156.7818</v>
      </c>
      <c r="K9" s="22">
        <v>0.1</v>
      </c>
      <c r="L9" s="22">
        <f t="shared" si="1"/>
        <v>120.19938</v>
      </c>
      <c r="M9" s="18"/>
      <c r="N9" s="22">
        <f t="shared" si="2"/>
        <v>0</v>
      </c>
      <c r="O9" s="18">
        <v>0.1</v>
      </c>
      <c r="P9" s="12">
        <f t="shared" si="3"/>
        <v>132.21931800000002</v>
      </c>
      <c r="Q9" s="30"/>
      <c r="R9" s="15"/>
      <c r="S9" s="18">
        <v>8.4000000000000005E-2</v>
      </c>
      <c r="T9" s="22">
        <f t="shared" si="4"/>
        <v>111.06422712000001</v>
      </c>
      <c r="U9" s="18">
        <v>0.2</v>
      </c>
      <c r="V9" s="22">
        <f t="shared" si="9"/>
        <v>264.43863600000003</v>
      </c>
      <c r="W9" s="18"/>
      <c r="X9" s="12">
        <f t="shared" si="5"/>
        <v>0</v>
      </c>
      <c r="Y9" s="26"/>
      <c r="Z9" s="26"/>
      <c r="AA9" s="17"/>
      <c r="AB9" s="22"/>
      <c r="AC9" s="22"/>
      <c r="AD9" s="22"/>
      <c r="AE9" s="22"/>
      <c r="AF9" s="22"/>
      <c r="AG9" s="22"/>
      <c r="AH9" s="22"/>
      <c r="AI9" s="22">
        <f t="shared" si="6"/>
        <v>1829.9153611199999</v>
      </c>
      <c r="AJ9" s="22"/>
      <c r="AK9" s="12">
        <f t="shared" si="7"/>
        <v>1829.9153611199999</v>
      </c>
    </row>
    <row r="10" spans="1:37" x14ac:dyDescent="0.15">
      <c r="A10" s="75"/>
      <c r="B10" s="78"/>
      <c r="C10" s="18"/>
      <c r="D10" s="18" t="s">
        <v>32</v>
      </c>
      <c r="E10" s="1">
        <v>13</v>
      </c>
      <c r="F10" s="18">
        <v>1</v>
      </c>
      <c r="G10" s="22">
        <v>10.82</v>
      </c>
      <c r="H10" s="22">
        <f>E10*F10*G10*4.2</f>
        <v>590.77200000000005</v>
      </c>
      <c r="I10" s="18">
        <v>0.15</v>
      </c>
      <c r="J10" s="22">
        <f t="shared" si="8"/>
        <v>88.615800000000007</v>
      </c>
      <c r="K10" s="22">
        <v>0.1</v>
      </c>
      <c r="L10" s="22">
        <f t="shared" si="1"/>
        <v>67.938780000000008</v>
      </c>
      <c r="M10" s="18"/>
      <c r="N10" s="22">
        <f t="shared" si="2"/>
        <v>0</v>
      </c>
      <c r="O10" s="18">
        <v>0.1</v>
      </c>
      <c r="P10" s="12">
        <f t="shared" si="3"/>
        <v>74.732658000000015</v>
      </c>
      <c r="Q10" s="30"/>
      <c r="R10" s="15"/>
      <c r="S10" s="18">
        <v>8.4000000000000005E-2</v>
      </c>
      <c r="T10" s="22">
        <f t="shared" si="4"/>
        <v>62.775432720000019</v>
      </c>
      <c r="U10" s="18">
        <v>0.2</v>
      </c>
      <c r="V10" s="22">
        <f t="shared" si="9"/>
        <v>149.46531600000003</v>
      </c>
      <c r="W10" s="18"/>
      <c r="X10" s="12">
        <f t="shared" si="5"/>
        <v>0</v>
      </c>
      <c r="Y10" s="26"/>
      <c r="Z10" s="26"/>
      <c r="AA10" s="17"/>
      <c r="AB10" s="22"/>
      <c r="AC10" s="22"/>
      <c r="AD10" s="22"/>
      <c r="AE10" s="22"/>
      <c r="AF10" s="22"/>
      <c r="AG10" s="22"/>
      <c r="AH10" s="22"/>
      <c r="AI10" s="22">
        <f t="shared" si="6"/>
        <v>1034.2999867200001</v>
      </c>
      <c r="AJ10" s="22"/>
      <c r="AK10" s="12">
        <f t="shared" si="7"/>
        <v>1034.2999867200001</v>
      </c>
    </row>
    <row r="11" spans="1:37" x14ac:dyDescent="0.15">
      <c r="A11" s="75"/>
      <c r="B11" s="78"/>
      <c r="C11" s="18"/>
      <c r="D11" s="18" t="s">
        <v>85</v>
      </c>
      <c r="E11" s="1">
        <v>30</v>
      </c>
      <c r="F11" s="18">
        <v>1</v>
      </c>
      <c r="G11" s="22">
        <v>10.82</v>
      </c>
      <c r="H11" s="22">
        <f>E11*F11*G11*4.2</f>
        <v>1363.3200000000002</v>
      </c>
      <c r="I11" s="18">
        <v>0.15</v>
      </c>
      <c r="J11" s="22">
        <f t="shared" si="8"/>
        <v>204.49800000000002</v>
      </c>
      <c r="K11" s="22">
        <v>0.1</v>
      </c>
      <c r="L11" s="22">
        <f t="shared" si="1"/>
        <v>156.78180000000003</v>
      </c>
      <c r="M11" s="18"/>
      <c r="N11" s="22">
        <f t="shared" si="2"/>
        <v>0</v>
      </c>
      <c r="O11" s="18">
        <v>0.1</v>
      </c>
      <c r="P11" s="12">
        <f t="shared" si="3"/>
        <v>172.45998000000003</v>
      </c>
      <c r="Q11" s="30"/>
      <c r="R11" s="15"/>
      <c r="S11" s="18">
        <v>8.4000000000000005E-2</v>
      </c>
      <c r="T11" s="22">
        <f t="shared" si="4"/>
        <v>144.86638320000003</v>
      </c>
      <c r="U11" s="18">
        <v>0.2</v>
      </c>
      <c r="V11" s="22">
        <f t="shared" si="9"/>
        <v>344.91996000000006</v>
      </c>
      <c r="W11" s="18"/>
      <c r="X11" s="12">
        <f t="shared" si="5"/>
        <v>0</v>
      </c>
      <c r="Y11" s="26"/>
      <c r="Z11" s="26"/>
      <c r="AA11" s="17"/>
      <c r="AB11" s="22"/>
      <c r="AC11" s="22"/>
      <c r="AD11" s="22"/>
      <c r="AE11" s="22"/>
      <c r="AF11" s="22"/>
      <c r="AG11" s="22"/>
      <c r="AH11" s="22"/>
      <c r="AI11" s="22">
        <f t="shared" si="6"/>
        <v>2386.8461232000004</v>
      </c>
      <c r="AJ11" s="68"/>
      <c r="AK11" s="12">
        <f t="shared" si="7"/>
        <v>2386.8461232000004</v>
      </c>
    </row>
    <row r="12" spans="1:37" x14ac:dyDescent="0.15">
      <c r="A12" s="75"/>
      <c r="B12" s="78"/>
      <c r="C12" s="18"/>
      <c r="D12" s="18" t="s">
        <v>56</v>
      </c>
      <c r="E12" s="18">
        <v>27</v>
      </c>
      <c r="F12" s="18">
        <v>1</v>
      </c>
      <c r="G12" s="22">
        <v>10.82</v>
      </c>
      <c r="H12" s="22">
        <f t="shared" si="0"/>
        <v>1226.9880000000001</v>
      </c>
      <c r="I12" s="18">
        <v>0.15</v>
      </c>
      <c r="J12" s="22">
        <f t="shared" si="8"/>
        <v>184.04820000000001</v>
      </c>
      <c r="K12" s="22">
        <v>0.1</v>
      </c>
      <c r="L12" s="22">
        <f t="shared" si="1"/>
        <v>141.10362000000001</v>
      </c>
      <c r="M12" s="18"/>
      <c r="N12" s="22">
        <f t="shared" si="2"/>
        <v>0</v>
      </c>
      <c r="O12" s="18">
        <v>0.1</v>
      </c>
      <c r="P12" s="12">
        <f t="shared" si="3"/>
        <v>155.21398200000002</v>
      </c>
      <c r="Q12" s="30"/>
      <c r="R12" s="15"/>
      <c r="S12" s="18">
        <v>8.4000000000000005E-2</v>
      </c>
      <c r="T12" s="22">
        <f t="shared" si="4"/>
        <v>130.37974488</v>
      </c>
      <c r="U12" s="18">
        <v>0.2</v>
      </c>
      <c r="V12" s="22">
        <f t="shared" si="9"/>
        <v>310.42796400000003</v>
      </c>
      <c r="W12" s="18"/>
      <c r="X12" s="12">
        <f t="shared" si="5"/>
        <v>0</v>
      </c>
      <c r="Y12" s="26"/>
      <c r="Z12" s="26"/>
      <c r="AA12" s="17"/>
      <c r="AB12" s="22"/>
      <c r="AC12" s="22"/>
      <c r="AD12" s="22"/>
      <c r="AE12" s="22"/>
      <c r="AF12" s="22"/>
      <c r="AG12" s="22"/>
      <c r="AH12" s="22"/>
      <c r="AI12" s="22">
        <f t="shared" si="6"/>
        <v>2148.1615108800002</v>
      </c>
      <c r="AK12" s="12">
        <f t="shared" si="7"/>
        <v>2148.1615108800002</v>
      </c>
    </row>
    <row r="13" spans="1:37" x14ac:dyDescent="0.15">
      <c r="A13" s="75"/>
      <c r="B13" s="78"/>
      <c r="C13" s="18"/>
      <c r="D13" s="18" t="s">
        <v>37</v>
      </c>
      <c r="E13" s="18">
        <v>20</v>
      </c>
      <c r="F13" s="18">
        <v>2</v>
      </c>
      <c r="G13" s="22">
        <v>10.82</v>
      </c>
      <c r="H13" s="22">
        <f>E13*F13*G13*4.2</f>
        <v>1817.7600000000002</v>
      </c>
      <c r="I13" s="18">
        <v>0.15</v>
      </c>
      <c r="J13" s="22">
        <f t="shared" si="8"/>
        <v>272.66400000000004</v>
      </c>
      <c r="K13" s="22">
        <v>0.1</v>
      </c>
      <c r="L13" s="22">
        <f t="shared" si="1"/>
        <v>209.04240000000004</v>
      </c>
      <c r="M13" s="18"/>
      <c r="N13" s="22">
        <f t="shared" si="2"/>
        <v>0</v>
      </c>
      <c r="O13" s="18">
        <v>0.1</v>
      </c>
      <c r="P13" s="12">
        <f t="shared" si="3"/>
        <v>229.94664000000003</v>
      </c>
      <c r="Q13" s="30"/>
      <c r="R13" s="15"/>
      <c r="S13" s="18">
        <v>8.4000000000000005E-2</v>
      </c>
      <c r="T13" s="22">
        <f t="shared" si="4"/>
        <v>193.15517760000003</v>
      </c>
      <c r="U13" s="18">
        <v>0.2</v>
      </c>
      <c r="V13" s="22">
        <f t="shared" si="9"/>
        <v>459.89328000000006</v>
      </c>
      <c r="W13" s="18"/>
      <c r="X13" s="12">
        <f t="shared" si="5"/>
        <v>0</v>
      </c>
      <c r="Y13" s="26"/>
      <c r="Z13" s="26"/>
      <c r="AA13" s="17"/>
      <c r="AB13" s="22"/>
      <c r="AC13" s="22"/>
      <c r="AD13" s="22"/>
      <c r="AE13" s="22"/>
      <c r="AF13" s="22"/>
      <c r="AG13" s="22"/>
      <c r="AH13" s="22"/>
      <c r="AI13" s="22">
        <f t="shared" si="6"/>
        <v>3182.4614976000007</v>
      </c>
      <c r="AK13" s="12">
        <f t="shared" si="7"/>
        <v>3182.4614976000007</v>
      </c>
    </row>
    <row r="14" spans="1:37" x14ac:dyDescent="0.15">
      <c r="A14" s="75"/>
      <c r="B14" s="78"/>
      <c r="C14" s="18" t="s">
        <v>86</v>
      </c>
      <c r="D14" s="18" t="s">
        <v>33</v>
      </c>
      <c r="E14" s="18">
        <v>16</v>
      </c>
      <c r="F14" s="18">
        <v>2</v>
      </c>
      <c r="G14" s="22">
        <v>10.82</v>
      </c>
      <c r="H14" s="22">
        <f>E14*F14*G14*4.2</f>
        <v>1454.2080000000001</v>
      </c>
      <c r="I14" s="18">
        <v>0.15</v>
      </c>
      <c r="J14" s="22">
        <f t="shared" si="8"/>
        <v>218.13120000000001</v>
      </c>
      <c r="K14" s="22">
        <v>0.1</v>
      </c>
      <c r="L14" s="22">
        <f t="shared" si="1"/>
        <v>167.23392000000001</v>
      </c>
      <c r="M14" s="18"/>
      <c r="N14" s="22">
        <f t="shared" si="2"/>
        <v>0</v>
      </c>
      <c r="O14" s="18">
        <v>0.1</v>
      </c>
      <c r="P14" s="12">
        <f t="shared" si="3"/>
        <v>183.957312</v>
      </c>
      <c r="Q14" s="30"/>
      <c r="R14" s="15"/>
      <c r="S14" s="18"/>
      <c r="T14" s="22"/>
      <c r="U14" s="18"/>
      <c r="V14" s="22"/>
      <c r="W14" s="18"/>
      <c r="X14" s="12">
        <f t="shared" si="5"/>
        <v>0</v>
      </c>
      <c r="Y14" s="26"/>
      <c r="Z14" s="26"/>
      <c r="AA14" s="17"/>
      <c r="AB14" s="22"/>
      <c r="AC14" s="22"/>
      <c r="AD14" s="22"/>
      <c r="AE14" s="22"/>
      <c r="AF14" s="22"/>
      <c r="AG14" s="22"/>
      <c r="AH14" s="22"/>
      <c r="AI14" s="22">
        <f t="shared" si="6"/>
        <v>2023.530432</v>
      </c>
      <c r="AK14" s="12">
        <f>AI14</f>
        <v>2023.530432</v>
      </c>
    </row>
    <row r="15" spans="1:37" x14ac:dyDescent="0.15">
      <c r="A15" s="75"/>
      <c r="B15" s="78"/>
      <c r="C15" s="18"/>
      <c r="D15" s="18" t="s">
        <v>42</v>
      </c>
      <c r="E15" s="18">
        <v>25</v>
      </c>
      <c r="F15" s="18">
        <v>2</v>
      </c>
      <c r="G15" s="22">
        <v>10.82</v>
      </c>
      <c r="H15" s="22">
        <f t="shared" si="0"/>
        <v>2272.2000000000003</v>
      </c>
      <c r="I15" s="18">
        <v>0.15</v>
      </c>
      <c r="J15" s="22">
        <f t="shared" si="8"/>
        <v>340.83000000000004</v>
      </c>
      <c r="K15" s="22">
        <v>0.1</v>
      </c>
      <c r="L15" s="22">
        <f t="shared" si="1"/>
        <v>261.30300000000005</v>
      </c>
      <c r="M15" s="18"/>
      <c r="N15" s="22">
        <f t="shared" si="2"/>
        <v>0</v>
      </c>
      <c r="O15" s="18">
        <v>0.1</v>
      </c>
      <c r="P15" s="12">
        <f t="shared" si="3"/>
        <v>287.43330000000003</v>
      </c>
      <c r="Q15" s="30"/>
      <c r="R15" s="15"/>
      <c r="S15" s="18"/>
      <c r="T15" s="22"/>
      <c r="U15" s="18"/>
      <c r="V15" s="22"/>
      <c r="W15" s="18"/>
      <c r="X15" s="12">
        <f t="shared" si="5"/>
        <v>0</v>
      </c>
      <c r="Y15" s="26"/>
      <c r="Z15" s="26"/>
      <c r="AA15" s="17"/>
      <c r="AB15" s="22"/>
      <c r="AC15" s="22"/>
      <c r="AD15" s="22"/>
      <c r="AE15" s="22"/>
      <c r="AF15" s="22"/>
      <c r="AG15" s="22"/>
      <c r="AH15" s="22"/>
      <c r="AI15" s="22">
        <f t="shared" si="6"/>
        <v>3161.7663000000002</v>
      </c>
      <c r="AJ15" s="22"/>
      <c r="AK15" s="12">
        <f t="shared" si="7"/>
        <v>3161.7663000000002</v>
      </c>
    </row>
    <row r="16" spans="1:37" x14ac:dyDescent="0.15">
      <c r="A16" s="75"/>
      <c r="B16" s="78"/>
      <c r="C16" s="18"/>
      <c r="D16" s="18"/>
      <c r="E16" s="18"/>
      <c r="F16" s="18"/>
      <c r="G16" s="22"/>
      <c r="H16" s="22"/>
      <c r="I16" s="18"/>
      <c r="J16" s="22"/>
      <c r="K16" s="22"/>
      <c r="L16" s="22"/>
      <c r="M16" s="18"/>
      <c r="N16" s="22"/>
      <c r="O16" s="18"/>
      <c r="P16" s="12"/>
      <c r="Q16" s="30"/>
      <c r="R16" s="15"/>
      <c r="S16" s="18"/>
      <c r="T16" s="22"/>
      <c r="U16" s="18"/>
      <c r="V16" s="22"/>
      <c r="W16" s="18"/>
      <c r="X16" s="12">
        <f t="shared" si="5"/>
        <v>0</v>
      </c>
      <c r="Y16" s="26"/>
      <c r="Z16" s="26"/>
      <c r="AA16" s="17">
        <f>G16*F16*4.2+G16*F16*4.2*I16</f>
        <v>0</v>
      </c>
      <c r="AB16" s="22"/>
      <c r="AC16" s="22"/>
      <c r="AD16" s="22"/>
      <c r="AE16" s="22"/>
      <c r="AF16" s="22"/>
      <c r="AG16" s="22"/>
      <c r="AH16" s="22"/>
      <c r="AI16" s="22">
        <f>H16+J16+L16+N16+P16+T16+V16+X16+AB16+AC16+AD16+AF16+AG16+AA16</f>
        <v>0</v>
      </c>
      <c r="AJ16" s="22"/>
      <c r="AK16" s="12">
        <f t="shared" si="7"/>
        <v>0</v>
      </c>
    </row>
    <row r="17" spans="1:45" ht="11.45" customHeight="1" x14ac:dyDescent="0.15">
      <c r="A17" s="75"/>
      <c r="B17" s="78"/>
      <c r="C17" s="40" t="s">
        <v>67</v>
      </c>
      <c r="D17" s="18"/>
      <c r="E17" s="18"/>
      <c r="F17" s="18"/>
      <c r="G17" s="22"/>
      <c r="H17" s="22"/>
      <c r="I17" s="18"/>
      <c r="J17" s="35"/>
      <c r="K17" s="35"/>
      <c r="L17" s="35"/>
      <c r="M17" s="47"/>
      <c r="N17" s="35"/>
      <c r="O17" s="47"/>
      <c r="P17" s="31"/>
      <c r="Q17" s="30"/>
      <c r="R17" s="15"/>
      <c r="S17" s="18"/>
      <c r="T17" s="22"/>
      <c r="U17" s="18"/>
      <c r="V17" s="22"/>
      <c r="W17" s="18"/>
      <c r="X17" s="12"/>
      <c r="Y17" s="26"/>
      <c r="Z17" s="26"/>
      <c r="AA17" s="17"/>
      <c r="AB17" s="22"/>
      <c r="AC17" s="22">
        <v>1500</v>
      </c>
      <c r="AD17" s="22"/>
      <c r="AE17" s="22"/>
      <c r="AF17" s="22"/>
      <c r="AG17" s="22"/>
      <c r="AH17" s="22"/>
      <c r="AI17" s="22">
        <f>H17+J17+L17+N17+P17+T17+V17+X17+AB17+AC17+AD17+AF17+AG17</f>
        <v>1500</v>
      </c>
      <c r="AJ17" s="22"/>
      <c r="AK17" s="12">
        <f t="shared" si="7"/>
        <v>1500</v>
      </c>
    </row>
    <row r="18" spans="1:45" x14ac:dyDescent="0.15">
      <c r="A18" s="75"/>
      <c r="B18" s="78"/>
      <c r="C18" s="40" t="s">
        <v>91</v>
      </c>
      <c r="D18" s="18"/>
      <c r="E18" s="18"/>
      <c r="F18" s="18"/>
      <c r="G18" s="18"/>
      <c r="H18" s="22"/>
      <c r="I18" s="18"/>
      <c r="J18" s="35"/>
      <c r="K18" s="35"/>
      <c r="L18" s="35"/>
      <c r="M18" s="47"/>
      <c r="N18" s="35"/>
      <c r="O18" s="47"/>
      <c r="P18" s="31"/>
      <c r="Q18" s="30"/>
      <c r="R18" s="15"/>
      <c r="S18" s="18"/>
      <c r="T18" s="22"/>
      <c r="U18" s="18"/>
      <c r="V18" s="22"/>
      <c r="W18" s="18"/>
      <c r="X18" s="12"/>
      <c r="Y18" s="26"/>
      <c r="Z18" s="26"/>
      <c r="AA18" s="17"/>
      <c r="AB18" s="22"/>
      <c r="AC18" s="22"/>
      <c r="AD18" s="22"/>
      <c r="AE18" s="22"/>
      <c r="AF18" s="22"/>
      <c r="AG18" s="22"/>
      <c r="AH18" s="22"/>
      <c r="AI18" s="22">
        <v>11111</v>
      </c>
      <c r="AJ18" s="22"/>
      <c r="AK18" s="12">
        <v>11111</v>
      </c>
    </row>
    <row r="19" spans="1:45" s="2" customFormat="1" x14ac:dyDescent="0.15">
      <c r="A19" s="75"/>
      <c r="B19" s="78"/>
      <c r="C19" s="23" t="s">
        <v>11</v>
      </c>
      <c r="D19" s="23"/>
      <c r="E19" s="23"/>
      <c r="F19" s="23">
        <f>SUM(F4:F15)</f>
        <v>20</v>
      </c>
      <c r="G19" s="23"/>
      <c r="H19" s="23">
        <f>ROUND((SUM(H4:H16)),2)</f>
        <v>20677.02</v>
      </c>
      <c r="I19" s="23"/>
      <c r="J19" s="23">
        <f>ROUND((SUM(J4:J18)),2)</f>
        <v>3101.55</v>
      </c>
      <c r="K19" s="23"/>
      <c r="L19" s="23">
        <f>SUM(L4:L16)</f>
        <v>2377.8573000000001</v>
      </c>
      <c r="M19" s="23"/>
      <c r="N19" s="23">
        <f>SUM(N4:N16)</f>
        <v>0</v>
      </c>
      <c r="O19" s="23"/>
      <c r="P19" s="13">
        <f>SUM(P4:P16)</f>
        <v>2615.6430300000002</v>
      </c>
      <c r="Q19" s="11"/>
      <c r="R19" s="14">
        <f>SUM(R4:R16)</f>
        <v>0</v>
      </c>
      <c r="S19" s="23"/>
      <c r="T19" s="23">
        <f>SUM(T4:T16)</f>
        <v>1801.1720311200004</v>
      </c>
      <c r="U19" s="23"/>
      <c r="V19" s="23">
        <f>SUM(V4:V16)</f>
        <v>4288.5048360000001</v>
      </c>
      <c r="W19" s="23"/>
      <c r="X19" s="13">
        <f>SUM(X4:X16)</f>
        <v>0</v>
      </c>
      <c r="Y19" s="11"/>
      <c r="Z19" s="14"/>
      <c r="AA19" s="13">
        <f>AA16</f>
        <v>0</v>
      </c>
      <c r="AB19" s="23"/>
      <c r="AC19" s="23">
        <f>SUM(AC4:AC18)</f>
        <v>1500</v>
      </c>
      <c r="AD19" s="23">
        <f>SUM(AD4:AD18)</f>
        <v>0</v>
      </c>
      <c r="AE19" s="23">
        <f>SUM(AE4:AE18)</f>
        <v>0</v>
      </c>
      <c r="AF19" s="23">
        <f>SUM(AF4:AF18)</f>
        <v>0</v>
      </c>
      <c r="AG19" s="23">
        <f>SUM(AG4:AG18)</f>
        <v>0</v>
      </c>
      <c r="AH19" s="23">
        <f>AH18</f>
        <v>0</v>
      </c>
      <c r="AI19" s="23">
        <f>SUM(AI4:AI18)</f>
        <v>47472.750197120004</v>
      </c>
      <c r="AJ19" s="23"/>
      <c r="AK19" s="13">
        <f>SUM(AK4:AK18)</f>
        <v>47472.750197120004</v>
      </c>
    </row>
    <row r="20" spans="1:45" ht="11.45" customHeight="1" x14ac:dyDescent="0.15">
      <c r="A20" s="74">
        <v>2</v>
      </c>
      <c r="B20" s="78" t="s">
        <v>93</v>
      </c>
      <c r="C20" s="18" t="s">
        <v>34</v>
      </c>
      <c r="D20" s="18" t="s">
        <v>26</v>
      </c>
      <c r="E20" s="18">
        <v>30</v>
      </c>
      <c r="F20" s="18">
        <v>2</v>
      </c>
      <c r="G20" s="22">
        <v>10.82</v>
      </c>
      <c r="H20" s="22">
        <f>E20*F20*G20*4.2</f>
        <v>2726.6400000000003</v>
      </c>
      <c r="I20" s="18">
        <v>0.15</v>
      </c>
      <c r="J20" s="22">
        <f t="shared" ref="J20:J27" si="10">H20*I20</f>
        <v>408.99600000000004</v>
      </c>
      <c r="K20" s="22">
        <v>0.1</v>
      </c>
      <c r="L20" s="22">
        <f t="shared" ref="L20:L27" si="11">(H20+J20)*K20</f>
        <v>313.56360000000006</v>
      </c>
      <c r="M20" s="18"/>
      <c r="N20" s="22">
        <f t="shared" ref="N20:N27" si="12">(H20+J20+L20)*M20</f>
        <v>0</v>
      </c>
      <c r="O20" s="18">
        <v>0.1</v>
      </c>
      <c r="P20" s="12">
        <f t="shared" ref="P20:P27" si="13">(H20+J20+L20+N20)*O20</f>
        <v>344.91996000000006</v>
      </c>
      <c r="Q20" s="30"/>
      <c r="R20" s="15">
        <f t="shared" ref="R20:R27" si="14">(H20+J20+L20+N20)*Q20</f>
        <v>0</v>
      </c>
      <c r="S20" s="18"/>
      <c r="T20" s="22">
        <f t="shared" ref="T20:T27" si="15">(H20+J20+L20+N20)*S20</f>
        <v>0</v>
      </c>
      <c r="U20" s="18"/>
      <c r="V20" s="22">
        <f t="shared" ref="V20:V27" si="16">(H20+J20+L20+N20)*U20</f>
        <v>0</v>
      </c>
      <c r="W20" s="18"/>
      <c r="X20" s="12">
        <f t="shared" ref="X20:X27" si="17">(H20+J20+L20+N20)*W20</f>
        <v>0</v>
      </c>
      <c r="Y20" s="26"/>
      <c r="Z20" s="26"/>
      <c r="AA20" s="17"/>
      <c r="AB20" s="22"/>
      <c r="AC20" s="22"/>
      <c r="AD20" s="22"/>
      <c r="AE20" s="22"/>
      <c r="AF20" s="22"/>
      <c r="AG20" s="22"/>
      <c r="AH20" s="22"/>
      <c r="AI20" s="22">
        <f t="shared" ref="AI20:AI29" si="18">H20+J20+L20+N20+P20+T20+V20+X20+AB20+AC20+AD20+AF20+AG20+R20</f>
        <v>3794.1195600000005</v>
      </c>
      <c r="AJ20" s="22"/>
      <c r="AK20" s="12">
        <f t="shared" ref="AK20:AK29" si="19">AI20+AJ20</f>
        <v>3794.1195600000005</v>
      </c>
    </row>
    <row r="21" spans="1:45" x14ac:dyDescent="0.15">
      <c r="A21" s="74"/>
      <c r="B21" s="78"/>
      <c r="C21" s="18"/>
      <c r="D21" s="18" t="s">
        <v>27</v>
      </c>
      <c r="E21" s="18">
        <v>30</v>
      </c>
      <c r="F21" s="18">
        <v>2</v>
      </c>
      <c r="G21" s="22">
        <v>10.82</v>
      </c>
      <c r="H21" s="22">
        <f t="shared" ref="H21:H27" si="20">E21*F21*G21*4.2</f>
        <v>2726.6400000000003</v>
      </c>
      <c r="I21" s="18">
        <v>0.15</v>
      </c>
      <c r="J21" s="22">
        <f t="shared" si="10"/>
        <v>408.99600000000004</v>
      </c>
      <c r="K21" s="22">
        <v>0.1</v>
      </c>
      <c r="L21" s="22">
        <f t="shared" si="11"/>
        <v>313.56360000000006</v>
      </c>
      <c r="M21" s="18"/>
      <c r="N21" s="22">
        <f t="shared" si="12"/>
        <v>0</v>
      </c>
      <c r="O21" s="18">
        <v>0.1</v>
      </c>
      <c r="P21" s="12">
        <f t="shared" si="13"/>
        <v>344.91996000000006</v>
      </c>
      <c r="Q21" s="30"/>
      <c r="R21" s="15">
        <f t="shared" si="14"/>
        <v>0</v>
      </c>
      <c r="S21" s="18"/>
      <c r="T21" s="22">
        <f t="shared" si="15"/>
        <v>0</v>
      </c>
      <c r="U21" s="18"/>
      <c r="V21" s="22">
        <f t="shared" si="16"/>
        <v>0</v>
      </c>
      <c r="W21" s="18"/>
      <c r="X21" s="12">
        <f t="shared" si="17"/>
        <v>0</v>
      </c>
      <c r="Y21" s="26"/>
      <c r="Z21" s="26"/>
      <c r="AA21" s="17"/>
      <c r="AB21" s="22"/>
      <c r="AC21" s="22"/>
      <c r="AD21" s="22"/>
      <c r="AE21" s="22"/>
      <c r="AF21" s="22"/>
      <c r="AG21" s="22"/>
      <c r="AH21" s="22"/>
      <c r="AI21" s="22">
        <f t="shared" si="18"/>
        <v>3794.1195600000005</v>
      </c>
      <c r="AJ21" s="22"/>
      <c r="AK21" s="12">
        <f t="shared" si="19"/>
        <v>3794.1195600000005</v>
      </c>
    </row>
    <row r="22" spans="1:45" x14ac:dyDescent="0.15">
      <c r="A22" s="74"/>
      <c r="B22" s="78"/>
      <c r="C22" s="18"/>
      <c r="D22" s="18" t="s">
        <v>28</v>
      </c>
      <c r="E22" s="18">
        <v>20</v>
      </c>
      <c r="F22" s="18">
        <v>2</v>
      </c>
      <c r="G22" s="22">
        <v>10.82</v>
      </c>
      <c r="H22" s="22">
        <f t="shared" si="20"/>
        <v>1817.7600000000002</v>
      </c>
      <c r="I22" s="18">
        <v>0.15</v>
      </c>
      <c r="J22" s="22">
        <f t="shared" si="10"/>
        <v>272.66400000000004</v>
      </c>
      <c r="K22" s="22">
        <v>0.1</v>
      </c>
      <c r="L22" s="22">
        <f t="shared" si="11"/>
        <v>209.04240000000004</v>
      </c>
      <c r="M22" s="18"/>
      <c r="N22" s="22">
        <f t="shared" si="12"/>
        <v>0</v>
      </c>
      <c r="O22" s="18">
        <v>0.1</v>
      </c>
      <c r="P22" s="12">
        <f t="shared" si="13"/>
        <v>229.94664000000003</v>
      </c>
      <c r="Q22" s="30"/>
      <c r="R22" s="15">
        <f t="shared" si="14"/>
        <v>0</v>
      </c>
      <c r="S22" s="18"/>
      <c r="T22" s="22">
        <f t="shared" si="15"/>
        <v>0</v>
      </c>
      <c r="U22" s="18"/>
      <c r="V22" s="22">
        <f t="shared" si="16"/>
        <v>0</v>
      </c>
      <c r="W22" s="18"/>
      <c r="X22" s="12">
        <f t="shared" si="17"/>
        <v>0</v>
      </c>
      <c r="Y22" s="26"/>
      <c r="Z22" s="26"/>
      <c r="AA22" s="17"/>
      <c r="AB22" s="22"/>
      <c r="AC22" s="22"/>
      <c r="AD22" s="22"/>
      <c r="AE22" s="22"/>
      <c r="AF22" s="22"/>
      <c r="AG22" s="22"/>
      <c r="AH22" s="22"/>
      <c r="AI22" s="22">
        <f t="shared" si="18"/>
        <v>2529.4130400000004</v>
      </c>
      <c r="AJ22" s="22"/>
      <c r="AK22" s="12">
        <f t="shared" si="19"/>
        <v>2529.4130400000004</v>
      </c>
    </row>
    <row r="23" spans="1:45" x14ac:dyDescent="0.15">
      <c r="A23" s="74"/>
      <c r="B23" s="78"/>
      <c r="C23" s="18"/>
      <c r="D23" s="18" t="s">
        <v>29</v>
      </c>
      <c r="E23" s="18">
        <v>16</v>
      </c>
      <c r="F23" s="18">
        <v>2</v>
      </c>
      <c r="G23" s="22">
        <v>10.82</v>
      </c>
      <c r="H23" s="22">
        <f t="shared" si="20"/>
        <v>1454.2080000000001</v>
      </c>
      <c r="I23" s="18">
        <v>0.15</v>
      </c>
      <c r="J23" s="22">
        <f t="shared" si="10"/>
        <v>218.13120000000001</v>
      </c>
      <c r="K23" s="22">
        <v>0.1</v>
      </c>
      <c r="L23" s="22">
        <f t="shared" si="11"/>
        <v>167.23392000000001</v>
      </c>
      <c r="M23" s="18"/>
      <c r="N23" s="22">
        <f t="shared" si="12"/>
        <v>0</v>
      </c>
      <c r="O23" s="18">
        <v>0.1</v>
      </c>
      <c r="P23" s="12">
        <f t="shared" si="13"/>
        <v>183.957312</v>
      </c>
      <c r="Q23" s="30"/>
      <c r="R23" s="15">
        <f t="shared" si="14"/>
        <v>0</v>
      </c>
      <c r="S23" s="18"/>
      <c r="T23" s="22">
        <f t="shared" si="15"/>
        <v>0</v>
      </c>
      <c r="U23" s="18"/>
      <c r="V23" s="22">
        <f t="shared" si="16"/>
        <v>0</v>
      </c>
      <c r="W23" s="18"/>
      <c r="X23" s="12">
        <f t="shared" si="17"/>
        <v>0</v>
      </c>
      <c r="Y23" s="26"/>
      <c r="Z23" s="26"/>
      <c r="AA23" s="17"/>
      <c r="AB23" s="22"/>
      <c r="AC23" s="22"/>
      <c r="AD23" s="22"/>
      <c r="AE23" s="22"/>
      <c r="AF23" s="22"/>
      <c r="AG23" s="22"/>
      <c r="AH23" s="22"/>
      <c r="AI23" s="22">
        <f t="shared" si="18"/>
        <v>2023.530432</v>
      </c>
      <c r="AJ23" s="22"/>
      <c r="AK23" s="12">
        <f t="shared" si="19"/>
        <v>2023.530432</v>
      </c>
    </row>
    <row r="24" spans="1:45" x14ac:dyDescent="0.15">
      <c r="A24" s="74"/>
      <c r="B24" s="78"/>
      <c r="C24" s="18"/>
      <c r="D24" s="18" t="s">
        <v>30</v>
      </c>
      <c r="E24" s="18">
        <v>24</v>
      </c>
      <c r="F24" s="18">
        <v>2</v>
      </c>
      <c r="G24" s="22">
        <v>10.82</v>
      </c>
      <c r="H24" s="22">
        <f t="shared" si="20"/>
        <v>2181.3120000000004</v>
      </c>
      <c r="I24" s="18">
        <v>0.15</v>
      </c>
      <c r="J24" s="22">
        <f t="shared" si="10"/>
        <v>327.19680000000005</v>
      </c>
      <c r="K24" s="22">
        <v>0.1</v>
      </c>
      <c r="L24" s="22">
        <f t="shared" si="11"/>
        <v>250.85088000000007</v>
      </c>
      <c r="M24" s="18"/>
      <c r="N24" s="22">
        <f t="shared" si="12"/>
        <v>0</v>
      </c>
      <c r="O24" s="18">
        <v>0.1</v>
      </c>
      <c r="P24" s="12">
        <f t="shared" si="13"/>
        <v>275.93596800000006</v>
      </c>
      <c r="Q24" s="30"/>
      <c r="R24" s="15">
        <f t="shared" si="14"/>
        <v>0</v>
      </c>
      <c r="S24" s="18"/>
      <c r="T24" s="22">
        <f t="shared" si="15"/>
        <v>0</v>
      </c>
      <c r="U24" s="18"/>
      <c r="V24" s="22">
        <f t="shared" si="16"/>
        <v>0</v>
      </c>
      <c r="W24" s="18"/>
      <c r="X24" s="12">
        <f t="shared" si="17"/>
        <v>0</v>
      </c>
      <c r="Y24" s="26"/>
      <c r="Z24" s="26"/>
      <c r="AA24" s="17"/>
      <c r="AB24" s="22"/>
      <c r="AC24" s="22"/>
      <c r="AD24" s="22"/>
      <c r="AE24" s="22"/>
      <c r="AF24" s="22"/>
      <c r="AG24" s="22"/>
      <c r="AH24" s="22"/>
      <c r="AI24" s="22">
        <f t="shared" si="18"/>
        <v>3035.2956480000007</v>
      </c>
      <c r="AJ24" s="22"/>
      <c r="AK24" s="12">
        <f t="shared" si="19"/>
        <v>3035.2956480000007</v>
      </c>
    </row>
    <row r="25" spans="1:45" x14ac:dyDescent="0.15">
      <c r="A25" s="74"/>
      <c r="B25" s="78"/>
      <c r="C25" s="18"/>
      <c r="D25" s="18" t="s">
        <v>31</v>
      </c>
      <c r="E25" s="18">
        <v>23</v>
      </c>
      <c r="F25" s="18">
        <v>2</v>
      </c>
      <c r="G25" s="22">
        <v>10.82</v>
      </c>
      <c r="H25" s="22">
        <f t="shared" si="20"/>
        <v>2090.424</v>
      </c>
      <c r="I25" s="18">
        <v>0.15</v>
      </c>
      <c r="J25" s="22">
        <f t="shared" si="10"/>
        <v>313.56360000000001</v>
      </c>
      <c r="K25" s="22">
        <v>0.1</v>
      </c>
      <c r="L25" s="22">
        <f t="shared" si="11"/>
        <v>240.39876000000001</v>
      </c>
      <c r="M25" s="18"/>
      <c r="N25" s="22">
        <f t="shared" si="12"/>
        <v>0</v>
      </c>
      <c r="O25" s="18">
        <v>0.1</v>
      </c>
      <c r="P25" s="12">
        <f t="shared" si="13"/>
        <v>264.43863600000003</v>
      </c>
      <c r="Q25" s="30"/>
      <c r="R25" s="15">
        <f t="shared" si="14"/>
        <v>0</v>
      </c>
      <c r="S25" s="18"/>
      <c r="T25" s="22">
        <f t="shared" si="15"/>
        <v>0</v>
      </c>
      <c r="U25" s="18"/>
      <c r="V25" s="22">
        <f t="shared" si="16"/>
        <v>0</v>
      </c>
      <c r="W25" s="18"/>
      <c r="X25" s="12">
        <f t="shared" si="17"/>
        <v>0</v>
      </c>
      <c r="Y25" s="26"/>
      <c r="Z25" s="26"/>
      <c r="AA25" s="17"/>
      <c r="AB25" s="22"/>
      <c r="AC25" s="22"/>
      <c r="AD25" s="22"/>
      <c r="AE25" s="22"/>
      <c r="AF25" s="22"/>
      <c r="AG25" s="22"/>
      <c r="AH25" s="22"/>
      <c r="AI25" s="22">
        <f t="shared" si="18"/>
        <v>2908.8249959999998</v>
      </c>
      <c r="AJ25" s="22"/>
      <c r="AK25" s="12">
        <f t="shared" si="19"/>
        <v>2908.8249959999998</v>
      </c>
    </row>
    <row r="26" spans="1:45" x14ac:dyDescent="0.15">
      <c r="A26" s="74"/>
      <c r="B26" s="78"/>
      <c r="C26" s="18"/>
      <c r="D26" s="18" t="s">
        <v>32</v>
      </c>
      <c r="E26" s="18">
        <v>13</v>
      </c>
      <c r="F26" s="18">
        <v>2</v>
      </c>
      <c r="G26" s="22">
        <v>10.82</v>
      </c>
      <c r="H26" s="22">
        <f t="shared" si="20"/>
        <v>1181.5440000000001</v>
      </c>
      <c r="I26" s="18">
        <v>0.15</v>
      </c>
      <c r="J26" s="22">
        <f t="shared" si="10"/>
        <v>177.23160000000001</v>
      </c>
      <c r="K26" s="22">
        <v>0.1</v>
      </c>
      <c r="L26" s="22">
        <f t="shared" si="11"/>
        <v>135.87756000000002</v>
      </c>
      <c r="M26" s="18"/>
      <c r="N26" s="22">
        <f t="shared" si="12"/>
        <v>0</v>
      </c>
      <c r="O26" s="18">
        <v>0.1</v>
      </c>
      <c r="P26" s="12">
        <f t="shared" si="13"/>
        <v>149.46531600000003</v>
      </c>
      <c r="Q26" s="30"/>
      <c r="R26" s="15">
        <f>(H26+J26+L26+N26)*Q26</f>
        <v>0</v>
      </c>
      <c r="S26" s="18"/>
      <c r="T26" s="22">
        <f t="shared" si="15"/>
        <v>0</v>
      </c>
      <c r="U26" s="18"/>
      <c r="V26" s="22">
        <f t="shared" si="16"/>
        <v>0</v>
      </c>
      <c r="W26" s="18"/>
      <c r="X26" s="12">
        <f t="shared" si="17"/>
        <v>0</v>
      </c>
      <c r="Y26" s="26"/>
      <c r="Z26" s="26"/>
      <c r="AA26" s="17"/>
      <c r="AB26" s="22"/>
      <c r="AC26" s="22"/>
      <c r="AD26" s="22"/>
      <c r="AE26" s="22"/>
      <c r="AF26" s="22"/>
      <c r="AG26" s="22"/>
      <c r="AH26" s="22"/>
      <c r="AI26" s="22">
        <f t="shared" si="18"/>
        <v>1644.1184760000003</v>
      </c>
      <c r="AJ26" s="22"/>
      <c r="AK26" s="12">
        <f t="shared" si="19"/>
        <v>1644.1184760000003</v>
      </c>
    </row>
    <row r="27" spans="1:45" x14ac:dyDescent="0.15">
      <c r="A27" s="74"/>
      <c r="B27" s="78"/>
      <c r="C27" s="18"/>
      <c r="D27" s="18" t="s">
        <v>85</v>
      </c>
      <c r="E27" s="18">
        <v>30</v>
      </c>
      <c r="F27" s="18">
        <v>2</v>
      </c>
      <c r="G27" s="22">
        <v>10.82</v>
      </c>
      <c r="H27" s="22">
        <f t="shared" si="20"/>
        <v>2726.6400000000003</v>
      </c>
      <c r="I27" s="18">
        <v>0.15</v>
      </c>
      <c r="J27" s="22">
        <f t="shared" si="10"/>
        <v>408.99600000000004</v>
      </c>
      <c r="K27" s="22">
        <v>0.1</v>
      </c>
      <c r="L27" s="22">
        <f t="shared" si="11"/>
        <v>313.56360000000006</v>
      </c>
      <c r="M27" s="18"/>
      <c r="N27" s="22">
        <f t="shared" si="12"/>
        <v>0</v>
      </c>
      <c r="O27" s="18">
        <v>0.1</v>
      </c>
      <c r="P27" s="12">
        <f t="shared" si="13"/>
        <v>344.91996000000006</v>
      </c>
      <c r="Q27" s="30"/>
      <c r="R27" s="15">
        <f t="shared" si="14"/>
        <v>0</v>
      </c>
      <c r="S27" s="18"/>
      <c r="T27" s="22">
        <f t="shared" si="15"/>
        <v>0</v>
      </c>
      <c r="U27" s="18"/>
      <c r="V27" s="22">
        <f t="shared" si="16"/>
        <v>0</v>
      </c>
      <c r="W27" s="18"/>
      <c r="X27" s="12">
        <f t="shared" si="17"/>
        <v>0</v>
      </c>
      <c r="Y27" s="26"/>
      <c r="Z27" s="26"/>
      <c r="AA27" s="17"/>
      <c r="AB27" s="22"/>
      <c r="AC27" s="22"/>
      <c r="AD27" s="22"/>
      <c r="AE27" s="22"/>
      <c r="AF27" s="22"/>
      <c r="AG27" s="22"/>
      <c r="AH27" s="22"/>
      <c r="AI27" s="22">
        <f t="shared" si="18"/>
        <v>3794.1195600000005</v>
      </c>
      <c r="AJ27" s="22"/>
      <c r="AK27" s="12">
        <f t="shared" si="19"/>
        <v>3794.1195600000005</v>
      </c>
    </row>
    <row r="28" spans="1:45" ht="11.45" customHeight="1" x14ac:dyDescent="0.15">
      <c r="A28" s="74"/>
      <c r="B28" s="78"/>
      <c r="C28" s="40"/>
      <c r="D28" s="18"/>
      <c r="E28" s="18"/>
      <c r="F28" s="18"/>
      <c r="G28" s="18"/>
      <c r="H28" s="22"/>
      <c r="I28" s="18"/>
      <c r="J28" s="22"/>
      <c r="K28" s="35"/>
      <c r="L28" s="35"/>
      <c r="M28" s="47"/>
      <c r="N28" s="35"/>
      <c r="O28" s="47"/>
      <c r="P28" s="31"/>
      <c r="Q28" s="34"/>
      <c r="R28" s="15"/>
      <c r="S28" s="18"/>
      <c r="T28" s="22"/>
      <c r="U28" s="18"/>
      <c r="V28" s="22"/>
      <c r="W28" s="18"/>
      <c r="X28" s="12"/>
      <c r="Y28" s="26"/>
      <c r="Z28" s="26"/>
      <c r="AA28" s="17">
        <f>G28*F28*4.2</f>
        <v>0</v>
      </c>
      <c r="AB28" s="22"/>
      <c r="AC28" s="22"/>
      <c r="AD28" s="22"/>
      <c r="AE28" s="22"/>
      <c r="AF28" s="22"/>
      <c r="AG28" s="22"/>
      <c r="AH28" s="22"/>
      <c r="AI28" s="22">
        <f t="shared" si="18"/>
        <v>0</v>
      </c>
      <c r="AJ28" s="22"/>
      <c r="AK28" s="12">
        <f t="shared" si="19"/>
        <v>0</v>
      </c>
    </row>
    <row r="29" spans="1:45" ht="11.45" customHeight="1" x14ac:dyDescent="0.15">
      <c r="A29" s="74"/>
      <c r="B29" s="78"/>
      <c r="C29" s="40" t="s">
        <v>67</v>
      </c>
      <c r="D29" s="18"/>
      <c r="E29" s="18"/>
      <c r="F29" s="18"/>
      <c r="G29" s="18"/>
      <c r="H29" s="22"/>
      <c r="I29" s="18"/>
      <c r="J29" s="35"/>
      <c r="K29" s="35"/>
      <c r="L29" s="35"/>
      <c r="M29" s="47"/>
      <c r="N29" s="35"/>
      <c r="O29" s="47"/>
      <c r="P29" s="31"/>
      <c r="Q29" s="67"/>
      <c r="R29" s="15"/>
      <c r="S29" s="18"/>
      <c r="T29" s="22"/>
      <c r="U29" s="18"/>
      <c r="V29" s="22"/>
      <c r="W29" s="18"/>
      <c r="X29" s="12"/>
      <c r="Y29" s="26"/>
      <c r="Z29" s="28"/>
      <c r="AA29" s="12"/>
      <c r="AB29" s="36"/>
      <c r="AC29" s="22">
        <v>1500</v>
      </c>
      <c r="AD29" s="22">
        <v>6500</v>
      </c>
      <c r="AE29" s="22"/>
      <c r="AF29" s="22"/>
      <c r="AG29" s="22"/>
      <c r="AH29" s="24"/>
      <c r="AI29" s="22">
        <f t="shared" si="18"/>
        <v>8000</v>
      </c>
      <c r="AJ29" s="22"/>
      <c r="AK29" s="12">
        <f t="shared" si="19"/>
        <v>8000</v>
      </c>
    </row>
    <row r="30" spans="1:45" x14ac:dyDescent="0.15">
      <c r="A30" s="74"/>
      <c r="B30" s="78"/>
      <c r="C30" s="40"/>
      <c r="D30" s="18"/>
      <c r="E30" s="18"/>
      <c r="F30" s="18"/>
      <c r="G30" s="18"/>
      <c r="H30" s="22"/>
      <c r="I30" s="18"/>
      <c r="J30" s="35"/>
      <c r="K30" s="35"/>
      <c r="L30" s="35"/>
      <c r="M30" s="47"/>
      <c r="N30" s="35"/>
      <c r="O30" s="47"/>
      <c r="P30" s="31"/>
      <c r="Q30" s="30"/>
      <c r="R30" s="15"/>
      <c r="S30" s="18"/>
      <c r="T30" s="22"/>
      <c r="U30" s="18"/>
      <c r="V30" s="22"/>
      <c r="W30" s="18"/>
      <c r="X30" s="12"/>
      <c r="Y30" s="26"/>
      <c r="Z30" s="26"/>
      <c r="AA30" s="17"/>
      <c r="AB30" s="22"/>
      <c r="AC30" s="22"/>
      <c r="AD30" s="22"/>
      <c r="AE30" s="22"/>
      <c r="AF30" s="22"/>
      <c r="AG30" s="22"/>
      <c r="AH30" s="22"/>
      <c r="AI30" s="22"/>
      <c r="AJ30" s="22"/>
      <c r="AK30" s="12">
        <f>AH30</f>
        <v>0</v>
      </c>
    </row>
    <row r="31" spans="1:45" x14ac:dyDescent="0.15">
      <c r="A31" s="74"/>
      <c r="B31" s="78"/>
      <c r="C31" s="19" t="s">
        <v>11</v>
      </c>
      <c r="D31" s="19"/>
      <c r="E31" s="19"/>
      <c r="F31" s="50">
        <f>SUM(F20:F27)</f>
        <v>16</v>
      </c>
      <c r="G31" s="19"/>
      <c r="H31" s="23">
        <f>SUM(H20:H27)</f>
        <v>16905.168000000001</v>
      </c>
      <c r="I31" s="19"/>
      <c r="J31" s="23">
        <f>SUM(J20:J28)</f>
        <v>2535.7752000000005</v>
      </c>
      <c r="K31" s="23"/>
      <c r="L31" s="23">
        <f>SUM(L20:L27)</f>
        <v>1944.0943200000002</v>
      </c>
      <c r="M31" s="19"/>
      <c r="N31" s="23">
        <f>SUM(N20:N27)</f>
        <v>0</v>
      </c>
      <c r="O31" s="19"/>
      <c r="P31" s="13">
        <f>SUM(P20:P27)</f>
        <v>2138.5037520000001</v>
      </c>
      <c r="Q31" s="33"/>
      <c r="R31" s="14">
        <f>SUM(R20:R28)</f>
        <v>0</v>
      </c>
      <c r="S31" s="19"/>
      <c r="T31" s="23">
        <f>SUM(T20:T27)</f>
        <v>0</v>
      </c>
      <c r="U31" s="19"/>
      <c r="V31" s="23">
        <f>SUM(V20:V27)</f>
        <v>0</v>
      </c>
      <c r="W31" s="19"/>
      <c r="X31" s="13">
        <f>SUM(X20:X27)</f>
        <v>0</v>
      </c>
      <c r="Y31" s="33"/>
      <c r="Z31" s="27"/>
      <c r="AA31" s="13">
        <f>AA28</f>
        <v>0</v>
      </c>
      <c r="AB31" s="23"/>
      <c r="AC31" s="23">
        <f>SUM(AC20:AC29)</f>
        <v>1500</v>
      </c>
      <c r="AD31" s="23">
        <f>SUM(AD20:AD29)</f>
        <v>6500</v>
      </c>
      <c r="AE31" s="23">
        <f>SUM(AE20:AE29)</f>
        <v>0</v>
      </c>
      <c r="AF31" s="23">
        <f>SUM(AF20:AF29)</f>
        <v>0</v>
      </c>
      <c r="AG31" s="23">
        <f>SUM(AG20:AG29)</f>
        <v>0</v>
      </c>
      <c r="AH31" s="23">
        <f>AH30</f>
        <v>0</v>
      </c>
      <c r="AI31" s="23">
        <f>SUM(AI20:AI29)</f>
        <v>31523.541272000002</v>
      </c>
      <c r="AJ31" s="23"/>
      <c r="AK31" s="13">
        <f>SUM(AK20:AK29)</f>
        <v>31523.541272000002</v>
      </c>
      <c r="AO31" s="91"/>
      <c r="AP31" s="92"/>
      <c r="AQ31" s="92"/>
      <c r="AR31" s="92"/>
      <c r="AS31" s="93"/>
    </row>
    <row r="32" spans="1:45" ht="11.45" customHeight="1" x14ac:dyDescent="0.15">
      <c r="A32" s="75">
        <v>3</v>
      </c>
      <c r="B32" s="78" t="s">
        <v>94</v>
      </c>
      <c r="C32" s="18" t="s">
        <v>44</v>
      </c>
      <c r="D32" s="18" t="s">
        <v>58</v>
      </c>
      <c r="E32" s="18">
        <v>16</v>
      </c>
      <c r="F32" s="18">
        <v>3</v>
      </c>
      <c r="G32" s="22">
        <v>10.82</v>
      </c>
      <c r="H32" s="22">
        <f>E32*F32*G32*4.2</f>
        <v>2181.3120000000004</v>
      </c>
      <c r="I32" s="18">
        <v>0.05</v>
      </c>
      <c r="J32" s="22">
        <f>H32*I32</f>
        <v>109.06560000000002</v>
      </c>
      <c r="K32" s="22">
        <v>0.15</v>
      </c>
      <c r="L32" s="22">
        <f>(H32+J32)*K32</f>
        <v>343.55664000000002</v>
      </c>
      <c r="M32" s="18">
        <v>2</v>
      </c>
      <c r="N32" s="22">
        <f>(H32+J32+L32)*M32</f>
        <v>5267.868480000001</v>
      </c>
      <c r="O32" s="18">
        <v>0.2</v>
      </c>
      <c r="P32" s="12">
        <f>(H32+J32+L32+N32)*O32</f>
        <v>1580.3605440000003</v>
      </c>
      <c r="Q32" s="34"/>
      <c r="R32" s="15">
        <f>(H32+J32+L32+N32)*Q32</f>
        <v>0</v>
      </c>
      <c r="S32" s="18"/>
      <c r="T32" s="22">
        <f>(H32+J32+L32+N32)*S32</f>
        <v>0</v>
      </c>
      <c r="U32" s="18"/>
      <c r="V32" s="22">
        <f>(H32+J32+L32+N32)*U32</f>
        <v>0</v>
      </c>
      <c r="W32" s="18"/>
      <c r="X32" s="12">
        <f>(H32+J32+L32+N32)*W32</f>
        <v>0</v>
      </c>
      <c r="Y32" s="26"/>
      <c r="Z32" s="26"/>
      <c r="AA32" s="17"/>
      <c r="AB32" s="22"/>
      <c r="AC32" s="22"/>
      <c r="AD32" s="22"/>
      <c r="AE32" s="22"/>
      <c r="AF32" s="22"/>
      <c r="AG32" s="22"/>
      <c r="AH32" s="22"/>
      <c r="AI32" s="22">
        <f>H32+J32+L32+N32+P32+T32+V32+X32+AB32+AC32+AD32+AF32+AG32</f>
        <v>9482.1632640000025</v>
      </c>
      <c r="AJ32" s="22"/>
      <c r="AK32" s="12">
        <f t="shared" ref="AK32:AK38" si="21">AI32+AJ32</f>
        <v>9482.1632640000025</v>
      </c>
    </row>
    <row r="33" spans="1:45" ht="11.45" customHeight="1" x14ac:dyDescent="0.15">
      <c r="A33" s="75"/>
      <c r="B33" s="78"/>
      <c r="C33" s="18"/>
      <c r="D33" s="18" t="s">
        <v>41</v>
      </c>
      <c r="E33" s="18">
        <v>15</v>
      </c>
      <c r="F33" s="18">
        <v>3</v>
      </c>
      <c r="G33" s="22">
        <v>10.82</v>
      </c>
      <c r="H33" s="22">
        <f>E33*F33*G33*4.2</f>
        <v>2044.9800000000002</v>
      </c>
      <c r="I33" s="18">
        <v>0.05</v>
      </c>
      <c r="J33" s="22">
        <f>H33*I33</f>
        <v>102.24900000000002</v>
      </c>
      <c r="K33" s="22">
        <v>0.15</v>
      </c>
      <c r="L33" s="22">
        <f>(H33+J33)*K33</f>
        <v>322.08435000000003</v>
      </c>
      <c r="M33" s="18">
        <v>2</v>
      </c>
      <c r="N33" s="22">
        <f>(H33+J33+L33)*M33</f>
        <v>4938.6267000000007</v>
      </c>
      <c r="O33" s="18">
        <v>0.2</v>
      </c>
      <c r="P33" s="12">
        <f>(H33+J33+L33+N33)*O33</f>
        <v>1481.5880100000004</v>
      </c>
      <c r="Q33" s="34"/>
      <c r="R33" s="15">
        <f>(H33+J33+L33+N33)*Q33</f>
        <v>0</v>
      </c>
      <c r="S33" s="18"/>
      <c r="T33" s="22">
        <f>(H33+J33+L33+N33)*S33</f>
        <v>0</v>
      </c>
      <c r="U33" s="18"/>
      <c r="V33" s="22">
        <f>(H33+J33+L33+N33)*U33</f>
        <v>0</v>
      </c>
      <c r="W33" s="18"/>
      <c r="X33" s="12">
        <f>(H33+J33+L33+N33)*W33</f>
        <v>0</v>
      </c>
      <c r="Y33" s="26"/>
      <c r="Z33" s="26"/>
      <c r="AA33" s="17"/>
      <c r="AB33" s="22"/>
      <c r="AC33" s="22"/>
      <c r="AD33" s="22"/>
      <c r="AE33" s="22"/>
      <c r="AF33" s="22"/>
      <c r="AG33" s="22"/>
      <c r="AH33" s="22"/>
      <c r="AI33" s="22">
        <f>H33+J33+L33+N33+P33+T33+V33+X33+AB33+AC33+AD33+AF33+AG33</f>
        <v>8889.5280600000006</v>
      </c>
      <c r="AJ33" s="22"/>
      <c r="AK33" s="12">
        <f t="shared" si="21"/>
        <v>8889.5280600000006</v>
      </c>
    </row>
    <row r="34" spans="1:45" ht="11.45" customHeight="1" x14ac:dyDescent="0.15">
      <c r="A34" s="75"/>
      <c r="B34" s="78"/>
      <c r="C34" s="18"/>
      <c r="D34" s="18" t="s">
        <v>42</v>
      </c>
      <c r="E34" s="18">
        <v>13</v>
      </c>
      <c r="F34" s="18">
        <v>6</v>
      </c>
      <c r="G34" s="22">
        <v>10.82</v>
      </c>
      <c r="H34" s="22">
        <f>E34*F34*G34*4.2</f>
        <v>3544.6320000000005</v>
      </c>
      <c r="I34" s="18">
        <v>0.05</v>
      </c>
      <c r="J34" s="22">
        <f>H34*I34</f>
        <v>177.23160000000004</v>
      </c>
      <c r="K34" s="22">
        <v>0.15</v>
      </c>
      <c r="L34" s="22">
        <f>(H34+J34)*K34</f>
        <v>558.27954000000011</v>
      </c>
      <c r="M34" s="18">
        <v>2</v>
      </c>
      <c r="N34" s="22">
        <f>(H34+J34+L34)*M34</f>
        <v>8560.2862800000021</v>
      </c>
      <c r="O34" s="18">
        <v>0.2</v>
      </c>
      <c r="P34" s="12">
        <f>(H34+J34+L34+N34)*O34</f>
        <v>2568.085884000001</v>
      </c>
      <c r="Q34" s="34"/>
      <c r="R34" s="15">
        <f>(H34+J34+L34+N34)*Q34</f>
        <v>0</v>
      </c>
      <c r="S34" s="18"/>
      <c r="T34" s="22">
        <f>(H34+J34+L34+N34)*S34</f>
        <v>0</v>
      </c>
      <c r="U34" s="18"/>
      <c r="V34" s="22">
        <f>(H34+J34+L34+N34)*U34</f>
        <v>0</v>
      </c>
      <c r="W34" s="18"/>
      <c r="X34" s="12">
        <f>(H34+J34+L34+N34)*W34</f>
        <v>0</v>
      </c>
      <c r="Y34" s="26"/>
      <c r="Z34" s="26"/>
      <c r="AA34" s="17"/>
      <c r="AB34" s="22"/>
      <c r="AC34" s="22"/>
      <c r="AD34" s="22"/>
      <c r="AE34" s="22"/>
      <c r="AF34" s="22"/>
      <c r="AG34" s="22"/>
      <c r="AH34" s="22"/>
      <c r="AI34" s="22">
        <f>H34+J34+L34+N34+P34+T34+V34+X34+AB34+AC34+AD34+AF34+AG34</f>
        <v>15408.515304000004</v>
      </c>
      <c r="AJ34" s="22"/>
      <c r="AK34" s="12">
        <f t="shared" si="21"/>
        <v>15408.515304000004</v>
      </c>
    </row>
    <row r="35" spans="1:45" ht="11.45" customHeight="1" x14ac:dyDescent="0.15">
      <c r="A35" s="75"/>
      <c r="B35" s="78"/>
      <c r="C35" s="18"/>
      <c r="D35" s="18" t="s">
        <v>43</v>
      </c>
      <c r="E35" s="18">
        <v>10</v>
      </c>
      <c r="F35" s="18">
        <v>6</v>
      </c>
      <c r="G35" s="22">
        <v>10.82</v>
      </c>
      <c r="H35" s="22">
        <f>E35*F35*G35*4.2</f>
        <v>2726.6400000000003</v>
      </c>
      <c r="I35" s="18">
        <v>0.05</v>
      </c>
      <c r="J35" s="22">
        <f>H35*I35</f>
        <v>136.33200000000002</v>
      </c>
      <c r="K35" s="22">
        <v>0.15</v>
      </c>
      <c r="L35" s="22">
        <f>(H35+J35)*K35</f>
        <v>429.44580000000002</v>
      </c>
      <c r="M35" s="18">
        <v>2</v>
      </c>
      <c r="N35" s="22">
        <f>(H35+J35+L35)*M35</f>
        <v>6584.8356000000003</v>
      </c>
      <c r="O35" s="18">
        <v>0.2</v>
      </c>
      <c r="P35" s="12">
        <f>(H35+J35+L35+N35)*O35</f>
        <v>1975.4506800000004</v>
      </c>
      <c r="Q35" s="34"/>
      <c r="R35" s="15">
        <f>(H35+J35+L35+N35)*Q35</f>
        <v>0</v>
      </c>
      <c r="S35" s="18"/>
      <c r="T35" s="22">
        <f>(H35+J35+L35+N35)*S35</f>
        <v>0</v>
      </c>
      <c r="U35" s="18"/>
      <c r="V35" s="22">
        <f>(H35+J35+L35+N35)*U35</f>
        <v>0</v>
      </c>
      <c r="W35" s="18"/>
      <c r="X35" s="12">
        <f>(H35+J35+L35+N35)*W35</f>
        <v>0</v>
      </c>
      <c r="Y35" s="26"/>
      <c r="Z35" s="26"/>
      <c r="AA35" s="17"/>
      <c r="AB35" s="22"/>
      <c r="AC35" s="22"/>
      <c r="AD35" s="22"/>
      <c r="AE35" s="22"/>
      <c r="AF35" s="22"/>
      <c r="AG35" s="22"/>
      <c r="AH35" s="22"/>
      <c r="AI35" s="22">
        <f>H35+J35+L35+N35+P35+T35+V35+X35+AB35+AC35+AD35+AF35+AG35</f>
        <v>11852.704080000001</v>
      </c>
      <c r="AJ35" s="22"/>
      <c r="AK35" s="12">
        <f t="shared" si="21"/>
        <v>11852.704080000001</v>
      </c>
    </row>
    <row r="36" spans="1:45" ht="11.45" customHeight="1" x14ac:dyDescent="0.15">
      <c r="A36" s="75"/>
      <c r="B36" s="78"/>
      <c r="C36" s="18"/>
      <c r="D36" s="18" t="s">
        <v>87</v>
      </c>
      <c r="E36" s="18">
        <v>14</v>
      </c>
      <c r="F36" s="18">
        <v>4</v>
      </c>
      <c r="G36" s="22">
        <v>10.82</v>
      </c>
      <c r="H36" s="22">
        <f>E36*F36*G36*4.2</f>
        <v>2544.8640000000005</v>
      </c>
      <c r="I36" s="18">
        <v>0.05</v>
      </c>
      <c r="J36" s="22">
        <f>H36*I36</f>
        <v>127.24320000000003</v>
      </c>
      <c r="K36" s="22">
        <v>0.15</v>
      </c>
      <c r="L36" s="22">
        <f>(H36+J36)*K36</f>
        <v>400.81608000000006</v>
      </c>
      <c r="M36" s="18">
        <v>2</v>
      </c>
      <c r="N36" s="22">
        <f>(H36+J36+L36)*M36</f>
        <v>6145.8465600000009</v>
      </c>
      <c r="O36" s="18">
        <v>0.2</v>
      </c>
      <c r="P36" s="12">
        <f>(H36+J36+L36+N36)*O36</f>
        <v>1843.7539680000002</v>
      </c>
      <c r="Q36" s="34"/>
      <c r="R36" s="15">
        <f>(H36+J36+L36+N36)*Q36</f>
        <v>0</v>
      </c>
      <c r="S36" s="18"/>
      <c r="T36" s="22">
        <f>(H36+J36+L36+N36)*S36</f>
        <v>0</v>
      </c>
      <c r="U36" s="18"/>
      <c r="V36" s="22">
        <f>(H36+J36+L36+N36)*U36</f>
        <v>0</v>
      </c>
      <c r="W36" s="18"/>
      <c r="X36" s="12">
        <f>(H36+J36+L36+N36)*W36</f>
        <v>0</v>
      </c>
      <c r="Y36" s="26"/>
      <c r="Z36" s="26"/>
      <c r="AA36" s="17"/>
      <c r="AB36" s="22"/>
      <c r="AC36" s="22"/>
      <c r="AD36" s="22"/>
      <c r="AE36" s="22"/>
      <c r="AF36" s="22"/>
      <c r="AG36" s="22"/>
      <c r="AH36" s="22"/>
      <c r="AI36" s="22">
        <f>H36+J36+L36+N36+P36+T36+V36+X36+AB36+AC36+AD36+AF36+AG36</f>
        <v>11062.523808000002</v>
      </c>
      <c r="AJ36" s="22"/>
      <c r="AK36" s="12">
        <f t="shared" si="21"/>
        <v>11062.523808000002</v>
      </c>
    </row>
    <row r="37" spans="1:45" ht="11.45" customHeight="1" x14ac:dyDescent="0.15">
      <c r="A37" s="75"/>
      <c r="B37" s="78"/>
      <c r="C37" s="40"/>
      <c r="D37" s="18"/>
      <c r="E37" s="18"/>
      <c r="F37" s="18"/>
      <c r="G37" s="18"/>
      <c r="H37" s="22"/>
      <c r="I37" s="18"/>
      <c r="J37" s="22"/>
      <c r="K37" s="35"/>
      <c r="L37" s="35"/>
      <c r="M37" s="47"/>
      <c r="N37" s="35"/>
      <c r="O37" s="47"/>
      <c r="P37" s="31"/>
      <c r="Q37" s="34"/>
      <c r="R37" s="15"/>
      <c r="S37" s="18"/>
      <c r="T37" s="22"/>
      <c r="U37" s="18"/>
      <c r="V37" s="22"/>
      <c r="W37" s="18"/>
      <c r="X37" s="12"/>
      <c r="Y37" s="26"/>
      <c r="Z37" s="26"/>
      <c r="AA37" s="17">
        <f>G37*F37*4.2</f>
        <v>0</v>
      </c>
      <c r="AB37" s="22"/>
      <c r="AC37" s="22"/>
      <c r="AD37" s="22"/>
      <c r="AE37" s="22"/>
      <c r="AF37" s="22"/>
      <c r="AG37" s="22"/>
      <c r="AH37" s="22"/>
      <c r="AI37" s="22">
        <f>H37+J37+L37+N37+P37+T37+V37+X37+AB37+AC37+AD37+AF37+AG37+AA37</f>
        <v>0</v>
      </c>
      <c r="AJ37" s="22"/>
      <c r="AK37" s="12">
        <f t="shared" si="21"/>
        <v>0</v>
      </c>
    </row>
    <row r="38" spans="1:45" ht="11.45" customHeight="1" x14ac:dyDescent="0.15">
      <c r="A38" s="75"/>
      <c r="B38" s="78"/>
      <c r="C38" s="40" t="s">
        <v>67</v>
      </c>
      <c r="D38" s="18"/>
      <c r="E38" s="18"/>
      <c r="F38" s="18"/>
      <c r="G38" s="18"/>
      <c r="H38" s="22"/>
      <c r="I38" s="18"/>
      <c r="J38" s="35"/>
      <c r="K38" s="35"/>
      <c r="L38" s="35"/>
      <c r="M38" s="47"/>
      <c r="N38" s="35"/>
      <c r="O38" s="47"/>
      <c r="P38" s="31"/>
      <c r="Q38" s="34"/>
      <c r="R38" s="15"/>
      <c r="S38" s="18"/>
      <c r="T38" s="22"/>
      <c r="U38" s="18"/>
      <c r="V38" s="22"/>
      <c r="W38" s="18"/>
      <c r="X38" s="12"/>
      <c r="Y38" s="26"/>
      <c r="Z38" s="26"/>
      <c r="AA38" s="17"/>
      <c r="AB38" s="22">
        <v>4000</v>
      </c>
      <c r="AC38" s="22"/>
      <c r="AD38" s="22"/>
      <c r="AE38" s="22"/>
      <c r="AF38" s="22"/>
      <c r="AG38" s="22"/>
      <c r="AH38" s="22"/>
      <c r="AI38" s="22">
        <f>H38+J38+L38+N38+P38+T38+V38+X38+AB38+AC38+AD38+AF38+AG38</f>
        <v>4000</v>
      </c>
      <c r="AJ38" s="22"/>
      <c r="AK38" s="12">
        <f t="shared" si="21"/>
        <v>4000</v>
      </c>
    </row>
    <row r="39" spans="1:45" ht="11.45" customHeight="1" x14ac:dyDescent="0.15">
      <c r="A39" s="75"/>
      <c r="B39" s="78"/>
      <c r="C39" s="40"/>
      <c r="D39" s="18"/>
      <c r="E39" s="18"/>
      <c r="F39" s="18"/>
      <c r="G39" s="18"/>
      <c r="H39" s="22"/>
      <c r="I39" s="18"/>
      <c r="J39" s="35"/>
      <c r="K39" s="35"/>
      <c r="L39" s="35"/>
      <c r="M39" s="47"/>
      <c r="N39" s="35"/>
      <c r="O39" s="47"/>
      <c r="P39" s="31"/>
      <c r="Q39" s="30"/>
      <c r="R39" s="15"/>
      <c r="S39" s="18"/>
      <c r="T39" s="22"/>
      <c r="U39" s="18"/>
      <c r="V39" s="22"/>
      <c r="W39" s="18"/>
      <c r="X39" s="12"/>
      <c r="Y39" s="26"/>
      <c r="Z39" s="26"/>
      <c r="AA39" s="17"/>
      <c r="AB39" s="22"/>
      <c r="AC39" s="22"/>
      <c r="AD39" s="22"/>
      <c r="AE39" s="22"/>
      <c r="AF39" s="22"/>
      <c r="AG39" s="22"/>
      <c r="AH39" s="22"/>
      <c r="AI39" s="22"/>
      <c r="AJ39" s="22"/>
      <c r="AK39" s="12">
        <f>AH39</f>
        <v>0</v>
      </c>
    </row>
    <row r="40" spans="1:45" ht="11.45" customHeight="1" x14ac:dyDescent="0.15">
      <c r="A40" s="75"/>
      <c r="B40" s="78"/>
      <c r="C40" s="19" t="s">
        <v>11</v>
      </c>
      <c r="D40" s="19"/>
      <c r="E40" s="19"/>
      <c r="F40" s="19">
        <f>SUM(F32:F36)</f>
        <v>22</v>
      </c>
      <c r="G40" s="19"/>
      <c r="H40" s="23">
        <f>SUM(H32:H36)</f>
        <v>13042.428000000004</v>
      </c>
      <c r="I40" s="19"/>
      <c r="J40" s="23">
        <f>SUM(J32:J36)</f>
        <v>652.12140000000011</v>
      </c>
      <c r="K40" s="23"/>
      <c r="L40" s="23">
        <f>SUM(L32:L36)</f>
        <v>2054.1824100000003</v>
      </c>
      <c r="M40" s="19"/>
      <c r="N40" s="23">
        <f>SUM(N32:N36)</f>
        <v>31497.463620000006</v>
      </c>
      <c r="O40" s="19"/>
      <c r="P40" s="13">
        <f>SUM(P32:P36)</f>
        <v>9449.2390860000032</v>
      </c>
      <c r="Q40" s="33"/>
      <c r="R40" s="14">
        <f>SUM(R32:R36)</f>
        <v>0</v>
      </c>
      <c r="S40" s="19"/>
      <c r="T40" s="23">
        <f>SUM(T32:T36)</f>
        <v>0</v>
      </c>
      <c r="U40" s="19"/>
      <c r="V40" s="23">
        <f>SUM(V32:V36)</f>
        <v>0</v>
      </c>
      <c r="W40" s="19"/>
      <c r="X40" s="13">
        <f>SUM(X32:X36)</f>
        <v>0</v>
      </c>
      <c r="Y40" s="33"/>
      <c r="Z40" s="27"/>
      <c r="AA40" s="13">
        <f>AA37</f>
        <v>0</v>
      </c>
      <c r="AB40" s="23">
        <f t="shared" ref="AB40:AG40" si="22">SUM(AB32:AB38)</f>
        <v>4000</v>
      </c>
      <c r="AC40" s="23">
        <f t="shared" si="22"/>
        <v>0</v>
      </c>
      <c r="AD40" s="23">
        <f t="shared" si="22"/>
        <v>0</v>
      </c>
      <c r="AE40" s="23">
        <f t="shared" si="22"/>
        <v>0</v>
      </c>
      <c r="AF40" s="23">
        <f t="shared" si="22"/>
        <v>0</v>
      </c>
      <c r="AG40" s="23">
        <f t="shared" si="22"/>
        <v>0</v>
      </c>
      <c r="AH40" s="23">
        <f>AH39</f>
        <v>0</v>
      </c>
      <c r="AI40" s="23">
        <f>SUM(AI32:AI38)</f>
        <v>60695.434516000008</v>
      </c>
      <c r="AJ40" s="23"/>
      <c r="AK40" s="13">
        <f>SUM(AK32:AK38)</f>
        <v>60695.434516000008</v>
      </c>
    </row>
    <row r="41" spans="1:45" ht="11.45" customHeight="1" x14ac:dyDescent="0.15">
      <c r="A41" s="75">
        <v>4</v>
      </c>
      <c r="B41" s="78" t="s">
        <v>95</v>
      </c>
      <c r="C41" s="18" t="s">
        <v>38</v>
      </c>
      <c r="D41" s="18" t="s">
        <v>47</v>
      </c>
      <c r="E41" s="18">
        <v>26</v>
      </c>
      <c r="F41" s="18">
        <v>8</v>
      </c>
      <c r="G41" s="22">
        <v>10.82</v>
      </c>
      <c r="H41" s="22">
        <f>E41*F41*G41*4.2</f>
        <v>9452.3520000000008</v>
      </c>
      <c r="I41" s="18">
        <v>0.15</v>
      </c>
      <c r="J41" s="22">
        <f>H41*I41</f>
        <v>1417.8528000000001</v>
      </c>
      <c r="K41" s="22">
        <v>0.15</v>
      </c>
      <c r="L41" s="22">
        <f>(H41+J41)*K41</f>
        <v>1630.5307200000002</v>
      </c>
      <c r="M41" s="18"/>
      <c r="N41" s="22">
        <f>(H41+J41+L41)*M41</f>
        <v>0</v>
      </c>
      <c r="O41" s="18">
        <v>0.2</v>
      </c>
      <c r="P41" s="12">
        <f>(H41+J41+L41+N41)*O41</f>
        <v>2500.1471040000006</v>
      </c>
      <c r="Q41" s="34"/>
      <c r="R41" s="15">
        <f>(H41+J41+L41+N41)*Q41</f>
        <v>0</v>
      </c>
      <c r="S41" s="18"/>
      <c r="T41" s="22">
        <f>(H41+J41+L41+N41)*S41</f>
        <v>0</v>
      </c>
      <c r="U41" s="18"/>
      <c r="V41" s="22">
        <f>(H41+J41+L41+N41)*U41</f>
        <v>0</v>
      </c>
      <c r="W41" s="18"/>
      <c r="X41" s="12">
        <f>(H41+J41+L41+N41)*W41</f>
        <v>0</v>
      </c>
      <c r="Y41" s="26"/>
      <c r="Z41" s="26"/>
      <c r="AA41" s="17"/>
      <c r="AB41" s="22"/>
      <c r="AC41" s="22"/>
      <c r="AD41" s="22"/>
      <c r="AE41" s="22"/>
      <c r="AF41" s="22"/>
      <c r="AG41" s="22"/>
      <c r="AH41" s="22"/>
      <c r="AI41" s="22">
        <f>H41+J41+L41+N41+P41+T41+V41+X41+AB41+AC41+AD41+AF41+AG41</f>
        <v>15000.882624000002</v>
      </c>
      <c r="AJ41" s="22"/>
      <c r="AK41" s="12">
        <f>AI41+AJ41</f>
        <v>15000.882624000002</v>
      </c>
    </row>
    <row r="42" spans="1:45" x14ac:dyDescent="0.15">
      <c r="A42" s="75"/>
      <c r="B42" s="78"/>
      <c r="C42" s="18"/>
      <c r="D42" s="18" t="s">
        <v>36</v>
      </c>
      <c r="E42" s="18">
        <v>22</v>
      </c>
      <c r="F42" s="18">
        <v>6</v>
      </c>
      <c r="G42" s="22">
        <v>10.82</v>
      </c>
      <c r="H42" s="22">
        <f>E42*F42*G42*4.2</f>
        <v>5998.6080000000002</v>
      </c>
      <c r="I42" s="18">
        <v>0.15</v>
      </c>
      <c r="J42" s="22">
        <f>H42*I42</f>
        <v>899.7912</v>
      </c>
      <c r="K42" s="22">
        <v>0.15</v>
      </c>
      <c r="L42" s="22">
        <f>(H42+J42)*K42</f>
        <v>1034.7598799999998</v>
      </c>
      <c r="M42" s="18"/>
      <c r="N42" s="22">
        <f>(H42+J42+L42)*M42</f>
        <v>0</v>
      </c>
      <c r="O42" s="18">
        <v>0.2</v>
      </c>
      <c r="P42" s="12">
        <f>(H42+J42+L42+N42)*O42</f>
        <v>1586.6318160000001</v>
      </c>
      <c r="Q42" s="34"/>
      <c r="R42" s="15">
        <f>(H42+J42+L42+N42)*Q42</f>
        <v>0</v>
      </c>
      <c r="S42" s="18"/>
      <c r="T42" s="22">
        <f>(H42+J42+L42+N42)*S42</f>
        <v>0</v>
      </c>
      <c r="U42" s="18"/>
      <c r="V42" s="22">
        <f>(H42+J42+L42+N42)*U42</f>
        <v>0</v>
      </c>
      <c r="W42" s="18"/>
      <c r="X42" s="12">
        <f>(H42+J42+L42+N42)*W42</f>
        <v>0</v>
      </c>
      <c r="Y42" s="26"/>
      <c r="Z42" s="26"/>
      <c r="AA42" s="17"/>
      <c r="AB42" s="22"/>
      <c r="AC42" s="22"/>
      <c r="AD42" s="22"/>
      <c r="AE42" s="22"/>
      <c r="AF42" s="22"/>
      <c r="AG42" s="22"/>
      <c r="AH42" s="22"/>
      <c r="AI42" s="22">
        <f>H42+J42+L42+N42+P42+T42+V42+X42+AB42+AC42+AD42+AF42+AG42</f>
        <v>9519.7908959999986</v>
      </c>
      <c r="AJ42" s="22"/>
      <c r="AK42" s="12">
        <f>AI42+AJ42</f>
        <v>9519.7908959999986</v>
      </c>
    </row>
    <row r="43" spans="1:45" x14ac:dyDescent="0.15">
      <c r="A43" s="75"/>
      <c r="B43" s="78"/>
      <c r="C43" s="18"/>
      <c r="D43" s="18" t="s">
        <v>26</v>
      </c>
      <c r="E43" s="18">
        <v>30</v>
      </c>
      <c r="F43" s="18">
        <v>6</v>
      </c>
      <c r="G43" s="22">
        <v>10.82</v>
      </c>
      <c r="H43" s="22">
        <f>E43*F43*G43*4.2</f>
        <v>8179.920000000001</v>
      </c>
      <c r="I43" s="18">
        <v>0.15</v>
      </c>
      <c r="J43" s="22">
        <f>H43*I43</f>
        <v>1226.9880000000001</v>
      </c>
      <c r="K43" s="22">
        <v>0.15</v>
      </c>
      <c r="L43" s="22">
        <f>(H43+J43)*K43</f>
        <v>1411.0362000000002</v>
      </c>
      <c r="M43" s="18"/>
      <c r="N43" s="22">
        <f>(H43+J43+L43)*M43</f>
        <v>0</v>
      </c>
      <c r="O43" s="18">
        <v>0.2</v>
      </c>
      <c r="P43" s="12">
        <f>(H43+J43+L43+N43)*O43</f>
        <v>2163.5888400000003</v>
      </c>
      <c r="Q43" s="34"/>
      <c r="R43" s="15">
        <f>(H43+J43+L43+N43)*Q43</f>
        <v>0</v>
      </c>
      <c r="S43" s="18"/>
      <c r="T43" s="22">
        <f>(H43+J43+L43+N43)*S43</f>
        <v>0</v>
      </c>
      <c r="U43" s="18"/>
      <c r="V43" s="22">
        <f>(H43+J43+L43+N43)*U43</f>
        <v>0</v>
      </c>
      <c r="W43" s="18"/>
      <c r="X43" s="12">
        <f>(H43+J43+L43+N43)*W43</f>
        <v>0</v>
      </c>
      <c r="Y43" s="26"/>
      <c r="Z43" s="26"/>
      <c r="AA43" s="17"/>
      <c r="AB43" s="22"/>
      <c r="AC43" s="22"/>
      <c r="AD43" s="22"/>
      <c r="AE43" s="22"/>
      <c r="AF43" s="22"/>
      <c r="AG43" s="22"/>
      <c r="AH43" s="22"/>
      <c r="AI43" s="22">
        <f>H43+J43+L43+N43+P43+T43+V43+X43+AB43+AC43+AD43+AF43+AG43</f>
        <v>12981.533040000002</v>
      </c>
      <c r="AJ43" s="22"/>
      <c r="AK43" s="12">
        <f>AI43+AJ43</f>
        <v>12981.533040000002</v>
      </c>
    </row>
    <row r="44" spans="1:45" ht="11.45" customHeight="1" x14ac:dyDescent="0.15">
      <c r="A44" s="75"/>
      <c r="B44" s="78"/>
      <c r="C44" s="40"/>
      <c r="D44" s="18" t="s">
        <v>85</v>
      </c>
      <c r="E44" s="18">
        <v>15</v>
      </c>
      <c r="F44" s="18">
        <v>3</v>
      </c>
      <c r="G44" s="22">
        <v>10.82</v>
      </c>
      <c r="H44" s="22">
        <f>E44*F44*G44*4.2</f>
        <v>2044.9800000000002</v>
      </c>
      <c r="I44" s="18">
        <v>0.15</v>
      </c>
      <c r="J44" s="22">
        <f>H44*I44</f>
        <v>306.74700000000001</v>
      </c>
      <c r="K44" s="22">
        <v>0.2</v>
      </c>
      <c r="L44" s="22">
        <f>(H44+J44)*K44</f>
        <v>470.3454000000001</v>
      </c>
      <c r="M44" s="18">
        <v>0.5</v>
      </c>
      <c r="N44" s="22">
        <f>(H44+J44+L44)*M44</f>
        <v>1411.0362000000002</v>
      </c>
      <c r="O44" s="18">
        <v>0.2</v>
      </c>
      <c r="P44" s="12">
        <f>(H44+J44+L44+N44)*O44</f>
        <v>846.6217200000001</v>
      </c>
      <c r="Q44" s="34"/>
      <c r="R44" s="32"/>
      <c r="S44" s="18"/>
      <c r="T44" s="22"/>
      <c r="U44" s="18"/>
      <c r="V44" s="22"/>
      <c r="W44" s="18"/>
      <c r="X44" s="12"/>
      <c r="Y44" s="26"/>
      <c r="Z44" s="26"/>
      <c r="AA44" s="17"/>
      <c r="AB44" s="22"/>
      <c r="AC44" s="22"/>
      <c r="AD44" s="22"/>
      <c r="AE44" s="22"/>
      <c r="AF44" s="22"/>
      <c r="AG44" s="22"/>
      <c r="AH44" s="22"/>
      <c r="AI44" s="22">
        <f>H44+J44+L44+N44+P44+T44+V44+X44+AB44+AC44+AD44+AF44+AG44+AA44</f>
        <v>5079.7303200000006</v>
      </c>
      <c r="AJ44" s="22"/>
      <c r="AK44" s="12">
        <f>AI44+AJ44</f>
        <v>5079.7303200000006</v>
      </c>
    </row>
    <row r="45" spans="1:45" ht="11.45" customHeight="1" x14ac:dyDescent="0.15">
      <c r="A45" s="75"/>
      <c r="B45" s="78"/>
      <c r="C45" s="40" t="s">
        <v>66</v>
      </c>
      <c r="D45" s="18" t="s">
        <v>85</v>
      </c>
      <c r="E45" s="18">
        <v>15</v>
      </c>
      <c r="F45" s="18">
        <v>3</v>
      </c>
      <c r="G45" s="18">
        <v>10.82</v>
      </c>
      <c r="H45" s="22">
        <f>E45*F45*G45*4.2</f>
        <v>2044.9800000000002</v>
      </c>
      <c r="I45" s="18">
        <v>0.15</v>
      </c>
      <c r="J45" s="22">
        <f>H45*I45</f>
        <v>306.74700000000001</v>
      </c>
      <c r="K45" s="22">
        <v>0.15</v>
      </c>
      <c r="L45" s="22">
        <f>(H45+J45)*K45</f>
        <v>352.75905000000006</v>
      </c>
      <c r="M45" s="18">
        <v>0.5</v>
      </c>
      <c r="N45" s="22">
        <f>(H45+J45+L45)*M45</f>
        <v>1352.2430250000002</v>
      </c>
      <c r="O45" s="18">
        <v>0.2</v>
      </c>
      <c r="P45" s="12">
        <f>(H45+J45+L45+N45)*O45</f>
        <v>811.34581500000013</v>
      </c>
      <c r="Q45" s="34"/>
      <c r="R45" s="32"/>
      <c r="S45" s="18"/>
      <c r="T45" s="22"/>
      <c r="U45" s="18"/>
      <c r="V45" s="22"/>
      <c r="W45" s="18"/>
      <c r="X45" s="12"/>
      <c r="Y45" s="26"/>
      <c r="Z45" s="26"/>
      <c r="AA45" s="17"/>
      <c r="AB45" s="22"/>
      <c r="AC45" s="22"/>
      <c r="AD45" s="22"/>
      <c r="AE45" s="22"/>
      <c r="AF45" s="22"/>
      <c r="AG45" s="22"/>
      <c r="AH45" s="22"/>
      <c r="AI45" s="22">
        <f>H45+J45+L45+N45+P45+T45+V45+X45+AB45+AC45+AD45+AF45+AG45</f>
        <v>4868.0748900000008</v>
      </c>
      <c r="AJ45" s="22"/>
      <c r="AK45" s="12">
        <f>AI45+AJ45</f>
        <v>4868.0748900000008</v>
      </c>
    </row>
    <row r="46" spans="1:45" x14ac:dyDescent="0.15">
      <c r="A46" s="75"/>
      <c r="B46" s="78"/>
      <c r="C46" s="40" t="s">
        <v>67</v>
      </c>
      <c r="D46" s="18"/>
      <c r="E46" s="18"/>
      <c r="F46" s="18"/>
      <c r="G46" s="18"/>
      <c r="H46" s="22"/>
      <c r="I46" s="18"/>
      <c r="J46" s="35"/>
      <c r="K46" s="35"/>
      <c r="L46" s="35"/>
      <c r="M46" s="47"/>
      <c r="N46" s="35"/>
      <c r="O46" s="47"/>
      <c r="P46" s="31"/>
      <c r="Q46" s="30"/>
      <c r="R46" s="15"/>
      <c r="S46" s="18"/>
      <c r="T46" s="22"/>
      <c r="U46" s="18"/>
      <c r="V46" s="22"/>
      <c r="W46" s="18"/>
      <c r="X46" s="12"/>
      <c r="Y46" s="26"/>
      <c r="Z46" s="26"/>
      <c r="AA46" s="17"/>
      <c r="AB46" s="22">
        <v>4000</v>
      </c>
      <c r="AC46" s="22">
        <v>1500</v>
      </c>
      <c r="AD46" s="22">
        <v>6500</v>
      </c>
      <c r="AE46" s="22"/>
      <c r="AF46" s="22"/>
      <c r="AG46" s="22"/>
      <c r="AH46" s="22"/>
      <c r="AI46" s="22">
        <f>AB46+AD46+AC46</f>
        <v>12000</v>
      </c>
      <c r="AJ46" s="22"/>
      <c r="AK46" s="12">
        <f>AI46</f>
        <v>12000</v>
      </c>
    </row>
    <row r="47" spans="1:45" x14ac:dyDescent="0.15">
      <c r="A47" s="75"/>
      <c r="B47" s="78"/>
      <c r="C47" s="19" t="s">
        <v>11</v>
      </c>
      <c r="D47" s="19"/>
      <c r="E47" s="19"/>
      <c r="F47" s="19">
        <f>SUM(F41:F45)</f>
        <v>26</v>
      </c>
      <c r="G47" s="19"/>
      <c r="H47" s="23">
        <f>SUM(H41:H46)</f>
        <v>27720.84</v>
      </c>
      <c r="I47" s="19"/>
      <c r="J47" s="23">
        <f>SUM(J41:J46)</f>
        <v>4158.1260000000002</v>
      </c>
      <c r="K47" s="23"/>
      <c r="L47" s="23">
        <f>SUM(L41:L46)</f>
        <v>4899.4312500000005</v>
      </c>
      <c r="M47" s="19"/>
      <c r="N47" s="23">
        <f>SUM(N41:N45)</f>
        <v>2763.2792250000002</v>
      </c>
      <c r="O47" s="13"/>
      <c r="P47" s="11">
        <f>SUM(P41:P45)</f>
        <v>7908.3352950000008</v>
      </c>
      <c r="Q47" s="14">
        <f>SUM(R41:R43)</f>
        <v>0</v>
      </c>
      <c r="R47" s="19"/>
      <c r="T47" s="23">
        <f>SUM(T41:T43)</f>
        <v>0</v>
      </c>
      <c r="U47" s="19"/>
      <c r="V47" s="23">
        <f>SUM(V41:V43)</f>
        <v>0</v>
      </c>
      <c r="W47" s="19"/>
      <c r="X47" s="13">
        <f>SUM(X41:X43)</f>
        <v>0</v>
      </c>
      <c r="Y47" s="33"/>
      <c r="Z47" s="27"/>
      <c r="AA47" s="13">
        <f>AA44</f>
        <v>0</v>
      </c>
      <c r="AB47" s="23">
        <f>AB46</f>
        <v>4000</v>
      </c>
      <c r="AC47" s="23">
        <f>AC46</f>
        <v>1500</v>
      </c>
      <c r="AD47" s="23">
        <f>AD46</f>
        <v>6500</v>
      </c>
      <c r="AE47" s="23">
        <f>SUM(AE41:AE45)</f>
        <v>0</v>
      </c>
      <c r="AF47" s="23">
        <f>SUM(AF41:AF45)</f>
        <v>0</v>
      </c>
      <c r="AG47" s="23">
        <f>SUM(AG41:AG45)</f>
        <v>0</v>
      </c>
      <c r="AH47" s="23">
        <f>AH46</f>
        <v>0</v>
      </c>
      <c r="AI47" s="23">
        <f>SUM(AI41:AI46)</f>
        <v>59450.011770000012</v>
      </c>
      <c r="AJ47" s="23"/>
      <c r="AK47" s="13">
        <f>AI47</f>
        <v>59450.011770000012</v>
      </c>
    </row>
    <row r="48" spans="1:45" ht="11.45" customHeight="1" x14ac:dyDescent="0.15">
      <c r="A48" s="75">
        <v>5</v>
      </c>
      <c r="B48" s="78" t="s">
        <v>96</v>
      </c>
      <c r="C48" s="18" t="s">
        <v>46</v>
      </c>
      <c r="D48" s="18" t="s">
        <v>33</v>
      </c>
      <c r="E48" s="18">
        <v>16</v>
      </c>
      <c r="F48" s="18">
        <v>1</v>
      </c>
      <c r="G48" s="18">
        <v>10.82</v>
      </c>
      <c r="H48" s="22">
        <f t="shared" ref="H48:H67" si="23">E48*F48*G48*4.2</f>
        <v>727.10400000000004</v>
      </c>
      <c r="I48" s="18">
        <v>0.05</v>
      </c>
      <c r="J48" s="22">
        <f t="shared" ref="J48:J67" si="24">H48*I48</f>
        <v>36.355200000000004</v>
      </c>
      <c r="K48" s="35"/>
      <c r="L48" s="22">
        <f t="shared" ref="L48:L67" si="25">(H48+J48)*K48</f>
        <v>0</v>
      </c>
      <c r="M48" s="18"/>
      <c r="N48" s="22">
        <f t="shared" ref="N48:N67" si="26">(H48+J48+L48)*M48</f>
        <v>0</v>
      </c>
      <c r="O48" s="18"/>
      <c r="P48" s="12">
        <f t="shared" ref="P48:P67" si="27">(H48+J48+L48+N48)*O48</f>
        <v>0</v>
      </c>
      <c r="Q48" s="34"/>
      <c r="R48" s="15">
        <f t="shared" ref="R48:R67" si="28">(H48+J48+L48+N48)*Q48</f>
        <v>0</v>
      </c>
      <c r="S48" s="18"/>
      <c r="T48" s="22">
        <f t="shared" ref="T48:T67" si="29">(H48+J48+L48+N48)*S48</f>
        <v>0</v>
      </c>
      <c r="U48" s="18"/>
      <c r="V48" s="22">
        <f t="shared" ref="V48:V67" si="30">(H48+J48+L48+N48)*U48</f>
        <v>0</v>
      </c>
      <c r="W48" s="18"/>
      <c r="X48" s="12">
        <f t="shared" ref="X48:X67" si="31">(H48+J48+L48+N48)*W48</f>
        <v>0</v>
      </c>
      <c r="Y48" s="26"/>
      <c r="Z48" s="26"/>
      <c r="AA48" s="17"/>
      <c r="AB48" s="22"/>
      <c r="AC48" s="22"/>
      <c r="AD48" s="22"/>
      <c r="AE48" s="22"/>
      <c r="AF48" s="22"/>
      <c r="AG48" s="22"/>
      <c r="AH48" s="22"/>
      <c r="AI48" s="22">
        <f t="shared" ref="AI48:AI67" si="32">H48+J48+L48+N48+P48+T48+V48+X48+AB48+AC48+AD48+AF48+AG48</f>
        <v>763.45920000000001</v>
      </c>
      <c r="AJ48" s="22"/>
      <c r="AK48" s="12">
        <f t="shared" ref="AK48:AK69" si="33">AI48+AJ48</f>
        <v>763.45920000000001</v>
      </c>
      <c r="AS48" s="2"/>
    </row>
    <row r="49" spans="1:45" x14ac:dyDescent="0.15">
      <c r="A49" s="75"/>
      <c r="B49" s="78"/>
      <c r="C49" s="18"/>
      <c r="D49" s="18" t="s">
        <v>47</v>
      </c>
      <c r="E49" s="18">
        <v>26</v>
      </c>
      <c r="F49" s="18">
        <v>1</v>
      </c>
      <c r="G49" s="18">
        <v>10.82</v>
      </c>
      <c r="H49" s="22">
        <f t="shared" si="23"/>
        <v>1181.5440000000001</v>
      </c>
      <c r="I49" s="18">
        <v>0.05</v>
      </c>
      <c r="J49" s="22">
        <f t="shared" si="24"/>
        <v>59.077200000000005</v>
      </c>
      <c r="K49" s="35"/>
      <c r="L49" s="22">
        <f t="shared" si="25"/>
        <v>0</v>
      </c>
      <c r="M49" s="18"/>
      <c r="N49" s="22">
        <f t="shared" si="26"/>
        <v>0</v>
      </c>
      <c r="O49" s="18"/>
      <c r="P49" s="12">
        <f t="shared" si="27"/>
        <v>0</v>
      </c>
      <c r="Q49" s="34"/>
      <c r="R49" s="15">
        <f t="shared" si="28"/>
        <v>0</v>
      </c>
      <c r="S49" s="18"/>
      <c r="T49" s="22">
        <f t="shared" si="29"/>
        <v>0</v>
      </c>
      <c r="U49" s="18"/>
      <c r="V49" s="22">
        <f t="shared" si="30"/>
        <v>0</v>
      </c>
      <c r="W49" s="18"/>
      <c r="X49" s="12">
        <f t="shared" si="31"/>
        <v>0</v>
      </c>
      <c r="Y49" s="26"/>
      <c r="Z49" s="26"/>
      <c r="AA49" s="17"/>
      <c r="AB49" s="22"/>
      <c r="AC49" s="22"/>
      <c r="AD49" s="22"/>
      <c r="AE49" s="22"/>
      <c r="AF49" s="22"/>
      <c r="AG49" s="22"/>
      <c r="AH49" s="22"/>
      <c r="AI49" s="22">
        <f t="shared" si="32"/>
        <v>1240.6212</v>
      </c>
      <c r="AJ49" s="22"/>
      <c r="AK49" s="12">
        <f t="shared" si="33"/>
        <v>1240.6212</v>
      </c>
      <c r="AS49" s="2"/>
    </row>
    <row r="50" spans="1:45" x14ac:dyDescent="0.15">
      <c r="A50" s="75"/>
      <c r="B50" s="78"/>
      <c r="C50" s="18"/>
      <c r="D50" s="18" t="s">
        <v>42</v>
      </c>
      <c r="E50" s="18">
        <v>25</v>
      </c>
      <c r="F50" s="18">
        <v>1</v>
      </c>
      <c r="G50" s="18">
        <v>10.82</v>
      </c>
      <c r="H50" s="22">
        <f t="shared" si="23"/>
        <v>1136.1000000000001</v>
      </c>
      <c r="I50" s="18">
        <v>0.05</v>
      </c>
      <c r="J50" s="22">
        <f t="shared" si="24"/>
        <v>56.805000000000007</v>
      </c>
      <c r="K50" s="35"/>
      <c r="L50" s="22">
        <f t="shared" si="25"/>
        <v>0</v>
      </c>
      <c r="M50" s="18"/>
      <c r="N50" s="22">
        <f t="shared" si="26"/>
        <v>0</v>
      </c>
      <c r="O50" s="18"/>
      <c r="P50" s="12">
        <f t="shared" si="27"/>
        <v>0</v>
      </c>
      <c r="Q50" s="34"/>
      <c r="R50" s="15">
        <f t="shared" si="28"/>
        <v>0</v>
      </c>
      <c r="S50" s="18"/>
      <c r="T50" s="22">
        <f t="shared" si="29"/>
        <v>0</v>
      </c>
      <c r="U50" s="18"/>
      <c r="V50" s="22">
        <f t="shared" si="30"/>
        <v>0</v>
      </c>
      <c r="W50" s="18"/>
      <c r="X50" s="12">
        <f t="shared" si="31"/>
        <v>0</v>
      </c>
      <c r="Y50" s="26"/>
      <c r="Z50" s="26"/>
      <c r="AA50" s="17"/>
      <c r="AB50" s="22"/>
      <c r="AC50" s="22"/>
      <c r="AD50" s="22"/>
      <c r="AE50" s="22"/>
      <c r="AF50" s="22"/>
      <c r="AG50" s="22"/>
      <c r="AH50" s="22"/>
      <c r="AI50" s="22">
        <f t="shared" si="32"/>
        <v>1192.9050000000002</v>
      </c>
      <c r="AJ50" s="22"/>
      <c r="AK50" s="12">
        <f t="shared" si="33"/>
        <v>1192.9050000000002</v>
      </c>
      <c r="AS50" s="2"/>
    </row>
    <row r="51" spans="1:45" x14ac:dyDescent="0.15">
      <c r="A51" s="75"/>
      <c r="B51" s="78"/>
      <c r="C51" s="18"/>
      <c r="D51" s="18" t="s">
        <v>48</v>
      </c>
      <c r="E51" s="18">
        <v>26</v>
      </c>
      <c r="F51" s="18">
        <v>1</v>
      </c>
      <c r="G51" s="18">
        <v>10.82</v>
      </c>
      <c r="H51" s="22">
        <f t="shared" si="23"/>
        <v>1181.5440000000001</v>
      </c>
      <c r="I51" s="18">
        <v>0.05</v>
      </c>
      <c r="J51" s="22">
        <f t="shared" si="24"/>
        <v>59.077200000000005</v>
      </c>
      <c r="K51" s="35"/>
      <c r="L51" s="22">
        <f t="shared" si="25"/>
        <v>0</v>
      </c>
      <c r="M51" s="18"/>
      <c r="N51" s="22">
        <f t="shared" si="26"/>
        <v>0</v>
      </c>
      <c r="O51" s="18"/>
      <c r="P51" s="12">
        <f t="shared" si="27"/>
        <v>0</v>
      </c>
      <c r="Q51" s="34"/>
      <c r="R51" s="15">
        <f t="shared" si="28"/>
        <v>0</v>
      </c>
      <c r="S51" s="18"/>
      <c r="T51" s="22">
        <f t="shared" si="29"/>
        <v>0</v>
      </c>
      <c r="U51" s="18"/>
      <c r="V51" s="22">
        <f t="shared" si="30"/>
        <v>0</v>
      </c>
      <c r="W51" s="18"/>
      <c r="X51" s="12">
        <f t="shared" si="31"/>
        <v>0</v>
      </c>
      <c r="Y51" s="26"/>
      <c r="Z51" s="26"/>
      <c r="AA51" s="17"/>
      <c r="AB51" s="22"/>
      <c r="AC51" s="22"/>
      <c r="AD51" s="22"/>
      <c r="AE51" s="22"/>
      <c r="AF51" s="22"/>
      <c r="AG51" s="22"/>
      <c r="AH51" s="22"/>
      <c r="AI51" s="22">
        <f t="shared" si="32"/>
        <v>1240.6212</v>
      </c>
      <c r="AJ51" s="22"/>
      <c r="AK51" s="12">
        <f t="shared" si="33"/>
        <v>1240.6212</v>
      </c>
      <c r="AS51" s="2"/>
    </row>
    <row r="52" spans="1:45" x14ac:dyDescent="0.15">
      <c r="A52" s="75"/>
      <c r="B52" s="78"/>
      <c r="C52" s="18"/>
      <c r="D52" s="18" t="s">
        <v>45</v>
      </c>
      <c r="E52" s="18">
        <v>25</v>
      </c>
      <c r="F52" s="18">
        <v>1</v>
      </c>
      <c r="G52" s="18">
        <v>10.82</v>
      </c>
      <c r="H52" s="22">
        <f t="shared" si="23"/>
        <v>1136.1000000000001</v>
      </c>
      <c r="I52" s="18">
        <v>0.05</v>
      </c>
      <c r="J52" s="22">
        <f t="shared" si="24"/>
        <v>56.805000000000007</v>
      </c>
      <c r="K52" s="35"/>
      <c r="L52" s="22">
        <f t="shared" si="25"/>
        <v>0</v>
      </c>
      <c r="M52" s="18"/>
      <c r="N52" s="22">
        <f t="shared" si="26"/>
        <v>0</v>
      </c>
      <c r="O52" s="18"/>
      <c r="P52" s="12">
        <f t="shared" si="27"/>
        <v>0</v>
      </c>
      <c r="Q52" s="34"/>
      <c r="R52" s="15">
        <f t="shared" si="28"/>
        <v>0</v>
      </c>
      <c r="S52" s="18"/>
      <c r="T52" s="22">
        <f t="shared" si="29"/>
        <v>0</v>
      </c>
      <c r="U52" s="18"/>
      <c r="V52" s="22">
        <f t="shared" si="30"/>
        <v>0</v>
      </c>
      <c r="W52" s="18"/>
      <c r="X52" s="12">
        <f t="shared" si="31"/>
        <v>0</v>
      </c>
      <c r="Y52" s="26"/>
      <c r="Z52" s="26"/>
      <c r="AA52" s="17"/>
      <c r="AB52" s="22"/>
      <c r="AC52" s="22"/>
      <c r="AD52" s="22"/>
      <c r="AE52" s="22"/>
      <c r="AF52" s="22"/>
      <c r="AG52" s="22"/>
      <c r="AH52" s="22"/>
      <c r="AI52" s="22">
        <f t="shared" si="32"/>
        <v>1192.9050000000002</v>
      </c>
      <c r="AJ52" s="22"/>
      <c r="AK52" s="12">
        <f t="shared" si="33"/>
        <v>1192.9050000000002</v>
      </c>
      <c r="AS52" s="2"/>
    </row>
    <row r="53" spans="1:45" x14ac:dyDescent="0.15">
      <c r="A53" s="75"/>
      <c r="B53" s="78"/>
      <c r="C53" s="18"/>
      <c r="D53" s="18" t="s">
        <v>43</v>
      </c>
      <c r="E53" s="18">
        <v>23</v>
      </c>
      <c r="F53" s="18">
        <v>1</v>
      </c>
      <c r="G53" s="18">
        <v>10.82</v>
      </c>
      <c r="H53" s="22">
        <f t="shared" si="23"/>
        <v>1045.212</v>
      </c>
      <c r="I53" s="18">
        <v>0.05</v>
      </c>
      <c r="J53" s="22">
        <f t="shared" si="24"/>
        <v>52.260600000000004</v>
      </c>
      <c r="K53" s="35"/>
      <c r="L53" s="22">
        <f t="shared" si="25"/>
        <v>0</v>
      </c>
      <c r="M53" s="18"/>
      <c r="N53" s="22">
        <f t="shared" si="26"/>
        <v>0</v>
      </c>
      <c r="O53" s="18"/>
      <c r="P53" s="12">
        <f t="shared" si="27"/>
        <v>0</v>
      </c>
      <c r="Q53" s="34"/>
      <c r="R53" s="15">
        <f t="shared" si="28"/>
        <v>0</v>
      </c>
      <c r="S53" s="18"/>
      <c r="T53" s="22">
        <f t="shared" si="29"/>
        <v>0</v>
      </c>
      <c r="U53" s="18"/>
      <c r="V53" s="22">
        <f t="shared" si="30"/>
        <v>0</v>
      </c>
      <c r="W53" s="18"/>
      <c r="X53" s="12">
        <f t="shared" si="31"/>
        <v>0</v>
      </c>
      <c r="Y53" s="26"/>
      <c r="Z53" s="26"/>
      <c r="AA53" s="17"/>
      <c r="AB53" s="22"/>
      <c r="AC53" s="22"/>
      <c r="AD53" s="22"/>
      <c r="AE53" s="22"/>
      <c r="AF53" s="22"/>
      <c r="AG53" s="22"/>
      <c r="AH53" s="22"/>
      <c r="AI53" s="22">
        <f t="shared" si="32"/>
        <v>1097.4726000000001</v>
      </c>
      <c r="AJ53" s="22"/>
      <c r="AK53" s="12">
        <f t="shared" si="33"/>
        <v>1097.4726000000001</v>
      </c>
      <c r="AS53" s="2"/>
    </row>
    <row r="54" spans="1:45" x14ac:dyDescent="0.15">
      <c r="A54" s="75"/>
      <c r="B54" s="78"/>
      <c r="C54" s="18"/>
      <c r="D54" s="18" t="s">
        <v>35</v>
      </c>
      <c r="E54" s="18">
        <v>25</v>
      </c>
      <c r="F54" s="18">
        <v>1</v>
      </c>
      <c r="G54" s="18">
        <v>10.82</v>
      </c>
      <c r="H54" s="22">
        <f t="shared" si="23"/>
        <v>1136.1000000000001</v>
      </c>
      <c r="I54" s="18">
        <v>0.05</v>
      </c>
      <c r="J54" s="22">
        <f t="shared" si="24"/>
        <v>56.805000000000007</v>
      </c>
      <c r="K54" s="35"/>
      <c r="L54" s="22">
        <f t="shared" si="25"/>
        <v>0</v>
      </c>
      <c r="M54" s="18"/>
      <c r="N54" s="22">
        <f t="shared" si="26"/>
        <v>0</v>
      </c>
      <c r="O54" s="18"/>
      <c r="P54" s="12">
        <f t="shared" si="27"/>
        <v>0</v>
      </c>
      <c r="Q54" s="34"/>
      <c r="R54" s="15">
        <f t="shared" si="28"/>
        <v>0</v>
      </c>
      <c r="S54" s="18"/>
      <c r="T54" s="22">
        <f t="shared" si="29"/>
        <v>0</v>
      </c>
      <c r="U54" s="18"/>
      <c r="V54" s="22">
        <f t="shared" si="30"/>
        <v>0</v>
      </c>
      <c r="W54" s="18"/>
      <c r="X54" s="12">
        <f t="shared" si="31"/>
        <v>0</v>
      </c>
      <c r="Y54" s="26"/>
      <c r="Z54" s="26"/>
      <c r="AA54" s="17"/>
      <c r="AB54" s="22"/>
      <c r="AC54" s="22"/>
      <c r="AD54" s="22"/>
      <c r="AE54" s="22"/>
      <c r="AF54" s="22"/>
      <c r="AG54" s="22"/>
      <c r="AH54" s="22"/>
      <c r="AI54" s="22">
        <f t="shared" si="32"/>
        <v>1192.9050000000002</v>
      </c>
      <c r="AJ54" s="22"/>
      <c r="AK54" s="12">
        <f t="shared" si="33"/>
        <v>1192.9050000000002</v>
      </c>
      <c r="AS54" s="2"/>
    </row>
    <row r="55" spans="1:45" x14ac:dyDescent="0.15">
      <c r="A55" s="75"/>
      <c r="B55" s="78"/>
      <c r="C55" s="18"/>
      <c r="D55" s="18" t="s">
        <v>36</v>
      </c>
      <c r="E55" s="18">
        <v>22</v>
      </c>
      <c r="F55" s="18">
        <v>1</v>
      </c>
      <c r="G55" s="18">
        <v>10.82</v>
      </c>
      <c r="H55" s="22">
        <f t="shared" si="23"/>
        <v>999.76800000000014</v>
      </c>
      <c r="I55" s="18">
        <v>0.05</v>
      </c>
      <c r="J55" s="22">
        <f t="shared" si="24"/>
        <v>49.988400000000013</v>
      </c>
      <c r="K55" s="35"/>
      <c r="L55" s="22">
        <f t="shared" si="25"/>
        <v>0</v>
      </c>
      <c r="M55" s="18"/>
      <c r="N55" s="22">
        <f t="shared" si="26"/>
        <v>0</v>
      </c>
      <c r="O55" s="18"/>
      <c r="P55" s="12">
        <f t="shared" si="27"/>
        <v>0</v>
      </c>
      <c r="Q55" s="34"/>
      <c r="R55" s="15">
        <f t="shared" si="28"/>
        <v>0</v>
      </c>
      <c r="S55" s="18"/>
      <c r="T55" s="22">
        <f t="shared" si="29"/>
        <v>0</v>
      </c>
      <c r="U55" s="18"/>
      <c r="V55" s="22">
        <f t="shared" si="30"/>
        <v>0</v>
      </c>
      <c r="W55" s="18"/>
      <c r="X55" s="12">
        <f t="shared" si="31"/>
        <v>0</v>
      </c>
      <c r="Y55" s="26"/>
      <c r="Z55" s="26"/>
      <c r="AA55" s="17"/>
      <c r="AB55" s="22"/>
      <c r="AC55" s="22"/>
      <c r="AD55" s="22"/>
      <c r="AE55" s="22"/>
      <c r="AF55" s="22"/>
      <c r="AG55" s="22"/>
      <c r="AH55" s="22"/>
      <c r="AI55" s="22">
        <f t="shared" si="32"/>
        <v>1049.7564000000002</v>
      </c>
      <c r="AJ55" s="22"/>
      <c r="AK55" s="12">
        <f t="shared" si="33"/>
        <v>1049.7564000000002</v>
      </c>
      <c r="AS55" s="2"/>
    </row>
    <row r="56" spans="1:45" x14ac:dyDescent="0.15">
      <c r="A56" s="75"/>
      <c r="B56" s="78"/>
      <c r="C56" s="18"/>
      <c r="D56" s="18" t="s">
        <v>87</v>
      </c>
      <c r="E56" s="18">
        <v>25</v>
      </c>
      <c r="F56" s="18">
        <v>1</v>
      </c>
      <c r="G56" s="18">
        <v>10.82</v>
      </c>
      <c r="H56" s="22">
        <f t="shared" si="23"/>
        <v>1136.1000000000001</v>
      </c>
      <c r="I56" s="18">
        <v>0.05</v>
      </c>
      <c r="J56" s="22">
        <f t="shared" si="24"/>
        <v>56.805000000000007</v>
      </c>
      <c r="K56" s="35"/>
      <c r="L56" s="22">
        <f t="shared" si="25"/>
        <v>0</v>
      </c>
      <c r="M56" s="18"/>
      <c r="N56" s="22">
        <f t="shared" si="26"/>
        <v>0</v>
      </c>
      <c r="O56" s="18"/>
      <c r="P56" s="12">
        <f t="shared" si="27"/>
        <v>0</v>
      </c>
      <c r="Q56" s="34"/>
      <c r="R56" s="15">
        <f t="shared" si="28"/>
        <v>0</v>
      </c>
      <c r="S56" s="18"/>
      <c r="T56" s="22">
        <f t="shared" si="29"/>
        <v>0</v>
      </c>
      <c r="U56" s="18"/>
      <c r="V56" s="22">
        <f t="shared" si="30"/>
        <v>0</v>
      </c>
      <c r="W56" s="18"/>
      <c r="X56" s="12">
        <f t="shared" si="31"/>
        <v>0</v>
      </c>
      <c r="Y56" s="26"/>
      <c r="Z56" s="26"/>
      <c r="AA56" s="17"/>
      <c r="AB56" s="22"/>
      <c r="AC56" s="22"/>
      <c r="AD56" s="22"/>
      <c r="AE56" s="22"/>
      <c r="AF56" s="22"/>
      <c r="AG56" s="22"/>
      <c r="AH56" s="22"/>
      <c r="AI56" s="22">
        <f t="shared" si="32"/>
        <v>1192.9050000000002</v>
      </c>
      <c r="AJ56" s="22"/>
      <c r="AK56" s="12">
        <f t="shared" si="33"/>
        <v>1192.9050000000002</v>
      </c>
      <c r="AS56" s="2"/>
    </row>
    <row r="57" spans="1:45" x14ac:dyDescent="0.15">
      <c r="A57" s="75"/>
      <c r="B57" s="78"/>
      <c r="C57" s="18" t="s">
        <v>49</v>
      </c>
      <c r="D57" s="18" t="s">
        <v>33</v>
      </c>
      <c r="E57" s="18">
        <v>16</v>
      </c>
      <c r="F57" s="18">
        <v>1</v>
      </c>
      <c r="G57" s="18">
        <v>10.82</v>
      </c>
      <c r="H57" s="22">
        <f t="shared" si="23"/>
        <v>727.10400000000004</v>
      </c>
      <c r="I57" s="18">
        <v>0.05</v>
      </c>
      <c r="J57" s="22">
        <f t="shared" si="24"/>
        <v>36.355200000000004</v>
      </c>
      <c r="K57" s="22">
        <v>0.05</v>
      </c>
      <c r="L57" s="22">
        <f t="shared" si="25"/>
        <v>38.172960000000003</v>
      </c>
      <c r="M57" s="18"/>
      <c r="N57" s="22">
        <f t="shared" si="26"/>
        <v>0</v>
      </c>
      <c r="O57" s="18"/>
      <c r="P57" s="12">
        <f t="shared" si="27"/>
        <v>0</v>
      </c>
      <c r="Q57" s="34"/>
      <c r="R57" s="15">
        <f t="shared" si="28"/>
        <v>0</v>
      </c>
      <c r="S57" s="18"/>
      <c r="T57" s="22">
        <f t="shared" si="29"/>
        <v>0</v>
      </c>
      <c r="U57" s="18"/>
      <c r="V57" s="22">
        <f t="shared" si="30"/>
        <v>0</v>
      </c>
      <c r="W57" s="18"/>
      <c r="X57" s="12">
        <f t="shared" si="31"/>
        <v>0</v>
      </c>
      <c r="Y57" s="26"/>
      <c r="Z57" s="26"/>
      <c r="AA57" s="17"/>
      <c r="AB57" s="22"/>
      <c r="AC57" s="22"/>
      <c r="AD57" s="22"/>
      <c r="AE57" s="22"/>
      <c r="AF57" s="22"/>
      <c r="AG57" s="22"/>
      <c r="AH57" s="22"/>
      <c r="AI57" s="22">
        <f t="shared" si="32"/>
        <v>801.63216</v>
      </c>
      <c r="AJ57" s="22"/>
      <c r="AK57" s="12">
        <f t="shared" si="33"/>
        <v>801.63216</v>
      </c>
      <c r="AS57" s="2"/>
    </row>
    <row r="58" spans="1:45" x14ac:dyDescent="0.15">
      <c r="A58" s="75"/>
      <c r="B58" s="78"/>
      <c r="C58" s="18"/>
      <c r="D58" s="18" t="s">
        <v>47</v>
      </c>
      <c r="E58" s="18">
        <v>26</v>
      </c>
      <c r="F58" s="18">
        <v>1</v>
      </c>
      <c r="G58" s="18">
        <v>10.82</v>
      </c>
      <c r="H58" s="22">
        <f t="shared" si="23"/>
        <v>1181.5440000000001</v>
      </c>
      <c r="I58" s="18">
        <v>0.05</v>
      </c>
      <c r="J58" s="22">
        <f t="shared" si="24"/>
        <v>59.077200000000005</v>
      </c>
      <c r="K58" s="22">
        <v>0.05</v>
      </c>
      <c r="L58" s="22">
        <f t="shared" si="25"/>
        <v>62.031060000000004</v>
      </c>
      <c r="M58" s="18"/>
      <c r="N58" s="22">
        <f t="shared" si="26"/>
        <v>0</v>
      </c>
      <c r="O58" s="18"/>
      <c r="P58" s="12">
        <f t="shared" si="27"/>
        <v>0</v>
      </c>
      <c r="Q58" s="34"/>
      <c r="R58" s="15">
        <f t="shared" si="28"/>
        <v>0</v>
      </c>
      <c r="S58" s="18"/>
      <c r="T58" s="22">
        <f t="shared" si="29"/>
        <v>0</v>
      </c>
      <c r="U58" s="18"/>
      <c r="V58" s="22">
        <f t="shared" si="30"/>
        <v>0</v>
      </c>
      <c r="W58" s="18"/>
      <c r="X58" s="12">
        <f t="shared" si="31"/>
        <v>0</v>
      </c>
      <c r="Y58" s="26"/>
      <c r="Z58" s="26"/>
      <c r="AA58" s="17"/>
      <c r="AB58" s="22"/>
      <c r="AC58" s="22"/>
      <c r="AD58" s="22"/>
      <c r="AE58" s="22"/>
      <c r="AF58" s="22"/>
      <c r="AG58" s="22"/>
      <c r="AH58" s="22"/>
      <c r="AI58" s="22">
        <f t="shared" si="32"/>
        <v>1302.6522600000001</v>
      </c>
      <c r="AJ58" s="22"/>
      <c r="AK58" s="12">
        <f t="shared" si="33"/>
        <v>1302.6522600000001</v>
      </c>
      <c r="AS58" s="2"/>
    </row>
    <row r="59" spans="1:45" x14ac:dyDescent="0.15">
      <c r="A59" s="75"/>
      <c r="B59" s="78"/>
      <c r="C59" s="18"/>
      <c r="D59" s="18" t="s">
        <v>42</v>
      </c>
      <c r="E59" s="18">
        <v>25</v>
      </c>
      <c r="F59" s="18">
        <v>1</v>
      </c>
      <c r="G59" s="18">
        <v>10.82</v>
      </c>
      <c r="H59" s="22">
        <f t="shared" si="23"/>
        <v>1136.1000000000001</v>
      </c>
      <c r="I59" s="18">
        <v>0.05</v>
      </c>
      <c r="J59" s="22">
        <f t="shared" si="24"/>
        <v>56.805000000000007</v>
      </c>
      <c r="K59" s="22">
        <v>0.05</v>
      </c>
      <c r="L59" s="22">
        <f t="shared" si="25"/>
        <v>59.645250000000011</v>
      </c>
      <c r="M59" s="18"/>
      <c r="N59" s="22">
        <f t="shared" si="26"/>
        <v>0</v>
      </c>
      <c r="O59" s="18"/>
      <c r="P59" s="12">
        <f t="shared" si="27"/>
        <v>0</v>
      </c>
      <c r="Q59" s="34"/>
      <c r="R59" s="15">
        <f t="shared" si="28"/>
        <v>0</v>
      </c>
      <c r="S59" s="18"/>
      <c r="T59" s="22">
        <f t="shared" si="29"/>
        <v>0</v>
      </c>
      <c r="U59" s="18"/>
      <c r="V59" s="22">
        <f t="shared" si="30"/>
        <v>0</v>
      </c>
      <c r="W59" s="18"/>
      <c r="X59" s="12">
        <f t="shared" si="31"/>
        <v>0</v>
      </c>
      <c r="Y59" s="26"/>
      <c r="Z59" s="26"/>
      <c r="AA59" s="17"/>
      <c r="AB59" s="22"/>
      <c r="AC59" s="22"/>
      <c r="AD59" s="22"/>
      <c r="AE59" s="22"/>
      <c r="AF59" s="22"/>
      <c r="AG59" s="22"/>
      <c r="AH59" s="22"/>
      <c r="AI59" s="22">
        <f t="shared" si="32"/>
        <v>1252.5502500000002</v>
      </c>
      <c r="AJ59" s="22"/>
      <c r="AK59" s="12">
        <f t="shared" si="33"/>
        <v>1252.5502500000002</v>
      </c>
      <c r="AS59" s="2"/>
    </row>
    <row r="60" spans="1:45" x14ac:dyDescent="0.15">
      <c r="A60" s="75"/>
      <c r="B60" s="78"/>
      <c r="C60" s="18"/>
      <c r="D60" s="18" t="s">
        <v>48</v>
      </c>
      <c r="E60" s="18">
        <v>26</v>
      </c>
      <c r="F60" s="18">
        <v>1</v>
      </c>
      <c r="G60" s="18">
        <v>10.82</v>
      </c>
      <c r="H60" s="22">
        <f t="shared" si="23"/>
        <v>1181.5440000000001</v>
      </c>
      <c r="I60" s="18">
        <v>0.05</v>
      </c>
      <c r="J60" s="22">
        <f t="shared" si="24"/>
        <v>59.077200000000005</v>
      </c>
      <c r="K60" s="22">
        <v>0.05</v>
      </c>
      <c r="L60" s="22">
        <f t="shared" si="25"/>
        <v>62.031060000000004</v>
      </c>
      <c r="M60" s="18"/>
      <c r="N60" s="22">
        <f t="shared" si="26"/>
        <v>0</v>
      </c>
      <c r="O60" s="18"/>
      <c r="P60" s="12">
        <f t="shared" si="27"/>
        <v>0</v>
      </c>
      <c r="Q60" s="34"/>
      <c r="R60" s="15">
        <f t="shared" si="28"/>
        <v>0</v>
      </c>
      <c r="S60" s="18"/>
      <c r="T60" s="22">
        <f t="shared" si="29"/>
        <v>0</v>
      </c>
      <c r="U60" s="18"/>
      <c r="V60" s="22">
        <f t="shared" si="30"/>
        <v>0</v>
      </c>
      <c r="W60" s="18"/>
      <c r="X60" s="12">
        <f t="shared" si="31"/>
        <v>0</v>
      </c>
      <c r="Y60" s="26"/>
      <c r="Z60" s="26"/>
      <c r="AA60" s="17"/>
      <c r="AB60" s="22"/>
      <c r="AC60" s="22"/>
      <c r="AD60" s="22"/>
      <c r="AE60" s="22"/>
      <c r="AF60" s="22"/>
      <c r="AG60" s="22"/>
      <c r="AH60" s="22"/>
      <c r="AI60" s="22">
        <f t="shared" si="32"/>
        <v>1302.6522600000001</v>
      </c>
      <c r="AJ60" s="22"/>
      <c r="AK60" s="12">
        <f t="shared" si="33"/>
        <v>1302.6522600000001</v>
      </c>
      <c r="AS60" s="2"/>
    </row>
    <row r="61" spans="1:45" x14ac:dyDescent="0.15">
      <c r="A61" s="75"/>
      <c r="B61" s="78"/>
      <c r="C61" s="18"/>
      <c r="D61" s="18" t="s">
        <v>45</v>
      </c>
      <c r="E61" s="18">
        <v>25</v>
      </c>
      <c r="F61" s="18">
        <v>1</v>
      </c>
      <c r="G61" s="18">
        <v>10.82</v>
      </c>
      <c r="H61" s="22">
        <f t="shared" si="23"/>
        <v>1136.1000000000001</v>
      </c>
      <c r="I61" s="18">
        <v>0.05</v>
      </c>
      <c r="J61" s="22">
        <f t="shared" si="24"/>
        <v>56.805000000000007</v>
      </c>
      <c r="K61" s="22">
        <v>0.05</v>
      </c>
      <c r="L61" s="22">
        <f t="shared" si="25"/>
        <v>59.645250000000011</v>
      </c>
      <c r="M61" s="18"/>
      <c r="N61" s="22">
        <f t="shared" si="26"/>
        <v>0</v>
      </c>
      <c r="O61" s="18"/>
      <c r="P61" s="12">
        <f t="shared" si="27"/>
        <v>0</v>
      </c>
      <c r="Q61" s="34"/>
      <c r="R61" s="15">
        <f t="shared" si="28"/>
        <v>0</v>
      </c>
      <c r="S61" s="18"/>
      <c r="T61" s="22">
        <f t="shared" si="29"/>
        <v>0</v>
      </c>
      <c r="U61" s="18"/>
      <c r="V61" s="22">
        <f t="shared" si="30"/>
        <v>0</v>
      </c>
      <c r="W61" s="18"/>
      <c r="X61" s="12">
        <f t="shared" si="31"/>
        <v>0</v>
      </c>
      <c r="Y61" s="26"/>
      <c r="Z61" s="26"/>
      <c r="AA61" s="17"/>
      <c r="AB61" s="22"/>
      <c r="AC61" s="22"/>
      <c r="AD61" s="22"/>
      <c r="AE61" s="22"/>
      <c r="AF61" s="22"/>
      <c r="AG61" s="22"/>
      <c r="AH61" s="22"/>
      <c r="AI61" s="22">
        <f t="shared" si="32"/>
        <v>1252.5502500000002</v>
      </c>
      <c r="AJ61" s="22"/>
      <c r="AK61" s="12">
        <f t="shared" si="33"/>
        <v>1252.5502500000002</v>
      </c>
      <c r="AS61" s="2"/>
    </row>
    <row r="62" spans="1:45" x14ac:dyDescent="0.15">
      <c r="A62" s="75"/>
      <c r="B62" s="78"/>
      <c r="C62" s="18"/>
      <c r="D62" s="18" t="s">
        <v>43</v>
      </c>
      <c r="E62" s="18">
        <v>23</v>
      </c>
      <c r="F62" s="18">
        <v>1</v>
      </c>
      <c r="G62" s="18">
        <v>10.82</v>
      </c>
      <c r="H62" s="22">
        <f t="shared" si="23"/>
        <v>1045.212</v>
      </c>
      <c r="I62" s="18">
        <v>0.05</v>
      </c>
      <c r="J62" s="22">
        <f t="shared" si="24"/>
        <v>52.260600000000004</v>
      </c>
      <c r="K62" s="22">
        <v>0.05</v>
      </c>
      <c r="L62" s="22">
        <f t="shared" si="25"/>
        <v>54.873630000000006</v>
      </c>
      <c r="M62" s="18"/>
      <c r="N62" s="22">
        <f t="shared" si="26"/>
        <v>0</v>
      </c>
      <c r="O62" s="18"/>
      <c r="P62" s="12">
        <f t="shared" si="27"/>
        <v>0</v>
      </c>
      <c r="Q62" s="34"/>
      <c r="R62" s="15">
        <f t="shared" si="28"/>
        <v>0</v>
      </c>
      <c r="S62" s="18"/>
      <c r="T62" s="22">
        <f t="shared" si="29"/>
        <v>0</v>
      </c>
      <c r="U62" s="18"/>
      <c r="V62" s="22">
        <f t="shared" si="30"/>
        <v>0</v>
      </c>
      <c r="W62" s="18"/>
      <c r="X62" s="12">
        <f t="shared" si="31"/>
        <v>0</v>
      </c>
      <c r="Y62" s="26"/>
      <c r="Z62" s="26"/>
      <c r="AA62" s="17"/>
      <c r="AB62" s="22"/>
      <c r="AC62" s="22"/>
      <c r="AD62" s="22"/>
      <c r="AE62" s="22"/>
      <c r="AF62" s="22"/>
      <c r="AG62" s="22"/>
      <c r="AH62" s="22"/>
      <c r="AI62" s="22">
        <f t="shared" si="32"/>
        <v>1152.3462300000001</v>
      </c>
      <c r="AJ62" s="22"/>
      <c r="AK62" s="12">
        <f t="shared" si="33"/>
        <v>1152.3462300000001</v>
      </c>
      <c r="AS62" s="2"/>
    </row>
    <row r="63" spans="1:45" x14ac:dyDescent="0.15">
      <c r="A63" s="75"/>
      <c r="B63" s="78"/>
      <c r="C63" s="18"/>
      <c r="D63" s="18" t="s">
        <v>35</v>
      </c>
      <c r="E63" s="18">
        <v>25</v>
      </c>
      <c r="F63" s="18">
        <v>1</v>
      </c>
      <c r="G63" s="18">
        <v>10.82</v>
      </c>
      <c r="H63" s="22">
        <f t="shared" si="23"/>
        <v>1136.1000000000001</v>
      </c>
      <c r="I63" s="18">
        <v>0.05</v>
      </c>
      <c r="J63" s="22">
        <f t="shared" si="24"/>
        <v>56.805000000000007</v>
      </c>
      <c r="K63" s="22">
        <v>0.05</v>
      </c>
      <c r="L63" s="22">
        <f t="shared" si="25"/>
        <v>59.645250000000011</v>
      </c>
      <c r="M63" s="18"/>
      <c r="N63" s="22">
        <f t="shared" si="26"/>
        <v>0</v>
      </c>
      <c r="O63" s="18"/>
      <c r="P63" s="12">
        <f t="shared" si="27"/>
        <v>0</v>
      </c>
      <c r="Q63" s="34"/>
      <c r="R63" s="15">
        <f t="shared" si="28"/>
        <v>0</v>
      </c>
      <c r="S63" s="18"/>
      <c r="T63" s="22">
        <f t="shared" si="29"/>
        <v>0</v>
      </c>
      <c r="U63" s="18"/>
      <c r="V63" s="22">
        <f t="shared" si="30"/>
        <v>0</v>
      </c>
      <c r="W63" s="18"/>
      <c r="X63" s="12">
        <f t="shared" si="31"/>
        <v>0</v>
      </c>
      <c r="Y63" s="26"/>
      <c r="Z63" s="26"/>
      <c r="AA63" s="17"/>
      <c r="AB63" s="22"/>
      <c r="AC63" s="22"/>
      <c r="AD63" s="22"/>
      <c r="AE63" s="22"/>
      <c r="AF63" s="22"/>
      <c r="AG63" s="22"/>
      <c r="AH63" s="22"/>
      <c r="AI63" s="22">
        <f t="shared" si="32"/>
        <v>1252.5502500000002</v>
      </c>
      <c r="AJ63" s="22"/>
      <c r="AK63" s="12">
        <f t="shared" si="33"/>
        <v>1252.5502500000002</v>
      </c>
      <c r="AS63" s="2"/>
    </row>
    <row r="64" spans="1:45" x14ac:dyDescent="0.15">
      <c r="A64" s="75"/>
      <c r="B64" s="78"/>
      <c r="C64" s="18"/>
      <c r="D64" s="18" t="s">
        <v>36</v>
      </c>
      <c r="E64" s="18">
        <v>22</v>
      </c>
      <c r="F64" s="18">
        <v>1</v>
      </c>
      <c r="G64" s="18">
        <v>10.82</v>
      </c>
      <c r="H64" s="22">
        <f t="shared" si="23"/>
        <v>999.76800000000014</v>
      </c>
      <c r="I64" s="18">
        <v>0.05</v>
      </c>
      <c r="J64" s="22">
        <f t="shared" si="24"/>
        <v>49.988400000000013</v>
      </c>
      <c r="K64" s="22">
        <v>0.05</v>
      </c>
      <c r="L64" s="22">
        <f t="shared" si="25"/>
        <v>52.487820000000013</v>
      </c>
      <c r="M64" s="18"/>
      <c r="N64" s="22">
        <f t="shared" si="26"/>
        <v>0</v>
      </c>
      <c r="O64" s="18"/>
      <c r="P64" s="12">
        <f t="shared" si="27"/>
        <v>0</v>
      </c>
      <c r="Q64" s="34"/>
      <c r="R64" s="15">
        <f t="shared" si="28"/>
        <v>0</v>
      </c>
      <c r="S64" s="18"/>
      <c r="T64" s="22">
        <f t="shared" si="29"/>
        <v>0</v>
      </c>
      <c r="U64" s="18"/>
      <c r="V64" s="22">
        <f t="shared" si="30"/>
        <v>0</v>
      </c>
      <c r="W64" s="18"/>
      <c r="X64" s="12">
        <f t="shared" si="31"/>
        <v>0</v>
      </c>
      <c r="Y64" s="26"/>
      <c r="Z64" s="26"/>
      <c r="AA64" s="17"/>
      <c r="AB64" s="22"/>
      <c r="AC64" s="22"/>
      <c r="AD64" s="22"/>
      <c r="AE64" s="22"/>
      <c r="AF64" s="22"/>
      <c r="AG64" s="22"/>
      <c r="AH64" s="22"/>
      <c r="AI64" s="22">
        <f t="shared" si="32"/>
        <v>1102.2442200000003</v>
      </c>
      <c r="AJ64" s="22"/>
      <c r="AK64" s="12">
        <f t="shared" si="33"/>
        <v>1102.2442200000003</v>
      </c>
      <c r="AS64" s="2"/>
    </row>
    <row r="65" spans="1:45" x14ac:dyDescent="0.15">
      <c r="A65" s="75"/>
      <c r="B65" s="78"/>
      <c r="C65" s="18"/>
      <c r="D65" s="18" t="s">
        <v>87</v>
      </c>
      <c r="E65" s="18">
        <v>25</v>
      </c>
      <c r="F65" s="18">
        <v>1</v>
      </c>
      <c r="G65" s="18">
        <v>10.82</v>
      </c>
      <c r="H65" s="22">
        <f t="shared" si="23"/>
        <v>1136.1000000000001</v>
      </c>
      <c r="I65" s="18">
        <v>0.05</v>
      </c>
      <c r="J65" s="22">
        <f t="shared" si="24"/>
        <v>56.805000000000007</v>
      </c>
      <c r="K65" s="22">
        <v>0.05</v>
      </c>
      <c r="L65" s="22">
        <f t="shared" si="25"/>
        <v>59.645250000000011</v>
      </c>
      <c r="M65" s="18"/>
      <c r="N65" s="22">
        <f t="shared" si="26"/>
        <v>0</v>
      </c>
      <c r="O65" s="18"/>
      <c r="P65" s="12">
        <f t="shared" si="27"/>
        <v>0</v>
      </c>
      <c r="Q65" s="34"/>
      <c r="R65" s="15">
        <f t="shared" si="28"/>
        <v>0</v>
      </c>
      <c r="S65" s="18"/>
      <c r="T65" s="22">
        <f t="shared" si="29"/>
        <v>0</v>
      </c>
      <c r="U65" s="18"/>
      <c r="V65" s="22">
        <f t="shared" si="30"/>
        <v>0</v>
      </c>
      <c r="W65" s="18"/>
      <c r="X65" s="12">
        <f t="shared" si="31"/>
        <v>0</v>
      </c>
      <c r="Y65" s="26"/>
      <c r="Z65" s="26"/>
      <c r="AA65" s="17"/>
      <c r="AB65" s="22"/>
      <c r="AC65" s="22"/>
      <c r="AD65" s="22"/>
      <c r="AE65" s="22"/>
      <c r="AF65" s="22"/>
      <c r="AG65" s="22"/>
      <c r="AH65" s="22"/>
      <c r="AI65" s="22">
        <f t="shared" si="32"/>
        <v>1252.5502500000002</v>
      </c>
      <c r="AJ65" s="22"/>
      <c r="AK65" s="12">
        <f t="shared" si="33"/>
        <v>1252.5502500000002</v>
      </c>
      <c r="AS65" s="2"/>
    </row>
    <row r="66" spans="1:45" x14ac:dyDescent="0.15">
      <c r="A66" s="75"/>
      <c r="B66" s="78"/>
      <c r="C66" s="18"/>
      <c r="D66" s="18" t="s">
        <v>26</v>
      </c>
      <c r="E66" s="18">
        <v>30</v>
      </c>
      <c r="F66" s="18">
        <v>1</v>
      </c>
      <c r="G66" s="18">
        <v>10.82</v>
      </c>
      <c r="H66" s="22">
        <f t="shared" si="23"/>
        <v>1363.3200000000002</v>
      </c>
      <c r="I66" s="18">
        <v>0.05</v>
      </c>
      <c r="J66" s="22">
        <f t="shared" si="24"/>
        <v>68.166000000000011</v>
      </c>
      <c r="K66" s="22">
        <v>0.05</v>
      </c>
      <c r="L66" s="22">
        <f t="shared" si="25"/>
        <v>71.574300000000008</v>
      </c>
      <c r="M66" s="18"/>
      <c r="N66" s="22">
        <f t="shared" si="26"/>
        <v>0</v>
      </c>
      <c r="O66" s="18"/>
      <c r="P66" s="12">
        <f t="shared" si="27"/>
        <v>0</v>
      </c>
      <c r="Q66" s="34"/>
      <c r="R66" s="15">
        <f t="shared" si="28"/>
        <v>0</v>
      </c>
      <c r="S66" s="18"/>
      <c r="T66" s="22">
        <f t="shared" si="29"/>
        <v>0</v>
      </c>
      <c r="U66" s="18"/>
      <c r="V66" s="22">
        <f t="shared" si="30"/>
        <v>0</v>
      </c>
      <c r="W66" s="18"/>
      <c r="X66" s="12">
        <f t="shared" si="31"/>
        <v>0</v>
      </c>
      <c r="Y66" s="26"/>
      <c r="Z66" s="26"/>
      <c r="AA66" s="17"/>
      <c r="AB66" s="22"/>
      <c r="AC66" s="22"/>
      <c r="AD66" s="22"/>
      <c r="AE66" s="22"/>
      <c r="AF66" s="22"/>
      <c r="AG66" s="22"/>
      <c r="AH66" s="22"/>
      <c r="AI66" s="22">
        <f t="shared" si="32"/>
        <v>1503.0603000000001</v>
      </c>
      <c r="AJ66" s="22"/>
      <c r="AK66" s="12">
        <f t="shared" si="33"/>
        <v>1503.0603000000001</v>
      </c>
      <c r="AS66" s="2"/>
    </row>
    <row r="67" spans="1:45" x14ac:dyDescent="0.15">
      <c r="A67" s="75"/>
      <c r="B67" s="78"/>
      <c r="C67" s="18"/>
      <c r="D67" s="18" t="s">
        <v>27</v>
      </c>
      <c r="E67" s="18">
        <v>30</v>
      </c>
      <c r="F67" s="18">
        <v>1</v>
      </c>
      <c r="G67" s="18">
        <v>10.82</v>
      </c>
      <c r="H67" s="22">
        <f t="shared" si="23"/>
        <v>1363.3200000000002</v>
      </c>
      <c r="I67" s="18">
        <v>0.05</v>
      </c>
      <c r="J67" s="22">
        <f t="shared" si="24"/>
        <v>68.166000000000011</v>
      </c>
      <c r="K67" s="22">
        <v>0.05</v>
      </c>
      <c r="L67" s="22">
        <f t="shared" si="25"/>
        <v>71.574300000000008</v>
      </c>
      <c r="M67" s="18"/>
      <c r="N67" s="22">
        <f t="shared" si="26"/>
        <v>0</v>
      </c>
      <c r="O67" s="18"/>
      <c r="P67" s="12">
        <f t="shared" si="27"/>
        <v>0</v>
      </c>
      <c r="Q67" s="34"/>
      <c r="R67" s="15">
        <f t="shared" si="28"/>
        <v>0</v>
      </c>
      <c r="S67" s="18"/>
      <c r="T67" s="22">
        <f t="shared" si="29"/>
        <v>0</v>
      </c>
      <c r="U67" s="18"/>
      <c r="V67" s="22">
        <f t="shared" si="30"/>
        <v>0</v>
      </c>
      <c r="W67" s="18"/>
      <c r="X67" s="12">
        <f t="shared" si="31"/>
        <v>0</v>
      </c>
      <c r="Y67" s="26"/>
      <c r="Z67" s="26"/>
      <c r="AA67" s="17"/>
      <c r="AB67" s="22"/>
      <c r="AC67" s="22"/>
      <c r="AD67" s="22"/>
      <c r="AE67" s="22"/>
      <c r="AF67" s="22"/>
      <c r="AG67" s="22"/>
      <c r="AH67" s="22"/>
      <c r="AI67" s="22">
        <f t="shared" si="32"/>
        <v>1503.0603000000001</v>
      </c>
      <c r="AJ67" s="22"/>
      <c r="AK67" s="12">
        <f t="shared" si="33"/>
        <v>1503.0603000000001</v>
      </c>
      <c r="AS67" s="2"/>
    </row>
    <row r="68" spans="1:45" ht="11.45" customHeight="1" x14ac:dyDescent="0.15">
      <c r="A68" s="75"/>
      <c r="B68" s="78"/>
      <c r="C68" s="40"/>
      <c r="D68" s="18"/>
      <c r="E68" s="18"/>
      <c r="F68" s="18"/>
      <c r="G68" s="49"/>
      <c r="H68" s="22"/>
      <c r="I68" s="18"/>
      <c r="J68" s="22"/>
      <c r="K68" s="35"/>
      <c r="L68" s="35"/>
      <c r="M68" s="47"/>
      <c r="N68" s="35"/>
      <c r="O68" s="47"/>
      <c r="P68" s="31"/>
      <c r="Q68" s="34"/>
      <c r="R68" s="32"/>
      <c r="S68" s="18"/>
      <c r="T68" s="22"/>
      <c r="U68" s="18"/>
      <c r="V68" s="22"/>
      <c r="W68" s="18"/>
      <c r="X68" s="12"/>
      <c r="Y68" s="26"/>
      <c r="Z68" s="26"/>
      <c r="AA68" s="17">
        <f>G68*F68*4.2+G68*F68*4.2*I68</f>
        <v>0</v>
      </c>
      <c r="AB68" s="22"/>
      <c r="AC68" s="22"/>
      <c r="AD68" s="22"/>
      <c r="AE68" s="22"/>
      <c r="AF68" s="22"/>
      <c r="AG68" s="22"/>
      <c r="AH68" s="22"/>
      <c r="AI68" s="22">
        <f>H68+J68+L68+N68+P68+T68+V68+X68+AB68+AC68+AD68+AF68+AG68+AA68</f>
        <v>0</v>
      </c>
      <c r="AJ68" s="22"/>
      <c r="AK68" s="12">
        <f t="shared" si="33"/>
        <v>0</v>
      </c>
      <c r="AS68" s="2"/>
    </row>
    <row r="69" spans="1:45" ht="11.45" customHeight="1" x14ac:dyDescent="0.15">
      <c r="A69" s="75"/>
      <c r="B69" s="78"/>
      <c r="C69" s="40" t="s">
        <v>67</v>
      </c>
      <c r="D69" s="18"/>
      <c r="E69" s="18"/>
      <c r="F69" s="18"/>
      <c r="G69" s="18"/>
      <c r="H69" s="22"/>
      <c r="I69" s="18"/>
      <c r="J69" s="35"/>
      <c r="K69" s="35"/>
      <c r="L69" s="35"/>
      <c r="M69" s="47"/>
      <c r="N69" s="35"/>
      <c r="O69" s="47"/>
      <c r="P69" s="31"/>
      <c r="Q69" s="34"/>
      <c r="R69" s="32"/>
      <c r="S69" s="18"/>
      <c r="T69" s="22"/>
      <c r="U69" s="18"/>
      <c r="V69" s="22"/>
      <c r="W69" s="18"/>
      <c r="X69" s="12"/>
      <c r="Y69" s="26"/>
      <c r="Z69" s="26"/>
      <c r="AA69" s="17"/>
      <c r="AB69" s="22"/>
      <c r="AC69" s="22">
        <v>1500</v>
      </c>
      <c r="AD69" s="22"/>
      <c r="AE69" s="22"/>
      <c r="AF69" s="22"/>
      <c r="AG69" s="22"/>
      <c r="AH69" s="22"/>
      <c r="AI69" s="22">
        <f>H69+J69+L69+N69+P69+T69+V69+X69+AB69+AC69+AD69+AF69+AG69</f>
        <v>1500</v>
      </c>
      <c r="AJ69" s="22"/>
      <c r="AK69" s="12">
        <f t="shared" si="33"/>
        <v>1500</v>
      </c>
      <c r="AS69" s="2"/>
    </row>
    <row r="70" spans="1:45" x14ac:dyDescent="0.15">
      <c r="A70" s="75"/>
      <c r="B70" s="78"/>
      <c r="C70" s="40"/>
      <c r="D70" s="18"/>
      <c r="E70" s="18"/>
      <c r="F70" s="18"/>
      <c r="G70" s="18"/>
      <c r="H70" s="22"/>
      <c r="I70" s="18"/>
      <c r="J70" s="35"/>
      <c r="K70" s="35"/>
      <c r="L70" s="35"/>
      <c r="M70" s="47"/>
      <c r="N70" s="35"/>
      <c r="O70" s="47"/>
      <c r="P70" s="31"/>
      <c r="Q70" s="30"/>
      <c r="R70" s="15"/>
      <c r="S70" s="18"/>
      <c r="T70" s="22"/>
      <c r="U70" s="18"/>
      <c r="V70" s="22"/>
      <c r="W70" s="18"/>
      <c r="X70" s="12"/>
      <c r="Y70" s="26"/>
      <c r="Z70" s="26"/>
      <c r="AA70" s="17"/>
      <c r="AB70" s="22"/>
      <c r="AC70" s="22"/>
      <c r="AD70" s="22"/>
      <c r="AE70" s="22"/>
      <c r="AF70" s="22"/>
      <c r="AG70" s="22"/>
      <c r="AH70" s="22"/>
      <c r="AI70" s="22"/>
      <c r="AJ70" s="22"/>
      <c r="AK70" s="12">
        <f>AH70</f>
        <v>0</v>
      </c>
    </row>
    <row r="71" spans="1:45" x14ac:dyDescent="0.15">
      <c r="A71" s="75"/>
      <c r="B71" s="78"/>
      <c r="C71" s="19" t="s">
        <v>11</v>
      </c>
      <c r="D71" s="19"/>
      <c r="E71" s="19"/>
      <c r="F71" s="50">
        <f>SUM(F48:F67)</f>
        <v>20</v>
      </c>
      <c r="G71" s="19"/>
      <c r="H71" s="23">
        <f>SUM(H48:H69)</f>
        <v>22085.784</v>
      </c>
      <c r="I71" s="19"/>
      <c r="J71" s="23">
        <f>SUM(J48:J69)</f>
        <v>1104.2891999999999</v>
      </c>
      <c r="K71" s="23"/>
      <c r="L71" s="23">
        <f>SUM(L48:L67)</f>
        <v>651.32613000000015</v>
      </c>
      <c r="M71" s="19"/>
      <c r="N71" s="23">
        <f>SUM(N48:N67)</f>
        <v>0</v>
      </c>
      <c r="O71" s="19"/>
      <c r="P71" s="13">
        <f>SUM(P48:P67)</f>
        <v>0</v>
      </c>
      <c r="Q71" s="33"/>
      <c r="R71" s="14">
        <f>SUM(R48:R67)</f>
        <v>0</v>
      </c>
      <c r="S71" s="19"/>
      <c r="T71" s="23">
        <f>SUM(T48:T67)</f>
        <v>0</v>
      </c>
      <c r="U71" s="19"/>
      <c r="V71" s="23">
        <f>SUM(V48:V67)</f>
        <v>0</v>
      </c>
      <c r="W71" s="19"/>
      <c r="X71" s="13">
        <f>SUM(X48:X67)</f>
        <v>0</v>
      </c>
      <c r="Y71" s="33"/>
      <c r="Z71" s="27"/>
      <c r="AA71" s="13">
        <f>AA68</f>
        <v>0</v>
      </c>
      <c r="AB71" s="23">
        <f t="shared" ref="AB71:AG71" si="34">SUM(AB48:AB69)</f>
        <v>0</v>
      </c>
      <c r="AC71" s="23">
        <f t="shared" si="34"/>
        <v>1500</v>
      </c>
      <c r="AD71" s="23">
        <f t="shared" si="34"/>
        <v>0</v>
      </c>
      <c r="AE71" s="23">
        <f t="shared" si="34"/>
        <v>0</v>
      </c>
      <c r="AF71" s="23">
        <f t="shared" si="34"/>
        <v>0</v>
      </c>
      <c r="AG71" s="23">
        <f t="shared" si="34"/>
        <v>0</v>
      </c>
      <c r="AH71" s="23">
        <f>AH70</f>
        <v>0</v>
      </c>
      <c r="AI71" s="23">
        <f>SUM(AI48:AI69)</f>
        <v>25341.399330000007</v>
      </c>
      <c r="AJ71" s="23"/>
      <c r="AK71" s="13">
        <f>SUM(AK48:AK69)</f>
        <v>25341.399330000007</v>
      </c>
    </row>
    <row r="72" spans="1:45" ht="11.45" customHeight="1" x14ac:dyDescent="0.15">
      <c r="A72" s="75">
        <v>6</v>
      </c>
      <c r="B72" s="78" t="s">
        <v>97</v>
      </c>
      <c r="C72" s="18" t="s">
        <v>50</v>
      </c>
      <c r="D72" s="18" t="s">
        <v>54</v>
      </c>
      <c r="E72" s="18">
        <v>26</v>
      </c>
      <c r="F72" s="18">
        <v>1</v>
      </c>
      <c r="G72" s="18">
        <v>10.82</v>
      </c>
      <c r="H72" s="22">
        <f t="shared" ref="H72:H78" si="35">E72*F72*G72*4.2</f>
        <v>1181.5440000000001</v>
      </c>
      <c r="I72" s="18">
        <v>0.1</v>
      </c>
      <c r="J72" s="22">
        <f t="shared" ref="J72:J78" si="36">H72*I72</f>
        <v>118.15440000000001</v>
      </c>
      <c r="K72" s="35"/>
      <c r="L72" s="22">
        <f t="shared" ref="L72:L78" si="37">(H72+J72)*K72</f>
        <v>0</v>
      </c>
      <c r="M72" s="18"/>
      <c r="N72" s="22">
        <f t="shared" ref="N72:N78" si="38">(H72+J72+L72)*M72</f>
        <v>0</v>
      </c>
      <c r="O72" s="18"/>
      <c r="P72" s="12">
        <f t="shared" ref="P72:P78" si="39">(H72+J72+L72+N72)*O72</f>
        <v>0</v>
      </c>
      <c r="Q72" s="34"/>
      <c r="R72" s="32">
        <f t="shared" ref="R72:R78" si="40">(H72+J72+L72+N72)*Q72</f>
        <v>0</v>
      </c>
      <c r="S72" s="18"/>
      <c r="T72" s="22">
        <f t="shared" ref="T72:T78" si="41">(H72+J72+L72+N72)*S72</f>
        <v>0</v>
      </c>
      <c r="U72" s="18"/>
      <c r="V72" s="22">
        <f t="shared" ref="V72:V78" si="42">(H72+J72+L72+N72)*U72</f>
        <v>0</v>
      </c>
      <c r="W72" s="18"/>
      <c r="X72" s="12">
        <f t="shared" ref="X72:X78" si="43">(H72+J72+L72+N72)*W72</f>
        <v>0</v>
      </c>
      <c r="Y72" s="26"/>
      <c r="Z72" s="26"/>
      <c r="AA72" s="17"/>
      <c r="AB72" s="22"/>
      <c r="AC72" s="22"/>
      <c r="AD72" s="22"/>
      <c r="AE72" s="22"/>
      <c r="AF72" s="22"/>
      <c r="AG72" s="22"/>
      <c r="AH72" s="22"/>
      <c r="AI72" s="22">
        <f t="shared" ref="AI72:AI78" si="44">H72+J72+L72+N72+P72+T72+V72+X72+AB72+AC72+AD72+AF72+AG72</f>
        <v>1299.6984000000002</v>
      </c>
      <c r="AJ72" s="22"/>
      <c r="AK72" s="12">
        <f t="shared" ref="AK72:AK80" si="45">AI72+AJ72</f>
        <v>1299.6984000000002</v>
      </c>
    </row>
    <row r="73" spans="1:45" x14ac:dyDescent="0.15">
      <c r="A73" s="75"/>
      <c r="B73" s="78"/>
      <c r="C73" s="18"/>
      <c r="D73" s="18" t="s">
        <v>39</v>
      </c>
      <c r="E73" s="18">
        <v>25</v>
      </c>
      <c r="F73" s="18">
        <v>1</v>
      </c>
      <c r="G73" s="18">
        <v>10.82</v>
      </c>
      <c r="H73" s="22">
        <f t="shared" si="35"/>
        <v>1136.1000000000001</v>
      </c>
      <c r="I73" s="18">
        <v>0.1</v>
      </c>
      <c r="J73" s="22">
        <f t="shared" si="36"/>
        <v>113.61000000000001</v>
      </c>
      <c r="K73" s="35"/>
      <c r="L73" s="22">
        <f t="shared" si="37"/>
        <v>0</v>
      </c>
      <c r="M73" s="18"/>
      <c r="N73" s="22">
        <f t="shared" si="38"/>
        <v>0</v>
      </c>
      <c r="O73" s="18"/>
      <c r="P73" s="12">
        <f t="shared" si="39"/>
        <v>0</v>
      </c>
      <c r="Q73" s="34"/>
      <c r="R73" s="32">
        <f t="shared" si="40"/>
        <v>0</v>
      </c>
      <c r="S73" s="18"/>
      <c r="T73" s="22">
        <f t="shared" si="41"/>
        <v>0</v>
      </c>
      <c r="U73" s="18"/>
      <c r="V73" s="22">
        <f t="shared" si="42"/>
        <v>0</v>
      </c>
      <c r="W73" s="18"/>
      <c r="X73" s="12">
        <f t="shared" si="43"/>
        <v>0</v>
      </c>
      <c r="Y73" s="26"/>
      <c r="Z73" s="26"/>
      <c r="AA73" s="17"/>
      <c r="AB73" s="22"/>
      <c r="AC73" s="22"/>
      <c r="AD73" s="22"/>
      <c r="AE73" s="22"/>
      <c r="AF73" s="22"/>
      <c r="AG73" s="22"/>
      <c r="AH73" s="22"/>
      <c r="AI73" s="22">
        <f t="shared" si="44"/>
        <v>1249.71</v>
      </c>
      <c r="AJ73" s="22"/>
      <c r="AK73" s="12">
        <f t="shared" si="45"/>
        <v>1249.71</v>
      </c>
      <c r="AS73" s="2"/>
    </row>
    <row r="74" spans="1:45" x14ac:dyDescent="0.15">
      <c r="A74" s="75"/>
      <c r="B74" s="78"/>
      <c r="C74" s="18"/>
      <c r="D74" s="18" t="s">
        <v>40</v>
      </c>
      <c r="E74" s="18">
        <v>26</v>
      </c>
      <c r="F74" s="18">
        <v>1</v>
      </c>
      <c r="G74" s="18">
        <v>10.82</v>
      </c>
      <c r="H74" s="22">
        <f t="shared" si="35"/>
        <v>1181.5440000000001</v>
      </c>
      <c r="I74" s="18">
        <v>0.1</v>
      </c>
      <c r="J74" s="22">
        <f t="shared" si="36"/>
        <v>118.15440000000001</v>
      </c>
      <c r="K74" s="35"/>
      <c r="L74" s="22">
        <f t="shared" si="37"/>
        <v>0</v>
      </c>
      <c r="M74" s="18"/>
      <c r="N74" s="22">
        <f t="shared" si="38"/>
        <v>0</v>
      </c>
      <c r="O74" s="18"/>
      <c r="P74" s="12">
        <f t="shared" si="39"/>
        <v>0</v>
      </c>
      <c r="Q74" s="34"/>
      <c r="R74" s="32">
        <f t="shared" si="40"/>
        <v>0</v>
      </c>
      <c r="S74" s="18"/>
      <c r="T74" s="22">
        <f t="shared" si="41"/>
        <v>0</v>
      </c>
      <c r="U74" s="18"/>
      <c r="V74" s="22">
        <f t="shared" si="42"/>
        <v>0</v>
      </c>
      <c r="W74" s="18"/>
      <c r="X74" s="12">
        <f t="shared" si="43"/>
        <v>0</v>
      </c>
      <c r="Y74" s="26"/>
      <c r="Z74" s="26"/>
      <c r="AA74" s="17"/>
      <c r="AB74" s="22"/>
      <c r="AC74" s="22"/>
      <c r="AD74" s="22"/>
      <c r="AE74" s="22"/>
      <c r="AF74" s="22"/>
      <c r="AG74" s="22"/>
      <c r="AH74" s="22"/>
      <c r="AI74" s="22">
        <f t="shared" si="44"/>
        <v>1299.6984000000002</v>
      </c>
      <c r="AJ74" s="22"/>
      <c r="AK74" s="12">
        <f t="shared" si="45"/>
        <v>1299.6984000000002</v>
      </c>
    </row>
    <row r="75" spans="1:45" x14ac:dyDescent="0.15">
      <c r="A75" s="75"/>
      <c r="B75" s="78"/>
      <c r="C75" s="18"/>
      <c r="D75" s="18" t="s">
        <v>88</v>
      </c>
      <c r="E75" s="18">
        <v>26</v>
      </c>
      <c r="F75" s="18">
        <v>1</v>
      </c>
      <c r="G75" s="18">
        <v>10.82</v>
      </c>
      <c r="H75" s="22">
        <f t="shared" si="35"/>
        <v>1181.5440000000001</v>
      </c>
      <c r="I75" s="18">
        <v>0.1</v>
      </c>
      <c r="J75" s="22">
        <f t="shared" si="36"/>
        <v>118.15440000000001</v>
      </c>
      <c r="K75" s="35"/>
      <c r="L75" s="22">
        <f t="shared" si="37"/>
        <v>0</v>
      </c>
      <c r="M75" s="18"/>
      <c r="N75" s="22">
        <f t="shared" si="38"/>
        <v>0</v>
      </c>
      <c r="O75" s="18"/>
      <c r="P75" s="12">
        <f t="shared" si="39"/>
        <v>0</v>
      </c>
      <c r="Q75" s="34"/>
      <c r="R75" s="32">
        <f t="shared" si="40"/>
        <v>0</v>
      </c>
      <c r="S75" s="18"/>
      <c r="T75" s="22">
        <f t="shared" si="41"/>
        <v>0</v>
      </c>
      <c r="U75" s="18"/>
      <c r="V75" s="22">
        <f t="shared" si="42"/>
        <v>0</v>
      </c>
      <c r="W75" s="18"/>
      <c r="X75" s="12">
        <f t="shared" si="43"/>
        <v>0</v>
      </c>
      <c r="Y75" s="26"/>
      <c r="Z75" s="26"/>
      <c r="AA75" s="17"/>
      <c r="AB75" s="22"/>
      <c r="AC75" s="22"/>
      <c r="AD75" s="22"/>
      <c r="AE75" s="22"/>
      <c r="AF75" s="22"/>
      <c r="AG75" s="22"/>
      <c r="AH75" s="22"/>
      <c r="AI75" s="22">
        <f t="shared" si="44"/>
        <v>1299.6984000000002</v>
      </c>
      <c r="AJ75" s="22"/>
      <c r="AK75" s="12">
        <f t="shared" si="45"/>
        <v>1299.6984000000002</v>
      </c>
    </row>
    <row r="76" spans="1:45" x14ac:dyDescent="0.15">
      <c r="A76" s="75"/>
      <c r="B76" s="78"/>
      <c r="C76" s="18"/>
      <c r="D76" s="18" t="s">
        <v>62</v>
      </c>
      <c r="E76" s="18">
        <v>30</v>
      </c>
      <c r="F76" s="18">
        <v>1</v>
      </c>
      <c r="G76" s="18">
        <v>10.82</v>
      </c>
      <c r="H76" s="22">
        <f t="shared" si="35"/>
        <v>1363.3200000000002</v>
      </c>
      <c r="I76" s="18">
        <v>0.1</v>
      </c>
      <c r="J76" s="22">
        <f t="shared" si="36"/>
        <v>136.33200000000002</v>
      </c>
      <c r="K76" s="35"/>
      <c r="L76" s="22">
        <f t="shared" si="37"/>
        <v>0</v>
      </c>
      <c r="M76" s="18"/>
      <c r="N76" s="22">
        <f t="shared" si="38"/>
        <v>0</v>
      </c>
      <c r="O76" s="18"/>
      <c r="P76" s="12">
        <f t="shared" si="39"/>
        <v>0</v>
      </c>
      <c r="Q76" s="34"/>
      <c r="R76" s="32">
        <f t="shared" si="40"/>
        <v>0</v>
      </c>
      <c r="S76" s="18"/>
      <c r="T76" s="22">
        <f t="shared" si="41"/>
        <v>0</v>
      </c>
      <c r="U76" s="18"/>
      <c r="V76" s="22">
        <f t="shared" si="42"/>
        <v>0</v>
      </c>
      <c r="W76" s="18"/>
      <c r="X76" s="12">
        <f t="shared" si="43"/>
        <v>0</v>
      </c>
      <c r="Y76" s="26"/>
      <c r="Z76" s="26"/>
      <c r="AA76" s="17"/>
      <c r="AB76" s="22"/>
      <c r="AC76" s="22"/>
      <c r="AD76" s="22"/>
      <c r="AE76" s="22"/>
      <c r="AF76" s="22"/>
      <c r="AG76" s="22"/>
      <c r="AH76" s="22"/>
      <c r="AI76" s="22">
        <f t="shared" si="44"/>
        <v>1499.6520000000003</v>
      </c>
      <c r="AJ76" s="22"/>
      <c r="AK76" s="12">
        <f t="shared" si="45"/>
        <v>1499.6520000000003</v>
      </c>
    </row>
    <row r="77" spans="1:45" x14ac:dyDescent="0.15">
      <c r="A77" s="75"/>
      <c r="B77" s="78"/>
      <c r="C77" s="18"/>
      <c r="D77" s="18" t="s">
        <v>58</v>
      </c>
      <c r="E77" s="18">
        <v>31</v>
      </c>
      <c r="F77" s="18">
        <v>1</v>
      </c>
      <c r="G77" s="18">
        <v>10.82</v>
      </c>
      <c r="H77" s="22">
        <f t="shared" si="35"/>
        <v>1408.7640000000001</v>
      </c>
      <c r="I77" s="18">
        <v>0.1</v>
      </c>
      <c r="J77" s="22">
        <f t="shared" si="36"/>
        <v>140.87640000000002</v>
      </c>
      <c r="K77" s="35"/>
      <c r="L77" s="22">
        <f t="shared" si="37"/>
        <v>0</v>
      </c>
      <c r="M77" s="18"/>
      <c r="N77" s="22">
        <f t="shared" si="38"/>
        <v>0</v>
      </c>
      <c r="O77" s="18"/>
      <c r="P77" s="12">
        <f t="shared" si="39"/>
        <v>0</v>
      </c>
      <c r="Q77" s="34"/>
      <c r="R77" s="32">
        <f t="shared" si="40"/>
        <v>0</v>
      </c>
      <c r="S77" s="18"/>
      <c r="T77" s="22">
        <f t="shared" si="41"/>
        <v>0</v>
      </c>
      <c r="U77" s="18"/>
      <c r="V77" s="22">
        <f t="shared" si="42"/>
        <v>0</v>
      </c>
      <c r="W77" s="18"/>
      <c r="X77" s="12">
        <f t="shared" si="43"/>
        <v>0</v>
      </c>
      <c r="Y77" s="26"/>
      <c r="Z77" s="26"/>
      <c r="AA77" s="17"/>
      <c r="AB77" s="22"/>
      <c r="AC77" s="22"/>
      <c r="AD77" s="22"/>
      <c r="AE77" s="22"/>
      <c r="AF77" s="22"/>
      <c r="AG77" s="22"/>
      <c r="AH77" s="22"/>
      <c r="AI77" s="22">
        <f t="shared" si="44"/>
        <v>1549.6404000000002</v>
      </c>
      <c r="AJ77" s="22"/>
      <c r="AK77" s="12">
        <f t="shared" si="45"/>
        <v>1549.6404000000002</v>
      </c>
    </row>
    <row r="78" spans="1:45" x14ac:dyDescent="0.15">
      <c r="A78" s="75"/>
      <c r="B78" s="78"/>
      <c r="C78" s="18"/>
      <c r="D78" s="18" t="s">
        <v>41</v>
      </c>
      <c r="E78" s="18">
        <v>31</v>
      </c>
      <c r="F78" s="18">
        <v>1</v>
      </c>
      <c r="G78" s="18">
        <v>10.82</v>
      </c>
      <c r="H78" s="22">
        <f t="shared" si="35"/>
        <v>1408.7640000000001</v>
      </c>
      <c r="I78" s="18">
        <v>0.1</v>
      </c>
      <c r="J78" s="22">
        <f t="shared" si="36"/>
        <v>140.87640000000002</v>
      </c>
      <c r="K78" s="35"/>
      <c r="L78" s="22">
        <f t="shared" si="37"/>
        <v>0</v>
      </c>
      <c r="M78" s="18"/>
      <c r="N78" s="22">
        <f t="shared" si="38"/>
        <v>0</v>
      </c>
      <c r="O78" s="18"/>
      <c r="P78" s="12">
        <f t="shared" si="39"/>
        <v>0</v>
      </c>
      <c r="Q78" s="34"/>
      <c r="R78" s="32">
        <f t="shared" si="40"/>
        <v>0</v>
      </c>
      <c r="S78" s="18"/>
      <c r="T78" s="22">
        <f t="shared" si="41"/>
        <v>0</v>
      </c>
      <c r="U78" s="18"/>
      <c r="V78" s="22">
        <f t="shared" si="42"/>
        <v>0</v>
      </c>
      <c r="W78" s="18"/>
      <c r="X78" s="12">
        <f t="shared" si="43"/>
        <v>0</v>
      </c>
      <c r="Y78" s="26"/>
      <c r="Z78" s="26"/>
      <c r="AA78" s="17"/>
      <c r="AB78" s="22"/>
      <c r="AC78" s="22"/>
      <c r="AD78" s="22"/>
      <c r="AE78" s="22"/>
      <c r="AF78" s="22"/>
      <c r="AG78" s="22"/>
      <c r="AH78" s="22"/>
      <c r="AI78" s="22">
        <f t="shared" si="44"/>
        <v>1549.6404000000002</v>
      </c>
      <c r="AJ78" s="22"/>
      <c r="AK78" s="12">
        <f t="shared" si="45"/>
        <v>1549.6404000000002</v>
      </c>
    </row>
    <row r="79" spans="1:45" ht="11.45" customHeight="1" x14ac:dyDescent="0.15">
      <c r="A79" s="75"/>
      <c r="B79" s="78"/>
      <c r="C79" s="40"/>
      <c r="D79" s="18"/>
      <c r="E79" s="18"/>
      <c r="F79" s="18"/>
      <c r="G79" s="18"/>
      <c r="H79" s="22"/>
      <c r="I79" s="18"/>
      <c r="J79" s="22"/>
      <c r="K79" s="35"/>
      <c r="L79" s="22"/>
      <c r="M79" s="18"/>
      <c r="N79" s="22"/>
      <c r="O79" s="18"/>
      <c r="P79" s="12"/>
      <c r="Q79" s="34"/>
      <c r="R79" s="32"/>
      <c r="S79" s="18"/>
      <c r="T79" s="22"/>
      <c r="U79" s="18"/>
      <c r="V79" s="22"/>
      <c r="W79" s="18"/>
      <c r="X79" s="12"/>
      <c r="Y79" s="26"/>
      <c r="Z79" s="26"/>
      <c r="AA79" s="17">
        <f>G79*F79*4.2+G79*F79*4.2*I79</f>
        <v>0</v>
      </c>
      <c r="AB79" s="22"/>
      <c r="AC79" s="22"/>
      <c r="AD79" s="22"/>
      <c r="AE79" s="22"/>
      <c r="AF79" s="22"/>
      <c r="AG79" s="22"/>
      <c r="AH79" s="22"/>
      <c r="AI79" s="22">
        <f>H79+J79+L79+N79+P79+T79+V79+X79+AB79+AC79+AD79+AF79+AG79+AA79</f>
        <v>0</v>
      </c>
      <c r="AJ79" s="22"/>
      <c r="AK79" s="12">
        <f t="shared" si="45"/>
        <v>0</v>
      </c>
    </row>
    <row r="80" spans="1:45" ht="11.45" customHeight="1" x14ac:dyDescent="0.15">
      <c r="A80" s="75"/>
      <c r="B80" s="78"/>
      <c r="C80" s="40" t="s">
        <v>67</v>
      </c>
      <c r="D80" s="18"/>
      <c r="E80" s="18"/>
      <c r="F80" s="18"/>
      <c r="G80" s="18"/>
      <c r="H80" s="22"/>
      <c r="I80" s="18"/>
      <c r="J80" s="35"/>
      <c r="K80" s="35"/>
      <c r="L80" s="35"/>
      <c r="M80" s="47"/>
      <c r="N80" s="35"/>
      <c r="O80" s="47"/>
      <c r="P80" s="31"/>
      <c r="Q80" s="34"/>
      <c r="R80" s="32"/>
      <c r="S80" s="18"/>
      <c r="T80" s="22"/>
      <c r="U80" s="18"/>
      <c r="V80" s="22"/>
      <c r="W80" s="18"/>
      <c r="X80" s="12"/>
      <c r="Y80" s="26"/>
      <c r="Z80" s="26"/>
      <c r="AA80" s="17"/>
      <c r="AB80" s="22"/>
      <c r="AC80" s="22"/>
      <c r="AD80" s="22"/>
      <c r="AE80" s="22"/>
      <c r="AF80" s="22"/>
      <c r="AG80" s="22"/>
      <c r="AH80" s="22"/>
      <c r="AI80" s="22">
        <f>H80+J80+L80+N80+P80+T80+V80+X80+AB80+AC80+AD80+AF80+AG80</f>
        <v>0</v>
      </c>
      <c r="AJ80" s="22"/>
      <c r="AK80" s="12">
        <f t="shared" si="45"/>
        <v>0</v>
      </c>
    </row>
    <row r="81" spans="1:37" ht="21" x14ac:dyDescent="0.15">
      <c r="A81" s="75"/>
      <c r="B81" s="78"/>
      <c r="C81" s="40" t="s">
        <v>90</v>
      </c>
      <c r="D81" s="18"/>
      <c r="E81" s="18"/>
      <c r="F81" s="18"/>
      <c r="G81" s="18"/>
      <c r="H81" s="22"/>
      <c r="I81" s="18"/>
      <c r="J81" s="35"/>
      <c r="K81" s="35"/>
      <c r="L81" s="35"/>
      <c r="M81" s="47"/>
      <c r="N81" s="35"/>
      <c r="O81" s="47"/>
      <c r="P81" s="31"/>
      <c r="Q81" s="30"/>
      <c r="R81" s="15"/>
      <c r="S81" s="18"/>
      <c r="T81" s="22"/>
      <c r="U81" s="18"/>
      <c r="V81" s="22"/>
      <c r="W81" s="18"/>
      <c r="X81" s="12"/>
      <c r="Y81" s="26"/>
      <c r="Z81" s="26"/>
      <c r="AA81" s="17"/>
      <c r="AB81" s="22"/>
      <c r="AC81" s="22"/>
      <c r="AD81" s="22"/>
      <c r="AE81" s="22"/>
      <c r="AF81" s="22"/>
      <c r="AG81" s="22"/>
      <c r="AH81" s="22">
        <v>25960</v>
      </c>
      <c r="AI81" s="22">
        <f>AH81</f>
        <v>25960</v>
      </c>
      <c r="AJ81" s="22"/>
      <c r="AK81" s="12">
        <f>AH81</f>
        <v>25960</v>
      </c>
    </row>
    <row r="82" spans="1:37" x14ac:dyDescent="0.15">
      <c r="A82" s="75"/>
      <c r="B82" s="78"/>
      <c r="C82" s="19" t="s">
        <v>11</v>
      </c>
      <c r="D82" s="19"/>
      <c r="E82" s="19"/>
      <c r="F82" s="50">
        <f>SUM(F72:F78)</f>
        <v>7</v>
      </c>
      <c r="G82" s="19"/>
      <c r="H82" s="23">
        <f>SUM(H72:H80)</f>
        <v>8861.58</v>
      </c>
      <c r="I82" s="19"/>
      <c r="J82" s="23">
        <f>SUM(J72:J80)</f>
        <v>886.15800000000002</v>
      </c>
      <c r="K82" s="23"/>
      <c r="L82" s="23">
        <f>SUM(L72:L78)</f>
        <v>0</v>
      </c>
      <c r="M82" s="19"/>
      <c r="N82" s="23">
        <f>SUM(N72:N78)</f>
        <v>0</v>
      </c>
      <c r="O82" s="19"/>
      <c r="P82" s="13">
        <f>SUM(P72:P78)</f>
        <v>0</v>
      </c>
      <c r="Q82" s="33"/>
      <c r="R82" s="14">
        <f>SUM(R72:R78)</f>
        <v>0</v>
      </c>
      <c r="S82" s="19"/>
      <c r="T82" s="23">
        <f>SUM(T72:T78)</f>
        <v>0</v>
      </c>
      <c r="U82" s="19"/>
      <c r="V82" s="23">
        <f>SUM(V72:V78)</f>
        <v>0</v>
      </c>
      <c r="W82" s="19"/>
      <c r="X82" s="13">
        <f>SUM(X72:X78)</f>
        <v>0</v>
      </c>
      <c r="Y82" s="33"/>
      <c r="Z82" s="27"/>
      <c r="AA82" s="13">
        <f>AA79</f>
        <v>0</v>
      </c>
      <c r="AB82" s="23">
        <f t="shared" ref="AB82:AG82" si="46">SUM(AB72:AB80)</f>
        <v>0</v>
      </c>
      <c r="AC82" s="23">
        <f t="shared" si="46"/>
        <v>0</v>
      </c>
      <c r="AD82" s="23">
        <f t="shared" si="46"/>
        <v>0</v>
      </c>
      <c r="AE82" s="23">
        <f t="shared" si="46"/>
        <v>0</v>
      </c>
      <c r="AF82" s="23">
        <f t="shared" si="46"/>
        <v>0</v>
      </c>
      <c r="AG82" s="23">
        <f t="shared" si="46"/>
        <v>0</v>
      </c>
      <c r="AH82" s="23">
        <f>AH81</f>
        <v>25960</v>
      </c>
      <c r="AI82" s="23">
        <f>AH82+AA82+J82+H82</f>
        <v>35707.737999999998</v>
      </c>
      <c r="AJ82" s="23"/>
      <c r="AK82" s="13">
        <f>SUM(AK72:AK81)</f>
        <v>35707.737999999998</v>
      </c>
    </row>
    <row r="83" spans="1:37" ht="11.45" customHeight="1" x14ac:dyDescent="0.15">
      <c r="A83" s="75">
        <v>7</v>
      </c>
      <c r="B83" s="85" t="s">
        <v>97</v>
      </c>
      <c r="C83" s="18" t="s">
        <v>55</v>
      </c>
      <c r="D83" s="18" t="s">
        <v>33</v>
      </c>
      <c r="E83" s="18">
        <v>16</v>
      </c>
      <c r="F83" s="18">
        <v>2</v>
      </c>
      <c r="G83" s="18">
        <v>10.82</v>
      </c>
      <c r="H83" s="22">
        <f t="shared" ref="H83:H92" si="47">E83*F83*G83*4.2</f>
        <v>1454.2080000000001</v>
      </c>
      <c r="I83" s="18">
        <v>0.15</v>
      </c>
      <c r="J83" s="22">
        <f t="shared" ref="J83:J92" si="48">H83*I83</f>
        <v>218.13120000000001</v>
      </c>
      <c r="K83" s="35"/>
      <c r="L83" s="22">
        <f t="shared" ref="L83:L92" si="49">(H83+J83)*K83</f>
        <v>0</v>
      </c>
      <c r="M83" s="18"/>
      <c r="N83" s="22">
        <f t="shared" ref="N83:N92" si="50">(H83+J83+L83)*M83</f>
        <v>0</v>
      </c>
      <c r="O83" s="18"/>
      <c r="P83" s="12">
        <f t="shared" ref="P83:P92" si="51">(H83+J83+L83+N83)*O83</f>
        <v>0</v>
      </c>
      <c r="Q83" s="26"/>
      <c r="R83" s="15">
        <f t="shared" ref="R83:R92" si="52">(H83+J83+L83+N83)*Q83</f>
        <v>0</v>
      </c>
      <c r="S83" s="18"/>
      <c r="T83" s="22">
        <f t="shared" ref="T83:T92" si="53">(H83+J83+L83+N83)*S83</f>
        <v>0</v>
      </c>
      <c r="U83" s="18"/>
      <c r="V83" s="22">
        <f t="shared" ref="V83:V92" si="54">(H83+J83+L83+N83)*U83</f>
        <v>0</v>
      </c>
      <c r="W83" s="18">
        <v>0.4</v>
      </c>
      <c r="X83" s="12">
        <f t="shared" ref="X83:X92" si="55">(H83+J83+L83+N83)*W83</f>
        <v>668.93568000000005</v>
      </c>
      <c r="Y83" s="26"/>
      <c r="Z83" s="26"/>
      <c r="AA83" s="17"/>
      <c r="AB83" s="22"/>
      <c r="AC83" s="22"/>
      <c r="AD83" s="22"/>
      <c r="AE83" s="22"/>
      <c r="AF83" s="22"/>
      <c r="AG83" s="22"/>
      <c r="AH83" s="22"/>
      <c r="AI83" s="22">
        <f t="shared" ref="AI83:AI92" si="56">H83+J83+L83+N83+P83+T83+V83+X83+AB83+AC83+AD83+AF83+AG83</f>
        <v>2341.2748799999999</v>
      </c>
      <c r="AJ83" s="22"/>
      <c r="AK83" s="12">
        <f t="shared" ref="AK83:AK94" si="57">AI83+AJ83</f>
        <v>2341.2748799999999</v>
      </c>
    </row>
    <row r="84" spans="1:37" x14ac:dyDescent="0.15">
      <c r="A84" s="75"/>
      <c r="B84" s="85"/>
      <c r="C84" s="18"/>
      <c r="D84" s="18" t="s">
        <v>42</v>
      </c>
      <c r="E84" s="18">
        <v>25</v>
      </c>
      <c r="F84" s="18">
        <v>2</v>
      </c>
      <c r="G84" s="18">
        <v>10.82</v>
      </c>
      <c r="H84" s="22">
        <f t="shared" si="47"/>
        <v>2272.2000000000003</v>
      </c>
      <c r="I84" s="18">
        <v>0.15</v>
      </c>
      <c r="J84" s="22">
        <f t="shared" si="48"/>
        <v>340.83000000000004</v>
      </c>
      <c r="K84" s="35"/>
      <c r="L84" s="22">
        <f t="shared" si="49"/>
        <v>0</v>
      </c>
      <c r="M84" s="18"/>
      <c r="N84" s="22">
        <f t="shared" si="50"/>
        <v>0</v>
      </c>
      <c r="O84" s="18"/>
      <c r="P84" s="12">
        <f t="shared" si="51"/>
        <v>0</v>
      </c>
      <c r="Q84" s="26"/>
      <c r="R84" s="15">
        <f t="shared" si="52"/>
        <v>0</v>
      </c>
      <c r="S84" s="18"/>
      <c r="T84" s="22">
        <f t="shared" si="53"/>
        <v>0</v>
      </c>
      <c r="U84" s="18"/>
      <c r="V84" s="22">
        <f t="shared" si="54"/>
        <v>0</v>
      </c>
      <c r="W84" s="18">
        <v>0.4</v>
      </c>
      <c r="X84" s="12">
        <f t="shared" si="55"/>
        <v>1045.2120000000002</v>
      </c>
      <c r="Y84" s="26"/>
      <c r="Z84" s="26"/>
      <c r="AA84" s="17"/>
      <c r="AB84" s="22"/>
      <c r="AC84" s="22"/>
      <c r="AD84" s="22"/>
      <c r="AE84" s="22"/>
      <c r="AF84" s="22"/>
      <c r="AG84" s="22"/>
      <c r="AH84" s="22"/>
      <c r="AI84" s="22">
        <f t="shared" si="56"/>
        <v>3658.2420000000002</v>
      </c>
      <c r="AJ84" s="22"/>
      <c r="AK84" s="12">
        <f t="shared" si="57"/>
        <v>3658.2420000000002</v>
      </c>
    </row>
    <row r="85" spans="1:37" x14ac:dyDescent="0.15">
      <c r="A85" s="75"/>
      <c r="B85" s="85"/>
      <c r="C85" s="18"/>
      <c r="D85" s="18" t="s">
        <v>35</v>
      </c>
      <c r="E85" s="18">
        <v>25</v>
      </c>
      <c r="F85" s="18">
        <v>2</v>
      </c>
      <c r="G85" s="18">
        <v>10.82</v>
      </c>
      <c r="H85" s="22">
        <f t="shared" si="47"/>
        <v>2272.2000000000003</v>
      </c>
      <c r="I85" s="18">
        <v>0.15</v>
      </c>
      <c r="J85" s="22">
        <f t="shared" si="48"/>
        <v>340.83000000000004</v>
      </c>
      <c r="K85" s="35"/>
      <c r="L85" s="22">
        <f t="shared" si="49"/>
        <v>0</v>
      </c>
      <c r="M85" s="18"/>
      <c r="N85" s="22">
        <f t="shared" si="50"/>
        <v>0</v>
      </c>
      <c r="O85" s="18"/>
      <c r="P85" s="12">
        <f t="shared" si="51"/>
        <v>0</v>
      </c>
      <c r="Q85" s="26"/>
      <c r="R85" s="15">
        <f t="shared" si="52"/>
        <v>0</v>
      </c>
      <c r="S85" s="18"/>
      <c r="T85" s="22">
        <f t="shared" si="53"/>
        <v>0</v>
      </c>
      <c r="U85" s="18"/>
      <c r="V85" s="22">
        <f t="shared" si="54"/>
        <v>0</v>
      </c>
      <c r="W85" s="18">
        <v>0.4</v>
      </c>
      <c r="X85" s="12">
        <f t="shared" si="55"/>
        <v>1045.2120000000002</v>
      </c>
      <c r="Y85" s="26"/>
      <c r="Z85" s="26"/>
      <c r="AA85" s="17"/>
      <c r="AB85" s="22"/>
      <c r="AC85" s="22"/>
      <c r="AD85" s="22"/>
      <c r="AE85" s="22"/>
      <c r="AF85" s="22"/>
      <c r="AG85" s="22"/>
      <c r="AH85" s="22"/>
      <c r="AI85" s="22">
        <f t="shared" si="56"/>
        <v>3658.2420000000002</v>
      </c>
      <c r="AJ85" s="22"/>
      <c r="AK85" s="12">
        <f t="shared" si="57"/>
        <v>3658.2420000000002</v>
      </c>
    </row>
    <row r="86" spans="1:37" x14ac:dyDescent="0.15">
      <c r="A86" s="75"/>
      <c r="B86" s="85"/>
      <c r="C86" s="18"/>
      <c r="D86" s="18" t="s">
        <v>36</v>
      </c>
      <c r="E86" s="18">
        <v>22</v>
      </c>
      <c r="F86" s="18">
        <v>2</v>
      </c>
      <c r="G86" s="18">
        <v>10.82</v>
      </c>
      <c r="H86" s="22">
        <f t="shared" si="47"/>
        <v>1999.5360000000003</v>
      </c>
      <c r="I86" s="18">
        <v>0.15</v>
      </c>
      <c r="J86" s="22">
        <f t="shared" si="48"/>
        <v>299.93040000000002</v>
      </c>
      <c r="K86" s="35"/>
      <c r="L86" s="22">
        <f t="shared" si="49"/>
        <v>0</v>
      </c>
      <c r="M86" s="18"/>
      <c r="N86" s="22">
        <f t="shared" si="50"/>
        <v>0</v>
      </c>
      <c r="O86" s="18"/>
      <c r="P86" s="12">
        <f t="shared" si="51"/>
        <v>0</v>
      </c>
      <c r="Q86" s="26"/>
      <c r="R86" s="15">
        <f t="shared" si="52"/>
        <v>0</v>
      </c>
      <c r="S86" s="18"/>
      <c r="T86" s="22">
        <f t="shared" si="53"/>
        <v>0</v>
      </c>
      <c r="U86" s="18"/>
      <c r="V86" s="22">
        <f t="shared" si="54"/>
        <v>0</v>
      </c>
      <c r="W86" s="18">
        <v>0.4</v>
      </c>
      <c r="X86" s="12">
        <f t="shared" si="55"/>
        <v>919.78656000000012</v>
      </c>
      <c r="Y86" s="26"/>
      <c r="Z86" s="26"/>
      <c r="AA86" s="17"/>
      <c r="AB86" s="22"/>
      <c r="AC86" s="22"/>
      <c r="AD86" s="22"/>
      <c r="AE86" s="22"/>
      <c r="AF86" s="22"/>
      <c r="AG86" s="22"/>
      <c r="AH86" s="22"/>
      <c r="AI86" s="22">
        <f t="shared" si="56"/>
        <v>3219.2529600000003</v>
      </c>
      <c r="AJ86" s="22"/>
      <c r="AK86" s="12">
        <f t="shared" si="57"/>
        <v>3219.2529600000003</v>
      </c>
    </row>
    <row r="87" spans="1:37" x14ac:dyDescent="0.15">
      <c r="A87" s="75"/>
      <c r="B87" s="85"/>
      <c r="C87" s="18"/>
      <c r="D87" s="18" t="s">
        <v>87</v>
      </c>
      <c r="E87" s="18">
        <v>25</v>
      </c>
      <c r="F87" s="18">
        <v>2</v>
      </c>
      <c r="G87" s="18">
        <v>10.82</v>
      </c>
      <c r="H87" s="22">
        <f t="shared" si="47"/>
        <v>2272.2000000000003</v>
      </c>
      <c r="I87" s="18">
        <v>0.15</v>
      </c>
      <c r="J87" s="22">
        <f t="shared" si="48"/>
        <v>340.83000000000004</v>
      </c>
      <c r="K87" s="35"/>
      <c r="L87" s="22">
        <f t="shared" si="49"/>
        <v>0</v>
      </c>
      <c r="M87" s="18"/>
      <c r="N87" s="22">
        <f t="shared" si="50"/>
        <v>0</v>
      </c>
      <c r="O87" s="18"/>
      <c r="P87" s="12">
        <f t="shared" si="51"/>
        <v>0</v>
      </c>
      <c r="Q87" s="26"/>
      <c r="R87" s="15">
        <f t="shared" si="52"/>
        <v>0</v>
      </c>
      <c r="S87" s="18"/>
      <c r="T87" s="22">
        <f t="shared" si="53"/>
        <v>0</v>
      </c>
      <c r="U87" s="18"/>
      <c r="V87" s="22">
        <f t="shared" si="54"/>
        <v>0</v>
      </c>
      <c r="W87" s="18">
        <v>0.4</v>
      </c>
      <c r="X87" s="12">
        <f t="shared" si="55"/>
        <v>1045.2120000000002</v>
      </c>
      <c r="Y87" s="26"/>
      <c r="Z87" s="26"/>
      <c r="AA87" s="17"/>
      <c r="AB87" s="22"/>
      <c r="AC87" s="22"/>
      <c r="AD87" s="22"/>
      <c r="AE87" s="22"/>
      <c r="AF87" s="22"/>
      <c r="AG87" s="22"/>
      <c r="AH87" s="22"/>
      <c r="AI87" s="22">
        <f t="shared" si="56"/>
        <v>3658.2420000000002</v>
      </c>
      <c r="AJ87" s="22"/>
      <c r="AK87" s="12">
        <f t="shared" si="57"/>
        <v>3658.2420000000002</v>
      </c>
    </row>
    <row r="88" spans="1:37" x14ac:dyDescent="0.15">
      <c r="A88" s="75"/>
      <c r="B88" s="85"/>
      <c r="C88" s="18"/>
      <c r="D88" s="18" t="s">
        <v>26</v>
      </c>
      <c r="E88" s="18">
        <v>30</v>
      </c>
      <c r="F88" s="18">
        <v>2</v>
      </c>
      <c r="G88" s="18">
        <v>10.82</v>
      </c>
      <c r="H88" s="22">
        <f t="shared" si="47"/>
        <v>2726.6400000000003</v>
      </c>
      <c r="I88" s="18">
        <v>0.15</v>
      </c>
      <c r="J88" s="22">
        <f t="shared" si="48"/>
        <v>408.99600000000004</v>
      </c>
      <c r="K88" s="35"/>
      <c r="L88" s="22">
        <f t="shared" si="49"/>
        <v>0</v>
      </c>
      <c r="M88" s="18"/>
      <c r="N88" s="22">
        <f t="shared" si="50"/>
        <v>0</v>
      </c>
      <c r="O88" s="18"/>
      <c r="P88" s="12">
        <f t="shared" si="51"/>
        <v>0</v>
      </c>
      <c r="Q88" s="26"/>
      <c r="R88" s="15">
        <f t="shared" si="52"/>
        <v>0</v>
      </c>
      <c r="S88" s="18"/>
      <c r="T88" s="22">
        <f t="shared" si="53"/>
        <v>0</v>
      </c>
      <c r="U88" s="18"/>
      <c r="V88" s="22">
        <f t="shared" si="54"/>
        <v>0</v>
      </c>
      <c r="W88" s="18">
        <v>0.4</v>
      </c>
      <c r="X88" s="12">
        <f t="shared" si="55"/>
        <v>1254.2544000000003</v>
      </c>
      <c r="Y88" s="26"/>
      <c r="Z88" s="26"/>
      <c r="AA88" s="17"/>
      <c r="AB88" s="22"/>
      <c r="AC88" s="22"/>
      <c r="AD88" s="22"/>
      <c r="AE88" s="22"/>
      <c r="AF88" s="22"/>
      <c r="AG88" s="22"/>
      <c r="AH88" s="22"/>
      <c r="AI88" s="22">
        <f t="shared" si="56"/>
        <v>4389.8904000000002</v>
      </c>
      <c r="AJ88" s="22"/>
      <c r="AK88" s="12">
        <f t="shared" si="57"/>
        <v>4389.8904000000002</v>
      </c>
    </row>
    <row r="89" spans="1:37" x14ac:dyDescent="0.15">
      <c r="A89" s="75"/>
      <c r="B89" s="85"/>
      <c r="C89" s="18"/>
      <c r="D89" s="18" t="s">
        <v>27</v>
      </c>
      <c r="E89" s="18">
        <v>30</v>
      </c>
      <c r="F89" s="18">
        <v>2</v>
      </c>
      <c r="G89" s="18">
        <v>10.82</v>
      </c>
      <c r="H89" s="22">
        <f t="shared" si="47"/>
        <v>2726.6400000000003</v>
      </c>
      <c r="I89" s="18">
        <v>0.15</v>
      </c>
      <c r="J89" s="22">
        <f t="shared" si="48"/>
        <v>408.99600000000004</v>
      </c>
      <c r="K89" s="35"/>
      <c r="L89" s="22">
        <f t="shared" si="49"/>
        <v>0</v>
      </c>
      <c r="M89" s="18"/>
      <c r="N89" s="22">
        <f t="shared" si="50"/>
        <v>0</v>
      </c>
      <c r="O89" s="18"/>
      <c r="P89" s="12">
        <f t="shared" si="51"/>
        <v>0</v>
      </c>
      <c r="Q89" s="26"/>
      <c r="R89" s="15">
        <f t="shared" si="52"/>
        <v>0</v>
      </c>
      <c r="S89" s="18"/>
      <c r="T89" s="22">
        <f t="shared" si="53"/>
        <v>0</v>
      </c>
      <c r="U89" s="18"/>
      <c r="V89" s="22">
        <f t="shared" si="54"/>
        <v>0</v>
      </c>
      <c r="W89" s="18">
        <v>0.4</v>
      </c>
      <c r="X89" s="12">
        <f t="shared" si="55"/>
        <v>1254.2544000000003</v>
      </c>
      <c r="Y89" s="26"/>
      <c r="Z89" s="26"/>
      <c r="AA89" s="17"/>
      <c r="AB89" s="22"/>
      <c r="AC89" s="22"/>
      <c r="AD89" s="22"/>
      <c r="AE89" s="22"/>
      <c r="AF89" s="22"/>
      <c r="AG89" s="22"/>
      <c r="AH89" s="22"/>
      <c r="AI89" s="22">
        <f t="shared" si="56"/>
        <v>4389.8904000000002</v>
      </c>
      <c r="AJ89" s="22"/>
      <c r="AK89" s="12">
        <f t="shared" si="57"/>
        <v>4389.8904000000002</v>
      </c>
    </row>
    <row r="90" spans="1:37" x14ac:dyDescent="0.15">
      <c r="A90" s="75"/>
      <c r="B90" s="85"/>
      <c r="C90" s="18"/>
      <c r="D90" s="18" t="s">
        <v>31</v>
      </c>
      <c r="E90" s="18">
        <v>11</v>
      </c>
      <c r="F90" s="18">
        <v>2</v>
      </c>
      <c r="G90" s="18">
        <v>10.82</v>
      </c>
      <c r="H90" s="22">
        <f t="shared" si="47"/>
        <v>999.76800000000014</v>
      </c>
      <c r="I90" s="18">
        <v>0.15</v>
      </c>
      <c r="J90" s="22">
        <f t="shared" si="48"/>
        <v>149.96520000000001</v>
      </c>
      <c r="K90" s="35"/>
      <c r="L90" s="22">
        <f t="shared" si="49"/>
        <v>0</v>
      </c>
      <c r="M90" s="18">
        <v>1</v>
      </c>
      <c r="N90" s="22">
        <f t="shared" si="50"/>
        <v>1149.7332000000001</v>
      </c>
      <c r="O90" s="18"/>
      <c r="P90" s="12">
        <f t="shared" si="51"/>
        <v>0</v>
      </c>
      <c r="Q90" s="26"/>
      <c r="R90" s="15">
        <f t="shared" si="52"/>
        <v>0</v>
      </c>
      <c r="S90" s="18"/>
      <c r="T90" s="22">
        <f t="shared" si="53"/>
        <v>0</v>
      </c>
      <c r="U90" s="18"/>
      <c r="V90" s="22">
        <f t="shared" si="54"/>
        <v>0</v>
      </c>
      <c r="W90" s="18">
        <v>0.4</v>
      </c>
      <c r="X90" s="12">
        <f t="shared" si="55"/>
        <v>919.78656000000012</v>
      </c>
      <c r="Y90" s="26"/>
      <c r="Z90" s="26"/>
      <c r="AA90" s="17"/>
      <c r="AB90" s="22"/>
      <c r="AC90" s="22"/>
      <c r="AD90" s="22"/>
      <c r="AE90" s="22"/>
      <c r="AF90" s="22"/>
      <c r="AG90" s="22"/>
      <c r="AH90" s="22"/>
      <c r="AI90" s="22">
        <f t="shared" si="56"/>
        <v>3219.2529600000003</v>
      </c>
      <c r="AJ90" s="22"/>
      <c r="AK90" s="12">
        <f t="shared" si="57"/>
        <v>3219.2529600000003</v>
      </c>
    </row>
    <row r="91" spans="1:37" x14ac:dyDescent="0.15">
      <c r="A91" s="75"/>
      <c r="B91" s="85"/>
      <c r="C91" s="18"/>
      <c r="D91" s="18" t="s">
        <v>85</v>
      </c>
      <c r="E91" s="18">
        <v>20</v>
      </c>
      <c r="F91" s="18">
        <v>2</v>
      </c>
      <c r="G91" s="18">
        <v>10.82</v>
      </c>
      <c r="H91" s="22">
        <f t="shared" si="47"/>
        <v>1817.7600000000002</v>
      </c>
      <c r="I91" s="18">
        <v>0.15</v>
      </c>
      <c r="J91" s="22">
        <f t="shared" si="48"/>
        <v>272.66400000000004</v>
      </c>
      <c r="K91" s="35"/>
      <c r="L91" s="22">
        <f t="shared" si="49"/>
        <v>0</v>
      </c>
      <c r="M91" s="18">
        <v>0.5</v>
      </c>
      <c r="N91" s="22">
        <f t="shared" si="50"/>
        <v>1045.2120000000002</v>
      </c>
      <c r="O91" s="18"/>
      <c r="P91" s="12">
        <f t="shared" si="51"/>
        <v>0</v>
      </c>
      <c r="Q91" s="26"/>
      <c r="R91" s="15">
        <f t="shared" si="52"/>
        <v>0</v>
      </c>
      <c r="S91" s="18"/>
      <c r="T91" s="22">
        <f t="shared" si="53"/>
        <v>0</v>
      </c>
      <c r="U91" s="18"/>
      <c r="V91" s="22">
        <f t="shared" si="54"/>
        <v>0</v>
      </c>
      <c r="W91" s="18">
        <v>0.4</v>
      </c>
      <c r="X91" s="12">
        <f t="shared" si="55"/>
        <v>1254.2544000000003</v>
      </c>
      <c r="Y91" s="26"/>
      <c r="Z91" s="26"/>
      <c r="AA91" s="17"/>
      <c r="AB91" s="22"/>
      <c r="AC91" s="22"/>
      <c r="AD91" s="22"/>
      <c r="AE91" s="22"/>
      <c r="AF91" s="22"/>
      <c r="AG91" s="22"/>
      <c r="AH91" s="22"/>
      <c r="AI91" s="22">
        <f t="shared" si="56"/>
        <v>4389.8904000000002</v>
      </c>
      <c r="AJ91" s="22"/>
      <c r="AK91" s="12">
        <f t="shared" si="57"/>
        <v>4389.8904000000002</v>
      </c>
    </row>
    <row r="92" spans="1:37" x14ac:dyDescent="0.15">
      <c r="A92" s="75"/>
      <c r="B92" s="85"/>
      <c r="C92" s="18"/>
      <c r="D92" s="18" t="s">
        <v>56</v>
      </c>
      <c r="E92" s="18">
        <v>17</v>
      </c>
      <c r="F92" s="18">
        <v>2</v>
      </c>
      <c r="G92" s="18">
        <v>10.82</v>
      </c>
      <c r="H92" s="22">
        <f t="shared" si="47"/>
        <v>1545.096</v>
      </c>
      <c r="I92" s="18">
        <v>0.15</v>
      </c>
      <c r="J92" s="22">
        <f t="shared" si="48"/>
        <v>231.76439999999999</v>
      </c>
      <c r="K92" s="35"/>
      <c r="L92" s="22">
        <f t="shared" si="49"/>
        <v>0</v>
      </c>
      <c r="M92" s="18">
        <v>0.5</v>
      </c>
      <c r="N92" s="22">
        <f t="shared" si="50"/>
        <v>888.43020000000001</v>
      </c>
      <c r="O92" s="18"/>
      <c r="P92" s="12">
        <f t="shared" si="51"/>
        <v>0</v>
      </c>
      <c r="Q92" s="26"/>
      <c r="R92" s="15">
        <f t="shared" si="52"/>
        <v>0</v>
      </c>
      <c r="S92" s="18"/>
      <c r="T92" s="22">
        <f t="shared" si="53"/>
        <v>0</v>
      </c>
      <c r="U92" s="18"/>
      <c r="V92" s="22">
        <f t="shared" si="54"/>
        <v>0</v>
      </c>
      <c r="W92" s="18">
        <v>0.4</v>
      </c>
      <c r="X92" s="12">
        <f t="shared" si="55"/>
        <v>1066.1162400000001</v>
      </c>
      <c r="Y92" s="26"/>
      <c r="Z92" s="26"/>
      <c r="AA92" s="17"/>
      <c r="AB92" s="22"/>
      <c r="AC92" s="22"/>
      <c r="AD92" s="22"/>
      <c r="AE92" s="22"/>
      <c r="AF92" s="22"/>
      <c r="AG92" s="22"/>
      <c r="AH92" s="22"/>
      <c r="AI92" s="22">
        <f t="shared" si="56"/>
        <v>3731.4068400000006</v>
      </c>
      <c r="AJ92" s="22"/>
      <c r="AK92" s="12">
        <f t="shared" si="57"/>
        <v>3731.4068400000006</v>
      </c>
    </row>
    <row r="93" spans="1:37" ht="11.45" customHeight="1" x14ac:dyDescent="0.15">
      <c r="A93" s="75"/>
      <c r="B93" s="85"/>
      <c r="C93" s="40"/>
      <c r="D93" s="18"/>
      <c r="E93" s="18"/>
      <c r="F93" s="18"/>
      <c r="G93" s="18"/>
      <c r="H93" s="22"/>
      <c r="I93" s="18"/>
      <c r="J93" s="22"/>
      <c r="K93" s="35"/>
      <c r="L93" s="35"/>
      <c r="M93" s="47"/>
      <c r="N93" s="35"/>
      <c r="O93" s="47"/>
      <c r="P93" s="31"/>
      <c r="Q93" s="34"/>
      <c r="R93" s="32"/>
      <c r="S93" s="18"/>
      <c r="T93" s="22"/>
      <c r="U93" s="18"/>
      <c r="V93" s="22"/>
      <c r="W93" s="18"/>
      <c r="X93" s="12"/>
      <c r="Y93" s="26"/>
      <c r="Z93" s="26"/>
      <c r="AA93" s="17">
        <f>G93*F93*4.2+G93*F93*4.2*I93</f>
        <v>0</v>
      </c>
      <c r="AB93" s="22"/>
      <c r="AC93" s="22"/>
      <c r="AD93" s="22"/>
      <c r="AE93" s="22"/>
      <c r="AF93" s="22"/>
      <c r="AG93" s="22"/>
      <c r="AH93" s="22"/>
      <c r="AI93" s="22">
        <f>H93+J93+L93+N93+P93+T93+V93+X93+AB93+AC93+AD93+AF93+AG93+AA93</f>
        <v>0</v>
      </c>
      <c r="AJ93" s="22"/>
      <c r="AK93" s="12">
        <f t="shared" si="57"/>
        <v>0</v>
      </c>
    </row>
    <row r="94" spans="1:37" ht="11.45" customHeight="1" x14ac:dyDescent="0.15">
      <c r="A94" s="75"/>
      <c r="B94" s="85"/>
      <c r="C94" s="40" t="s">
        <v>67</v>
      </c>
      <c r="D94" s="18"/>
      <c r="E94" s="18"/>
      <c r="F94" s="18"/>
      <c r="G94" s="18"/>
      <c r="H94" s="22"/>
      <c r="I94" s="18"/>
      <c r="J94" s="35"/>
      <c r="K94" s="35"/>
      <c r="L94" s="35"/>
      <c r="M94" s="47"/>
      <c r="N94" s="35" t="s">
        <v>89</v>
      </c>
      <c r="O94" s="47"/>
      <c r="P94" s="31"/>
      <c r="Q94" s="34"/>
      <c r="R94" s="32"/>
      <c r="S94" s="18"/>
      <c r="T94" s="22"/>
      <c r="U94" s="18"/>
      <c r="V94" s="22"/>
      <c r="W94" s="18"/>
      <c r="X94" s="12"/>
      <c r="Y94" s="26"/>
      <c r="Z94" s="26"/>
      <c r="AA94" s="17"/>
      <c r="AB94" s="22"/>
      <c r="AC94" s="22">
        <v>1500</v>
      </c>
      <c r="AD94" s="22"/>
      <c r="AE94" s="22"/>
      <c r="AF94" s="22"/>
      <c r="AG94" s="22"/>
      <c r="AH94" s="22"/>
      <c r="AI94" s="22">
        <f>AC94</f>
        <v>1500</v>
      </c>
      <c r="AJ94" s="22"/>
      <c r="AK94" s="12">
        <f t="shared" si="57"/>
        <v>1500</v>
      </c>
    </row>
    <row r="95" spans="1:37" x14ac:dyDescent="0.15">
      <c r="A95" s="75"/>
      <c r="B95" s="85"/>
      <c r="C95" s="40"/>
      <c r="D95" s="18"/>
      <c r="E95" s="18"/>
      <c r="F95" s="18"/>
      <c r="G95" s="18"/>
      <c r="H95" s="22"/>
      <c r="I95" s="18"/>
      <c r="J95" s="35"/>
      <c r="K95" s="35"/>
      <c r="L95" s="35"/>
      <c r="M95" s="47"/>
      <c r="N95" s="35"/>
      <c r="O95" s="47"/>
      <c r="P95" s="31"/>
      <c r="Q95" s="30"/>
      <c r="R95" s="15"/>
      <c r="S95" s="18"/>
      <c r="T95" s="22"/>
      <c r="U95" s="18"/>
      <c r="V95" s="22"/>
      <c r="W95" s="18"/>
      <c r="X95" s="12"/>
      <c r="Y95" s="26"/>
      <c r="Z95" s="26"/>
      <c r="AA95" s="17"/>
      <c r="AB95" s="22"/>
      <c r="AC95" s="22"/>
      <c r="AD95" s="22"/>
      <c r="AE95" s="22"/>
      <c r="AF95" s="22"/>
      <c r="AG95" s="22"/>
      <c r="AH95" s="22"/>
      <c r="AI95" s="22"/>
      <c r="AJ95" s="22"/>
      <c r="AK95" s="12">
        <f>AH95</f>
        <v>0</v>
      </c>
    </row>
    <row r="96" spans="1:37" x14ac:dyDescent="0.15">
      <c r="A96" s="75"/>
      <c r="B96" s="85"/>
      <c r="C96" s="20" t="s">
        <v>11</v>
      </c>
      <c r="D96" s="20"/>
      <c r="E96" s="20"/>
      <c r="F96" s="51">
        <f>SUM(F83:F92)</f>
        <v>20</v>
      </c>
      <c r="G96" s="20"/>
      <c r="H96" s="25">
        <f>SUM(H83:H94)</f>
        <v>20086.248000000003</v>
      </c>
      <c r="I96" s="20"/>
      <c r="J96" s="25">
        <f>SUM(J83:J94)</f>
        <v>3012.9372000000008</v>
      </c>
      <c r="K96" s="25"/>
      <c r="L96" s="25">
        <f>SUM(L83:L92)</f>
        <v>0</v>
      </c>
      <c r="M96" s="20"/>
      <c r="N96" s="25">
        <f>SUM(N83:N92)</f>
        <v>3083.3753999999999</v>
      </c>
      <c r="O96" s="20"/>
      <c r="P96" s="21">
        <f>SUM(P83:P92)</f>
        <v>0</v>
      </c>
      <c r="Q96" s="43"/>
      <c r="R96" s="16">
        <f>SUM(R83:R92)</f>
        <v>0</v>
      </c>
      <c r="S96" s="20"/>
      <c r="T96" s="25">
        <f>SUM(T83:T92)</f>
        <v>0</v>
      </c>
      <c r="U96" s="20"/>
      <c r="V96" s="25">
        <f>SUM(V83:V92)</f>
        <v>0</v>
      </c>
      <c r="W96" s="20"/>
      <c r="X96" s="21">
        <f>SUM(X83:X92)</f>
        <v>10473.024240000001</v>
      </c>
      <c r="Y96" s="43"/>
      <c r="Z96" s="29"/>
      <c r="AA96" s="13">
        <f>AA93</f>
        <v>0</v>
      </c>
      <c r="AB96" s="25">
        <f t="shared" ref="AB96:AG96" si="58">SUM(AB83:AB94)</f>
        <v>0</v>
      </c>
      <c r="AC96" s="25">
        <f t="shared" si="58"/>
        <v>1500</v>
      </c>
      <c r="AD96" s="25">
        <f t="shared" si="58"/>
        <v>0</v>
      </c>
      <c r="AE96" s="25">
        <f t="shared" si="58"/>
        <v>0</v>
      </c>
      <c r="AF96" s="25">
        <f t="shared" si="58"/>
        <v>0</v>
      </c>
      <c r="AG96" s="25">
        <f t="shared" si="58"/>
        <v>0</v>
      </c>
      <c r="AH96" s="23">
        <f>AH95</f>
        <v>0</v>
      </c>
      <c r="AI96" s="25">
        <f>SUM(AI83:AI94)</f>
        <v>38155.584840000003</v>
      </c>
      <c r="AJ96" s="25"/>
      <c r="AK96" s="21">
        <f>SUM(AK83:AK94)</f>
        <v>38155.584840000003</v>
      </c>
    </row>
    <row r="97" spans="1:37" ht="11.45" customHeight="1" x14ac:dyDescent="0.15">
      <c r="A97" s="75">
        <v>8</v>
      </c>
      <c r="B97" s="78"/>
      <c r="C97" s="18" t="s">
        <v>57</v>
      </c>
      <c r="D97" s="18" t="s">
        <v>47</v>
      </c>
      <c r="E97" s="18">
        <v>13</v>
      </c>
      <c r="F97" s="18">
        <v>6</v>
      </c>
      <c r="G97" s="18">
        <v>10.82</v>
      </c>
      <c r="H97" s="22">
        <f t="shared" ref="H97:H102" si="59">E97*F97*G97*4.2</f>
        <v>3544.6320000000005</v>
      </c>
      <c r="I97" s="18">
        <v>0.1</v>
      </c>
      <c r="J97" s="22">
        <f t="shared" ref="J97:J102" si="60">H97*I97</f>
        <v>354.46320000000009</v>
      </c>
      <c r="K97" s="22">
        <v>0.15</v>
      </c>
      <c r="L97" s="22">
        <f t="shared" ref="L97:L102" si="61">(H97+J97)*K97</f>
        <v>584.86428000000012</v>
      </c>
      <c r="M97" s="18">
        <v>2</v>
      </c>
      <c r="N97" s="22">
        <f t="shared" ref="N97:N102" si="62">(H97+J97+L97)*M97</f>
        <v>8967.9189600000009</v>
      </c>
      <c r="O97" s="18">
        <v>0.2</v>
      </c>
      <c r="P97" s="12">
        <f>(H97+J97+L97+N97)*O97</f>
        <v>2690.3756880000001</v>
      </c>
      <c r="Q97" s="26"/>
      <c r="R97" s="15">
        <f>(H97+J97+L97+N97)*Q97</f>
        <v>0</v>
      </c>
      <c r="S97" s="18"/>
      <c r="T97" s="22">
        <f t="shared" ref="T97:T102" si="63">(H97+J97+L97+N97)*S97</f>
        <v>0</v>
      </c>
      <c r="U97" s="18"/>
      <c r="V97" s="22">
        <f t="shared" ref="V97:V102" si="64">(H97+J97+L97+N97)*U97</f>
        <v>0</v>
      </c>
      <c r="W97" s="18"/>
      <c r="X97" s="12">
        <f t="shared" ref="X97:X102" si="65">(H97+J97+L97+N97)*W97</f>
        <v>0</v>
      </c>
      <c r="Y97" s="26"/>
      <c r="Z97" s="26"/>
      <c r="AA97" s="17"/>
      <c r="AB97" s="22"/>
      <c r="AC97" s="22"/>
      <c r="AD97" s="22"/>
      <c r="AE97" s="22"/>
      <c r="AF97" s="22"/>
      <c r="AG97" s="22"/>
      <c r="AH97" s="22"/>
      <c r="AI97" s="22">
        <f>H97+J97+L97+N97+P97+T97+V97+X97+AB97+AC97+AD97+AF97+AG97</f>
        <v>16142.254128</v>
      </c>
      <c r="AJ97" s="22"/>
      <c r="AK97" s="12">
        <f t="shared" ref="AK97:AK103" si="66">AI97+AJ97</f>
        <v>16142.254128</v>
      </c>
    </row>
    <row r="98" spans="1:37" x14ac:dyDescent="0.15">
      <c r="A98" s="75"/>
      <c r="B98" s="78"/>
      <c r="C98" s="18"/>
      <c r="D98" s="18" t="s">
        <v>48</v>
      </c>
      <c r="E98" s="18">
        <v>14</v>
      </c>
      <c r="F98" s="18">
        <v>6</v>
      </c>
      <c r="G98" s="18">
        <v>10.82</v>
      </c>
      <c r="H98" s="22">
        <f t="shared" si="59"/>
        <v>3817.2960000000003</v>
      </c>
      <c r="I98" s="18">
        <v>0.1</v>
      </c>
      <c r="J98" s="22">
        <f t="shared" si="60"/>
        <v>381.72960000000006</v>
      </c>
      <c r="K98" s="22">
        <v>0.15</v>
      </c>
      <c r="L98" s="22">
        <f t="shared" si="61"/>
        <v>629.85383999999999</v>
      </c>
      <c r="M98" s="18">
        <v>2</v>
      </c>
      <c r="N98" s="22">
        <f t="shared" si="62"/>
        <v>9657.7588799999994</v>
      </c>
      <c r="O98" s="18">
        <v>0.2</v>
      </c>
      <c r="P98" s="12">
        <f>(H98+J98+L98+N98)*O98</f>
        <v>2897.3276639999999</v>
      </c>
      <c r="Q98" s="26"/>
      <c r="R98" s="15">
        <f>(H98+J98+L98+N98)*Q98</f>
        <v>0</v>
      </c>
      <c r="S98" s="18"/>
      <c r="T98" s="22">
        <f t="shared" si="63"/>
        <v>0</v>
      </c>
      <c r="U98" s="18"/>
      <c r="V98" s="22">
        <f t="shared" si="64"/>
        <v>0</v>
      </c>
      <c r="W98" s="18"/>
      <c r="X98" s="12">
        <f t="shared" si="65"/>
        <v>0</v>
      </c>
      <c r="Y98" s="26"/>
      <c r="Z98" s="26"/>
      <c r="AA98" s="17"/>
      <c r="AB98" s="22"/>
      <c r="AC98" s="22"/>
      <c r="AD98" s="22"/>
      <c r="AE98" s="22"/>
      <c r="AF98" s="22"/>
      <c r="AG98" s="22"/>
      <c r="AH98" s="22"/>
      <c r="AI98" s="22">
        <f>H98+J98+L98+N98+P98+T98+V98+X98+AB98+AC98+AD98+AF98+AG98</f>
        <v>17383.965983999999</v>
      </c>
      <c r="AJ98" s="22"/>
      <c r="AK98" s="12">
        <f t="shared" si="66"/>
        <v>17383.965983999999</v>
      </c>
    </row>
    <row r="99" spans="1:37" x14ac:dyDescent="0.15">
      <c r="A99" s="75"/>
      <c r="B99" s="78"/>
      <c r="C99" s="18"/>
      <c r="D99" s="18" t="s">
        <v>28</v>
      </c>
      <c r="E99" s="18">
        <v>10</v>
      </c>
      <c r="F99" s="18">
        <v>5</v>
      </c>
      <c r="G99" s="18">
        <v>10.82</v>
      </c>
      <c r="H99" s="22">
        <f t="shared" si="59"/>
        <v>2272.2000000000003</v>
      </c>
      <c r="I99" s="18">
        <v>0.1</v>
      </c>
      <c r="J99" s="22">
        <f t="shared" si="60"/>
        <v>227.22000000000003</v>
      </c>
      <c r="K99" s="22">
        <v>0.15</v>
      </c>
      <c r="L99" s="22">
        <f t="shared" si="61"/>
        <v>374.91300000000001</v>
      </c>
      <c r="M99" s="18">
        <v>2</v>
      </c>
      <c r="N99" s="22">
        <f t="shared" si="62"/>
        <v>5748.6660000000002</v>
      </c>
      <c r="O99" s="18">
        <v>0.2</v>
      </c>
      <c r="P99" s="12">
        <f>(H99+J99+L99+N99)*O99</f>
        <v>1724.5998</v>
      </c>
      <c r="Q99" s="26"/>
      <c r="R99" s="15">
        <f>(H99+J99+L99+N99)*Q99</f>
        <v>0</v>
      </c>
      <c r="S99" s="18"/>
      <c r="T99" s="22">
        <f t="shared" si="63"/>
        <v>0</v>
      </c>
      <c r="U99" s="18"/>
      <c r="V99" s="22">
        <f t="shared" si="64"/>
        <v>0</v>
      </c>
      <c r="W99" s="18"/>
      <c r="X99" s="12">
        <f t="shared" si="65"/>
        <v>0</v>
      </c>
      <c r="Y99" s="26"/>
      <c r="Z99" s="26"/>
      <c r="AA99" s="17"/>
      <c r="AB99" s="22"/>
      <c r="AC99" s="22"/>
      <c r="AD99" s="22"/>
      <c r="AE99" s="22"/>
      <c r="AF99" s="22"/>
      <c r="AG99" s="22"/>
      <c r="AH99" s="22"/>
      <c r="AI99" s="22">
        <f>H99+J99+L99+N99+P99+T99+V99+X99+AB99+AC99+AD99+AF99+AG99</f>
        <v>10347.5988</v>
      </c>
      <c r="AJ99" s="22"/>
      <c r="AK99" s="12">
        <f t="shared" si="66"/>
        <v>10347.5988</v>
      </c>
    </row>
    <row r="100" spans="1:37" x14ac:dyDescent="0.15">
      <c r="A100" s="75"/>
      <c r="B100" s="78"/>
      <c r="C100" s="18"/>
      <c r="D100" s="18" t="s">
        <v>30</v>
      </c>
      <c r="E100" s="18">
        <v>13</v>
      </c>
      <c r="F100" s="18">
        <v>3</v>
      </c>
      <c r="G100" s="18">
        <v>10.82</v>
      </c>
      <c r="H100" s="22">
        <f t="shared" si="59"/>
        <v>1772.3160000000003</v>
      </c>
      <c r="I100" s="18">
        <v>0.1</v>
      </c>
      <c r="J100" s="22">
        <f t="shared" si="60"/>
        <v>177.23160000000004</v>
      </c>
      <c r="K100" s="22">
        <v>0.15</v>
      </c>
      <c r="L100" s="22">
        <f t="shared" si="61"/>
        <v>292.43214000000006</v>
      </c>
      <c r="M100" s="18">
        <v>2</v>
      </c>
      <c r="N100" s="22">
        <f t="shared" si="62"/>
        <v>4483.9594800000004</v>
      </c>
      <c r="O100" s="18">
        <v>0.2</v>
      </c>
      <c r="P100" s="12">
        <f>(H100+J100+L100+N100)*O100</f>
        <v>1345.187844</v>
      </c>
      <c r="Q100" s="26"/>
      <c r="R100" s="15">
        <f>(H100+J100+L100+N100)*Q100</f>
        <v>0</v>
      </c>
      <c r="S100" s="18"/>
      <c r="T100" s="22">
        <f t="shared" si="63"/>
        <v>0</v>
      </c>
      <c r="U100" s="18"/>
      <c r="V100" s="22">
        <f t="shared" si="64"/>
        <v>0</v>
      </c>
      <c r="W100" s="18"/>
      <c r="X100" s="12">
        <f t="shared" si="65"/>
        <v>0</v>
      </c>
      <c r="Y100" s="26"/>
      <c r="Z100" s="26"/>
      <c r="AA100" s="17"/>
      <c r="AB100" s="22"/>
      <c r="AC100" s="22"/>
      <c r="AD100" s="22"/>
      <c r="AE100" s="22"/>
      <c r="AF100" s="22"/>
      <c r="AG100" s="22"/>
      <c r="AH100" s="22"/>
      <c r="AI100" s="22">
        <f>H100+J100+L100+N100+P100+T100+V100+X100+AB100+AC100+AD100+AF100+AG100</f>
        <v>8071.1270640000002</v>
      </c>
      <c r="AJ100" s="22"/>
      <c r="AK100" s="12">
        <f t="shared" si="66"/>
        <v>8071.1270640000002</v>
      </c>
    </row>
    <row r="101" spans="1:37" x14ac:dyDescent="0.15">
      <c r="A101" s="75"/>
      <c r="B101" s="78"/>
      <c r="C101" s="18"/>
      <c r="D101" s="18" t="s">
        <v>85</v>
      </c>
      <c r="E101" s="18">
        <v>15</v>
      </c>
      <c r="F101" s="18">
        <v>6</v>
      </c>
      <c r="G101" s="18">
        <v>10.82</v>
      </c>
      <c r="H101" s="22">
        <f t="shared" si="59"/>
        <v>4089.9600000000005</v>
      </c>
      <c r="I101" s="18">
        <v>0.1</v>
      </c>
      <c r="J101" s="22">
        <f t="shared" si="60"/>
        <v>408.99600000000009</v>
      </c>
      <c r="K101" s="22">
        <v>0.2</v>
      </c>
      <c r="L101" s="22">
        <f t="shared" si="61"/>
        <v>899.79120000000012</v>
      </c>
      <c r="M101" s="18">
        <v>2</v>
      </c>
      <c r="N101" s="22">
        <f t="shared" si="62"/>
        <v>10797.4944</v>
      </c>
      <c r="O101" s="18">
        <v>0.2</v>
      </c>
      <c r="P101" s="12">
        <f>(H101+J101+L101+N101)*O101</f>
        <v>3239.2483200000001</v>
      </c>
      <c r="Q101" s="26"/>
      <c r="R101" s="15">
        <f>(H101+J101+L101+N101)*Q101</f>
        <v>0</v>
      </c>
      <c r="S101" s="18"/>
      <c r="T101" s="22">
        <f t="shared" si="63"/>
        <v>0</v>
      </c>
      <c r="U101" s="18"/>
      <c r="V101" s="22">
        <f t="shared" si="64"/>
        <v>0</v>
      </c>
      <c r="W101" s="18"/>
      <c r="X101" s="12">
        <f t="shared" si="65"/>
        <v>0</v>
      </c>
      <c r="Y101" s="26"/>
      <c r="Z101" s="26"/>
      <c r="AA101" s="17"/>
      <c r="AB101" s="22"/>
      <c r="AC101" s="22"/>
      <c r="AD101" s="22"/>
      <c r="AE101" s="22"/>
      <c r="AF101" s="22"/>
      <c r="AG101" s="22"/>
      <c r="AH101" s="22"/>
      <c r="AI101" s="22">
        <f>H101+J101+L101+N101+P101+T101+V101+X101+AB101+AC101+AD101+AF101+AG101</f>
        <v>19435.48992</v>
      </c>
      <c r="AJ101" s="22"/>
      <c r="AK101" s="12">
        <f t="shared" si="66"/>
        <v>19435.48992</v>
      </c>
    </row>
    <row r="102" spans="1:37" ht="11.45" customHeight="1" x14ac:dyDescent="0.15">
      <c r="A102" s="75"/>
      <c r="B102" s="78"/>
      <c r="C102" s="40" t="s">
        <v>65</v>
      </c>
      <c r="D102" s="18" t="s">
        <v>85</v>
      </c>
      <c r="E102" s="18">
        <v>10</v>
      </c>
      <c r="F102" s="18">
        <v>1</v>
      </c>
      <c r="G102" s="18">
        <v>10.82</v>
      </c>
      <c r="H102" s="22">
        <f t="shared" si="59"/>
        <v>454.44000000000005</v>
      </c>
      <c r="I102" s="18">
        <v>0.1</v>
      </c>
      <c r="J102" s="22">
        <f t="shared" si="60"/>
        <v>45.44400000000001</v>
      </c>
      <c r="K102" s="22">
        <v>0.2</v>
      </c>
      <c r="L102" s="22">
        <f t="shared" si="61"/>
        <v>99.976800000000026</v>
      </c>
      <c r="M102" s="18">
        <v>2</v>
      </c>
      <c r="N102" s="22">
        <f t="shared" si="62"/>
        <v>1199.7216000000003</v>
      </c>
      <c r="O102" s="47"/>
      <c r="P102" s="31"/>
      <c r="Q102" s="34"/>
      <c r="S102" s="18"/>
      <c r="T102" s="22">
        <f t="shared" si="63"/>
        <v>0</v>
      </c>
      <c r="U102" s="18"/>
      <c r="V102" s="22">
        <f t="shared" si="64"/>
        <v>0</v>
      </c>
      <c r="W102" s="18"/>
      <c r="X102" s="12">
        <f t="shared" si="65"/>
        <v>0</v>
      </c>
      <c r="Y102" s="26"/>
      <c r="Z102" s="26"/>
      <c r="AA102" s="17"/>
      <c r="AB102" s="22"/>
      <c r="AC102" s="22"/>
      <c r="AD102" s="22"/>
      <c r="AE102" s="22"/>
      <c r="AF102" s="22"/>
      <c r="AG102" s="22"/>
      <c r="AH102" s="22"/>
      <c r="AI102" s="22">
        <f>H102+J102+L102+N102+P102+T102+V102+X102+AB102+AC102+AD102+AF102+AG102+AA102</f>
        <v>1799.5824000000005</v>
      </c>
      <c r="AJ102" s="22"/>
      <c r="AK102" s="12">
        <f t="shared" si="66"/>
        <v>1799.5824000000005</v>
      </c>
    </row>
    <row r="103" spans="1:37" ht="11.45" customHeight="1" x14ac:dyDescent="0.15">
      <c r="A103" s="75"/>
      <c r="B103" s="78"/>
      <c r="C103" s="40" t="s">
        <v>67</v>
      </c>
      <c r="D103" s="18"/>
      <c r="E103" s="18"/>
      <c r="F103" s="18"/>
      <c r="G103" s="18"/>
      <c r="H103" s="22"/>
      <c r="I103" s="18"/>
      <c r="J103" s="35"/>
      <c r="K103" s="35"/>
      <c r="L103" s="35"/>
      <c r="M103" s="47"/>
      <c r="N103" s="35"/>
      <c r="O103" s="47"/>
      <c r="P103" s="31"/>
      <c r="Q103" s="34"/>
      <c r="R103" s="32"/>
      <c r="S103" s="15">
        <f>(H102+J102+L102+N102)*Q102</f>
        <v>0</v>
      </c>
      <c r="T103" s="22"/>
      <c r="U103" s="18"/>
      <c r="V103" s="22"/>
      <c r="W103" s="18"/>
      <c r="X103" s="12"/>
      <c r="Y103" s="26"/>
      <c r="Z103" s="26"/>
      <c r="AA103" s="17"/>
      <c r="AB103" s="22">
        <v>5000</v>
      </c>
      <c r="AC103" s="22">
        <v>1500</v>
      </c>
      <c r="AD103" s="22"/>
      <c r="AE103" s="22"/>
      <c r="AF103" s="22"/>
      <c r="AG103" s="22"/>
      <c r="AH103" s="22"/>
      <c r="AI103" s="22">
        <f>H103+J103+L103+N103+P103+T103+V103+X103+AB103+AC103+AD103+AF103+AG103</f>
        <v>6500</v>
      </c>
      <c r="AJ103" s="22"/>
      <c r="AK103" s="12">
        <f t="shared" si="66"/>
        <v>6500</v>
      </c>
    </row>
    <row r="104" spans="1:37" x14ac:dyDescent="0.15">
      <c r="A104" s="75"/>
      <c r="B104" s="78"/>
      <c r="C104" s="40"/>
      <c r="D104" s="18"/>
      <c r="E104" s="18"/>
      <c r="F104" s="18"/>
      <c r="G104" s="18"/>
      <c r="H104" s="22"/>
      <c r="I104" s="18"/>
      <c r="J104" s="35"/>
      <c r="K104" s="35"/>
      <c r="L104" s="35"/>
      <c r="M104" s="47"/>
      <c r="N104" s="35"/>
      <c r="O104" s="47"/>
      <c r="P104" s="31"/>
      <c r="Q104" s="30"/>
      <c r="R104" s="15"/>
      <c r="S104" s="18"/>
      <c r="T104" s="22"/>
      <c r="U104" s="18"/>
      <c r="V104" s="22"/>
      <c r="W104" s="18"/>
      <c r="X104" s="12"/>
      <c r="Y104" s="26"/>
      <c r="Z104" s="26"/>
      <c r="AA104" s="17"/>
      <c r="AB104" s="22"/>
      <c r="AC104" s="22"/>
      <c r="AD104" s="22"/>
      <c r="AE104" s="22"/>
      <c r="AF104" s="22"/>
      <c r="AG104" s="22"/>
      <c r="AH104" s="22"/>
      <c r="AI104" s="22"/>
      <c r="AJ104" s="22"/>
      <c r="AK104" s="12">
        <f>AH104</f>
        <v>0</v>
      </c>
    </row>
    <row r="105" spans="1:37" x14ac:dyDescent="0.15">
      <c r="A105" s="75"/>
      <c r="B105" s="78"/>
      <c r="C105" s="19" t="s">
        <v>11</v>
      </c>
      <c r="D105" s="19"/>
      <c r="E105" s="19"/>
      <c r="F105" s="19">
        <f>SUM(F97:F102)</f>
        <v>27</v>
      </c>
      <c r="G105" s="19"/>
      <c r="H105" s="23">
        <f>SUM(H97:H102)</f>
        <v>15950.844000000003</v>
      </c>
      <c r="I105" s="19"/>
      <c r="J105" s="23">
        <f>SUM(J97:J102)</f>
        <v>1595.0844000000002</v>
      </c>
      <c r="K105" s="23"/>
      <c r="L105" s="23">
        <f>SUM(L97:L102)</f>
        <v>2881.8312600000004</v>
      </c>
      <c r="M105" s="19"/>
      <c r="N105" s="23">
        <f>SUM(N97:N102)</f>
        <v>40855.519319999999</v>
      </c>
      <c r="O105" s="19"/>
      <c r="P105" s="13">
        <f>SUM(P97:P101)</f>
        <v>11896.739316000001</v>
      </c>
      <c r="Q105" s="33"/>
      <c r="R105" s="14">
        <f>SUM(R97:R101)</f>
        <v>0</v>
      </c>
      <c r="S105" s="19"/>
      <c r="T105" s="23">
        <f>SUM(T97:T101)</f>
        <v>0</v>
      </c>
      <c r="U105" s="19"/>
      <c r="V105" s="23">
        <f>SUM(V97:V101)</f>
        <v>0</v>
      </c>
      <c r="W105" s="19"/>
      <c r="X105" s="13">
        <f>SUM(X97:X101)</f>
        <v>0</v>
      </c>
      <c r="Y105" s="33"/>
      <c r="Z105" s="27"/>
      <c r="AA105" s="13">
        <f>AA102</f>
        <v>0</v>
      </c>
      <c r="AB105" s="23">
        <f t="shared" ref="AB105:AG105" si="67">SUM(AB97:AB103)</f>
        <v>5000</v>
      </c>
      <c r="AC105" s="23">
        <f t="shared" si="67"/>
        <v>1500</v>
      </c>
      <c r="AD105" s="23">
        <f t="shared" si="67"/>
        <v>0</v>
      </c>
      <c r="AE105" s="23">
        <f t="shared" si="67"/>
        <v>0</v>
      </c>
      <c r="AF105" s="23">
        <f t="shared" si="67"/>
        <v>0</v>
      </c>
      <c r="AG105" s="23">
        <f t="shared" si="67"/>
        <v>0</v>
      </c>
      <c r="AH105" s="23">
        <f>AH104</f>
        <v>0</v>
      </c>
      <c r="AI105" s="23">
        <f>SUM(AI97:AI103)</f>
        <v>79680.018295999995</v>
      </c>
      <c r="AJ105" s="23"/>
      <c r="AK105" s="13">
        <f>SUM(AK97:AK104)</f>
        <v>79680.018295999995</v>
      </c>
    </row>
    <row r="106" spans="1:37" ht="11.45" customHeight="1" x14ac:dyDescent="0.15">
      <c r="A106" s="90">
        <v>9</v>
      </c>
      <c r="B106" s="78"/>
      <c r="C106" s="18" t="s">
        <v>50</v>
      </c>
      <c r="D106" s="18" t="s">
        <v>59</v>
      </c>
      <c r="E106" s="18">
        <v>28</v>
      </c>
      <c r="F106" s="18">
        <v>1</v>
      </c>
      <c r="G106" s="18">
        <v>10.82</v>
      </c>
      <c r="H106" s="22">
        <f t="shared" ref="H106:H125" si="68">E106*F106*G106*4.2</f>
        <v>1272.4320000000002</v>
      </c>
      <c r="I106" s="18">
        <v>0.15</v>
      </c>
      <c r="J106" s="22">
        <f t="shared" ref="J106:J125" si="69">H106*I106</f>
        <v>190.86480000000003</v>
      </c>
      <c r="K106" s="35"/>
      <c r="L106" s="22">
        <f t="shared" ref="L106:L125" si="70">(H106+J106)*K106</f>
        <v>0</v>
      </c>
      <c r="M106" s="18"/>
      <c r="N106" s="22">
        <f t="shared" ref="N106:N125" si="71">(H106+J106+L106)*M106</f>
        <v>0</v>
      </c>
      <c r="O106" s="18"/>
      <c r="P106" s="12">
        <f t="shared" ref="P106:P125" si="72">(H106+J106+L106+N106)*O106</f>
        <v>0</v>
      </c>
      <c r="Q106" s="26"/>
      <c r="R106" s="15">
        <f t="shared" ref="R106:R125" si="73">(H106+J106+L106+N106)*Q106</f>
        <v>0</v>
      </c>
      <c r="S106" s="18"/>
      <c r="T106" s="22">
        <f t="shared" ref="T106:T125" si="74">(H106+J106+L106+N106)*S106</f>
        <v>0</v>
      </c>
      <c r="U106" s="18"/>
      <c r="V106" s="22">
        <f t="shared" ref="V106:V126" si="75">(H106+J106+L106+N106)*U106</f>
        <v>0</v>
      </c>
      <c r="W106" s="18"/>
      <c r="X106" s="12">
        <f t="shared" ref="X106:X126" si="76">(H106+J106+L106+N106)*W106</f>
        <v>0</v>
      </c>
      <c r="Y106" s="26"/>
      <c r="Z106" s="26"/>
      <c r="AA106" s="17"/>
      <c r="AB106" s="22"/>
      <c r="AC106" s="22"/>
      <c r="AD106" s="22"/>
      <c r="AE106" s="22"/>
      <c r="AF106" s="22"/>
      <c r="AG106" s="22"/>
      <c r="AH106" s="22"/>
      <c r="AI106" s="22">
        <f t="shared" ref="AI106:AI126" si="77">H106+J106+L106+N106+P106+T106+V106+X106+AB106+AC106+AD106+AF106+AG106</f>
        <v>1463.2968000000003</v>
      </c>
      <c r="AJ106" s="22"/>
      <c r="AK106" s="12">
        <f t="shared" ref="AK106:AK127" si="78">AI106+AJ106</f>
        <v>1463.2968000000003</v>
      </c>
    </row>
    <row r="107" spans="1:37" x14ac:dyDescent="0.15">
      <c r="A107" s="90"/>
      <c r="B107" s="78"/>
      <c r="C107" s="18"/>
      <c r="D107" s="18" t="s">
        <v>60</v>
      </c>
      <c r="E107" s="18">
        <v>28</v>
      </c>
      <c r="F107" s="18">
        <v>1</v>
      </c>
      <c r="G107" s="18">
        <v>10.82</v>
      </c>
      <c r="H107" s="22">
        <f t="shared" si="68"/>
        <v>1272.4320000000002</v>
      </c>
      <c r="I107" s="18">
        <v>0.15</v>
      </c>
      <c r="J107" s="22">
        <f t="shared" si="69"/>
        <v>190.86480000000003</v>
      </c>
      <c r="K107" s="35"/>
      <c r="L107" s="22">
        <f t="shared" si="70"/>
        <v>0</v>
      </c>
      <c r="M107" s="18"/>
      <c r="N107" s="22">
        <f t="shared" si="71"/>
        <v>0</v>
      </c>
      <c r="O107" s="18"/>
      <c r="P107" s="12">
        <f t="shared" si="72"/>
        <v>0</v>
      </c>
      <c r="Q107" s="26"/>
      <c r="R107" s="15">
        <f t="shared" si="73"/>
        <v>0</v>
      </c>
      <c r="S107" s="18"/>
      <c r="T107" s="22">
        <f t="shared" si="74"/>
        <v>0</v>
      </c>
      <c r="U107" s="18"/>
      <c r="V107" s="22">
        <f t="shared" si="75"/>
        <v>0</v>
      </c>
      <c r="W107" s="18"/>
      <c r="X107" s="12">
        <f t="shared" si="76"/>
        <v>0</v>
      </c>
      <c r="Y107" s="26"/>
      <c r="Z107" s="26"/>
      <c r="AA107" s="17"/>
      <c r="AB107" s="22"/>
      <c r="AC107" s="22"/>
      <c r="AD107" s="22"/>
      <c r="AE107" s="22"/>
      <c r="AF107" s="22"/>
      <c r="AG107" s="22"/>
      <c r="AH107" s="22"/>
      <c r="AI107" s="22">
        <f t="shared" si="77"/>
        <v>1463.2968000000003</v>
      </c>
      <c r="AJ107" s="22"/>
      <c r="AK107" s="12">
        <f t="shared" si="78"/>
        <v>1463.2968000000003</v>
      </c>
    </row>
    <row r="108" spans="1:37" x14ac:dyDescent="0.15">
      <c r="A108" s="90"/>
      <c r="B108" s="78"/>
      <c r="C108" s="18"/>
      <c r="D108" s="18" t="s">
        <v>61</v>
      </c>
      <c r="E108" s="18">
        <v>29</v>
      </c>
      <c r="F108" s="18">
        <v>1</v>
      </c>
      <c r="G108" s="18">
        <v>10.82</v>
      </c>
      <c r="H108" s="22">
        <f t="shared" si="68"/>
        <v>1317.8760000000002</v>
      </c>
      <c r="I108" s="18">
        <v>0.15</v>
      </c>
      <c r="J108" s="22">
        <f t="shared" si="69"/>
        <v>197.68140000000002</v>
      </c>
      <c r="K108" s="35"/>
      <c r="L108" s="22">
        <f t="shared" si="70"/>
        <v>0</v>
      </c>
      <c r="M108" s="18"/>
      <c r="N108" s="22">
        <f t="shared" si="71"/>
        <v>0</v>
      </c>
      <c r="O108" s="18"/>
      <c r="P108" s="12">
        <f t="shared" si="72"/>
        <v>0</v>
      </c>
      <c r="Q108" s="26"/>
      <c r="R108" s="15">
        <f t="shared" si="73"/>
        <v>0</v>
      </c>
      <c r="S108" s="18"/>
      <c r="T108" s="22">
        <f t="shared" si="74"/>
        <v>0</v>
      </c>
      <c r="U108" s="18"/>
      <c r="V108" s="22">
        <f t="shared" si="75"/>
        <v>0</v>
      </c>
      <c r="W108" s="18"/>
      <c r="X108" s="12">
        <f t="shared" si="76"/>
        <v>0</v>
      </c>
      <c r="Y108" s="26"/>
      <c r="Z108" s="26"/>
      <c r="AA108" s="17"/>
      <c r="AB108" s="22"/>
      <c r="AC108" s="22"/>
      <c r="AD108" s="22"/>
      <c r="AE108" s="22"/>
      <c r="AF108" s="22"/>
      <c r="AG108" s="22"/>
      <c r="AH108" s="22"/>
      <c r="AI108" s="22">
        <f t="shared" si="77"/>
        <v>1515.5574000000001</v>
      </c>
      <c r="AJ108" s="22"/>
      <c r="AK108" s="12">
        <f t="shared" si="78"/>
        <v>1515.5574000000001</v>
      </c>
    </row>
    <row r="109" spans="1:37" x14ac:dyDescent="0.15">
      <c r="A109" s="90"/>
      <c r="B109" s="78"/>
      <c r="C109" s="18"/>
      <c r="D109" s="18" t="s">
        <v>51</v>
      </c>
      <c r="E109" s="18">
        <v>28</v>
      </c>
      <c r="F109" s="18">
        <v>1</v>
      </c>
      <c r="G109" s="18">
        <v>10.82</v>
      </c>
      <c r="H109" s="22">
        <f t="shared" si="68"/>
        <v>1272.4320000000002</v>
      </c>
      <c r="I109" s="18">
        <v>0.15</v>
      </c>
      <c r="J109" s="22">
        <f t="shared" si="69"/>
        <v>190.86480000000003</v>
      </c>
      <c r="K109" s="35"/>
      <c r="L109" s="22">
        <f t="shared" si="70"/>
        <v>0</v>
      </c>
      <c r="M109" s="18"/>
      <c r="N109" s="22">
        <f t="shared" si="71"/>
        <v>0</v>
      </c>
      <c r="O109" s="18"/>
      <c r="P109" s="12">
        <f t="shared" si="72"/>
        <v>0</v>
      </c>
      <c r="Q109" s="26"/>
      <c r="R109" s="15">
        <f t="shared" si="73"/>
        <v>0</v>
      </c>
      <c r="S109" s="18"/>
      <c r="T109" s="22">
        <f t="shared" si="74"/>
        <v>0</v>
      </c>
      <c r="U109" s="18"/>
      <c r="V109" s="22">
        <f t="shared" si="75"/>
        <v>0</v>
      </c>
      <c r="W109" s="18"/>
      <c r="X109" s="12">
        <f t="shared" si="76"/>
        <v>0</v>
      </c>
      <c r="Y109" s="26"/>
      <c r="Z109" s="26"/>
      <c r="AA109" s="17"/>
      <c r="AB109" s="22"/>
      <c r="AC109" s="22"/>
      <c r="AD109" s="22"/>
      <c r="AE109" s="22"/>
      <c r="AF109" s="22"/>
      <c r="AG109" s="22"/>
      <c r="AH109" s="22"/>
      <c r="AI109" s="22">
        <f t="shared" si="77"/>
        <v>1463.2968000000003</v>
      </c>
      <c r="AJ109" s="22"/>
      <c r="AK109" s="12">
        <f t="shared" si="78"/>
        <v>1463.2968000000003</v>
      </c>
    </row>
    <row r="110" spans="1:37" x14ac:dyDescent="0.15">
      <c r="A110" s="90"/>
      <c r="B110" s="78"/>
      <c r="C110" s="18"/>
      <c r="D110" s="18" t="s">
        <v>52</v>
      </c>
      <c r="E110" s="18">
        <v>26</v>
      </c>
      <c r="F110" s="18">
        <v>1</v>
      </c>
      <c r="G110" s="18">
        <v>10.82</v>
      </c>
      <c r="H110" s="22">
        <f t="shared" si="68"/>
        <v>1181.5440000000001</v>
      </c>
      <c r="I110" s="18">
        <v>0.15</v>
      </c>
      <c r="J110" s="22">
        <f t="shared" si="69"/>
        <v>177.23160000000001</v>
      </c>
      <c r="K110" s="35"/>
      <c r="L110" s="22">
        <f t="shared" si="70"/>
        <v>0</v>
      </c>
      <c r="M110" s="18"/>
      <c r="N110" s="22">
        <f t="shared" si="71"/>
        <v>0</v>
      </c>
      <c r="O110" s="18"/>
      <c r="P110" s="12">
        <f t="shared" si="72"/>
        <v>0</v>
      </c>
      <c r="Q110" s="26"/>
      <c r="R110" s="15">
        <f t="shared" si="73"/>
        <v>0</v>
      </c>
      <c r="S110" s="18"/>
      <c r="T110" s="22">
        <f t="shared" si="74"/>
        <v>0</v>
      </c>
      <c r="U110" s="18"/>
      <c r="V110" s="22">
        <f t="shared" si="75"/>
        <v>0</v>
      </c>
      <c r="W110" s="18"/>
      <c r="X110" s="12">
        <f t="shared" si="76"/>
        <v>0</v>
      </c>
      <c r="Y110" s="26"/>
      <c r="Z110" s="26"/>
      <c r="AA110" s="17"/>
      <c r="AB110" s="22"/>
      <c r="AC110" s="22"/>
      <c r="AD110" s="22"/>
      <c r="AE110" s="22"/>
      <c r="AF110" s="22"/>
      <c r="AG110" s="22"/>
      <c r="AH110" s="22"/>
      <c r="AI110" s="22">
        <f t="shared" si="77"/>
        <v>1358.7756000000002</v>
      </c>
      <c r="AJ110" s="22"/>
      <c r="AK110" s="12">
        <f t="shared" si="78"/>
        <v>1358.7756000000002</v>
      </c>
    </row>
    <row r="111" spans="1:37" x14ac:dyDescent="0.15">
      <c r="A111" s="90"/>
      <c r="B111" s="78"/>
      <c r="C111" s="18"/>
      <c r="D111" s="18" t="s">
        <v>53</v>
      </c>
      <c r="E111" s="18">
        <v>20</v>
      </c>
      <c r="F111" s="18">
        <v>1</v>
      </c>
      <c r="G111" s="18">
        <v>10.82</v>
      </c>
      <c r="H111" s="22">
        <f t="shared" si="68"/>
        <v>908.88000000000011</v>
      </c>
      <c r="I111" s="18">
        <v>0.15</v>
      </c>
      <c r="J111" s="22">
        <f t="shared" si="69"/>
        <v>136.33200000000002</v>
      </c>
      <c r="K111" s="35"/>
      <c r="L111" s="22">
        <f t="shared" si="70"/>
        <v>0</v>
      </c>
      <c r="M111" s="18"/>
      <c r="N111" s="22">
        <f t="shared" si="71"/>
        <v>0</v>
      </c>
      <c r="O111" s="18"/>
      <c r="P111" s="12">
        <f t="shared" si="72"/>
        <v>0</v>
      </c>
      <c r="Q111" s="26"/>
      <c r="R111" s="15">
        <f t="shared" si="73"/>
        <v>0</v>
      </c>
      <c r="S111" s="18"/>
      <c r="T111" s="22">
        <f t="shared" si="74"/>
        <v>0</v>
      </c>
      <c r="U111" s="18"/>
      <c r="V111" s="22">
        <f t="shared" si="75"/>
        <v>0</v>
      </c>
      <c r="W111" s="18"/>
      <c r="X111" s="12">
        <f t="shared" si="76"/>
        <v>0</v>
      </c>
      <c r="Y111" s="26"/>
      <c r="Z111" s="26"/>
      <c r="AA111" s="17"/>
      <c r="AB111" s="22"/>
      <c r="AC111" s="22"/>
      <c r="AD111" s="22"/>
      <c r="AE111" s="22"/>
      <c r="AF111" s="22"/>
      <c r="AG111" s="22"/>
      <c r="AH111" s="22"/>
      <c r="AI111" s="22">
        <f t="shared" si="77"/>
        <v>1045.2120000000002</v>
      </c>
      <c r="AJ111" s="22"/>
      <c r="AK111" s="12">
        <f t="shared" si="78"/>
        <v>1045.2120000000002</v>
      </c>
    </row>
    <row r="112" spans="1:37" x14ac:dyDescent="0.15">
      <c r="A112" s="90"/>
      <c r="B112" s="78"/>
      <c r="C112" s="18"/>
      <c r="D112" s="18" t="s">
        <v>33</v>
      </c>
      <c r="E112" s="18">
        <v>16</v>
      </c>
      <c r="F112" s="18">
        <v>1</v>
      </c>
      <c r="G112" s="18">
        <v>10.82</v>
      </c>
      <c r="H112" s="22">
        <f t="shared" si="68"/>
        <v>727.10400000000004</v>
      </c>
      <c r="I112" s="18">
        <v>0.15</v>
      </c>
      <c r="J112" s="22">
        <f t="shared" si="69"/>
        <v>109.0656</v>
      </c>
      <c r="K112" s="35"/>
      <c r="L112" s="22">
        <f t="shared" si="70"/>
        <v>0</v>
      </c>
      <c r="M112" s="18"/>
      <c r="N112" s="22">
        <f t="shared" si="71"/>
        <v>0</v>
      </c>
      <c r="O112" s="18"/>
      <c r="P112" s="12">
        <f t="shared" si="72"/>
        <v>0</v>
      </c>
      <c r="Q112" s="26"/>
      <c r="R112" s="15">
        <f t="shared" si="73"/>
        <v>0</v>
      </c>
      <c r="S112" s="18"/>
      <c r="T112" s="22">
        <f t="shared" si="74"/>
        <v>0</v>
      </c>
      <c r="U112" s="18"/>
      <c r="V112" s="22">
        <f t="shared" si="75"/>
        <v>0</v>
      </c>
      <c r="W112" s="18"/>
      <c r="X112" s="12">
        <f t="shared" si="76"/>
        <v>0</v>
      </c>
      <c r="Y112" s="26"/>
      <c r="Z112" s="26"/>
      <c r="AA112" s="17"/>
      <c r="AB112" s="22"/>
      <c r="AC112" s="22"/>
      <c r="AD112" s="22"/>
      <c r="AE112" s="22"/>
      <c r="AF112" s="22"/>
      <c r="AG112" s="22"/>
      <c r="AH112" s="22"/>
      <c r="AI112" s="22">
        <f t="shared" si="77"/>
        <v>836.16960000000006</v>
      </c>
      <c r="AJ112" s="22"/>
      <c r="AK112" s="12">
        <f t="shared" si="78"/>
        <v>836.16960000000006</v>
      </c>
    </row>
    <row r="113" spans="1:37" x14ac:dyDescent="0.15">
      <c r="A113" s="90"/>
      <c r="B113" s="78"/>
      <c r="C113" s="18"/>
      <c r="D113" s="18" t="s">
        <v>47</v>
      </c>
      <c r="E113" s="18">
        <v>26</v>
      </c>
      <c r="F113" s="18">
        <v>1</v>
      </c>
      <c r="G113" s="18">
        <v>10.82</v>
      </c>
      <c r="H113" s="22">
        <f t="shared" si="68"/>
        <v>1181.5440000000001</v>
      </c>
      <c r="I113" s="18">
        <v>0.15</v>
      </c>
      <c r="J113" s="22">
        <f t="shared" si="69"/>
        <v>177.23160000000001</v>
      </c>
      <c r="K113" s="35"/>
      <c r="L113" s="22">
        <f t="shared" si="70"/>
        <v>0</v>
      </c>
      <c r="M113" s="18"/>
      <c r="N113" s="22">
        <f t="shared" si="71"/>
        <v>0</v>
      </c>
      <c r="O113" s="18"/>
      <c r="P113" s="12">
        <f t="shared" si="72"/>
        <v>0</v>
      </c>
      <c r="Q113" s="26"/>
      <c r="R113" s="15">
        <f t="shared" si="73"/>
        <v>0</v>
      </c>
      <c r="S113" s="18"/>
      <c r="T113" s="22">
        <f t="shared" si="74"/>
        <v>0</v>
      </c>
      <c r="U113" s="18"/>
      <c r="V113" s="22">
        <f t="shared" si="75"/>
        <v>0</v>
      </c>
      <c r="W113" s="18"/>
      <c r="X113" s="12">
        <f t="shared" si="76"/>
        <v>0</v>
      </c>
      <c r="Y113" s="26"/>
      <c r="Z113" s="26"/>
      <c r="AA113" s="17"/>
      <c r="AB113" s="22"/>
      <c r="AC113" s="22"/>
      <c r="AD113" s="22"/>
      <c r="AE113" s="22"/>
      <c r="AF113" s="22"/>
      <c r="AG113" s="22"/>
      <c r="AH113" s="22"/>
      <c r="AI113" s="22">
        <f t="shared" si="77"/>
        <v>1358.7756000000002</v>
      </c>
      <c r="AJ113" s="22"/>
      <c r="AK113" s="12">
        <f t="shared" si="78"/>
        <v>1358.7756000000002</v>
      </c>
    </row>
    <row r="114" spans="1:37" x14ac:dyDescent="0.15">
      <c r="A114" s="90"/>
      <c r="B114" s="78"/>
      <c r="C114" s="18"/>
      <c r="D114" s="18" t="s">
        <v>42</v>
      </c>
      <c r="E114" s="18">
        <v>25</v>
      </c>
      <c r="F114" s="18">
        <v>1</v>
      </c>
      <c r="G114" s="18">
        <v>10.82</v>
      </c>
      <c r="H114" s="22">
        <f t="shared" si="68"/>
        <v>1136.1000000000001</v>
      </c>
      <c r="I114" s="18">
        <v>0.15</v>
      </c>
      <c r="J114" s="22">
        <f t="shared" si="69"/>
        <v>170.41500000000002</v>
      </c>
      <c r="K114" s="35"/>
      <c r="L114" s="22">
        <f t="shared" si="70"/>
        <v>0</v>
      </c>
      <c r="M114" s="18"/>
      <c r="N114" s="22">
        <f t="shared" si="71"/>
        <v>0</v>
      </c>
      <c r="O114" s="18"/>
      <c r="P114" s="12">
        <f t="shared" si="72"/>
        <v>0</v>
      </c>
      <c r="Q114" s="26"/>
      <c r="R114" s="15">
        <f t="shared" si="73"/>
        <v>0</v>
      </c>
      <c r="S114" s="18"/>
      <c r="T114" s="22">
        <f t="shared" si="74"/>
        <v>0</v>
      </c>
      <c r="U114" s="18"/>
      <c r="V114" s="22">
        <f t="shared" si="75"/>
        <v>0</v>
      </c>
      <c r="W114" s="18"/>
      <c r="X114" s="12">
        <f t="shared" si="76"/>
        <v>0</v>
      </c>
      <c r="Y114" s="26"/>
      <c r="Z114" s="26"/>
      <c r="AA114" s="17"/>
      <c r="AB114" s="22"/>
      <c r="AC114" s="22"/>
      <c r="AD114" s="22"/>
      <c r="AE114" s="22"/>
      <c r="AF114" s="22"/>
      <c r="AG114" s="22"/>
      <c r="AH114" s="22"/>
      <c r="AI114" s="22">
        <f t="shared" si="77"/>
        <v>1306.5150000000001</v>
      </c>
      <c r="AJ114" s="22"/>
      <c r="AK114" s="12">
        <f t="shared" si="78"/>
        <v>1306.5150000000001</v>
      </c>
    </row>
    <row r="115" spans="1:37" x14ac:dyDescent="0.15">
      <c r="A115" s="90"/>
      <c r="B115" s="78"/>
      <c r="C115" s="18"/>
      <c r="D115" s="18" t="s">
        <v>48</v>
      </c>
      <c r="E115" s="18">
        <v>26</v>
      </c>
      <c r="F115" s="18">
        <v>1</v>
      </c>
      <c r="G115" s="18">
        <v>10.82</v>
      </c>
      <c r="H115" s="22">
        <f t="shared" si="68"/>
        <v>1181.5440000000001</v>
      </c>
      <c r="I115" s="18">
        <v>0.15</v>
      </c>
      <c r="J115" s="22">
        <f t="shared" si="69"/>
        <v>177.23160000000001</v>
      </c>
      <c r="K115" s="35"/>
      <c r="L115" s="22">
        <f t="shared" si="70"/>
        <v>0</v>
      </c>
      <c r="M115" s="18"/>
      <c r="N115" s="22">
        <f t="shared" si="71"/>
        <v>0</v>
      </c>
      <c r="O115" s="18"/>
      <c r="P115" s="12">
        <f t="shared" si="72"/>
        <v>0</v>
      </c>
      <c r="Q115" s="26"/>
      <c r="R115" s="15">
        <f t="shared" si="73"/>
        <v>0</v>
      </c>
      <c r="S115" s="18"/>
      <c r="T115" s="22">
        <f t="shared" si="74"/>
        <v>0</v>
      </c>
      <c r="U115" s="18"/>
      <c r="V115" s="22">
        <f t="shared" si="75"/>
        <v>0</v>
      </c>
      <c r="W115" s="18"/>
      <c r="X115" s="12">
        <f t="shared" si="76"/>
        <v>0</v>
      </c>
      <c r="Y115" s="26"/>
      <c r="Z115" s="26"/>
      <c r="AA115" s="17"/>
      <c r="AB115" s="22"/>
      <c r="AC115" s="22"/>
      <c r="AD115" s="22"/>
      <c r="AE115" s="22"/>
      <c r="AF115" s="22"/>
      <c r="AG115" s="22"/>
      <c r="AH115" s="22"/>
      <c r="AI115" s="22">
        <f t="shared" si="77"/>
        <v>1358.7756000000002</v>
      </c>
      <c r="AJ115" s="22"/>
      <c r="AK115" s="12">
        <f t="shared" si="78"/>
        <v>1358.7756000000002</v>
      </c>
    </row>
    <row r="116" spans="1:37" x14ac:dyDescent="0.15">
      <c r="A116" s="90"/>
      <c r="B116" s="78"/>
      <c r="C116" s="18"/>
      <c r="D116" s="18" t="s">
        <v>45</v>
      </c>
      <c r="E116" s="18">
        <v>25</v>
      </c>
      <c r="F116" s="18">
        <v>1</v>
      </c>
      <c r="G116" s="18">
        <v>10.82</v>
      </c>
      <c r="H116" s="22">
        <f t="shared" si="68"/>
        <v>1136.1000000000001</v>
      </c>
      <c r="I116" s="18">
        <v>0.15</v>
      </c>
      <c r="J116" s="22">
        <f t="shared" si="69"/>
        <v>170.41500000000002</v>
      </c>
      <c r="K116" s="35"/>
      <c r="L116" s="22">
        <f t="shared" si="70"/>
        <v>0</v>
      </c>
      <c r="M116" s="18"/>
      <c r="N116" s="22">
        <f t="shared" si="71"/>
        <v>0</v>
      </c>
      <c r="O116" s="18"/>
      <c r="P116" s="12">
        <f t="shared" si="72"/>
        <v>0</v>
      </c>
      <c r="Q116" s="26"/>
      <c r="R116" s="15">
        <f t="shared" si="73"/>
        <v>0</v>
      </c>
      <c r="S116" s="18"/>
      <c r="T116" s="22">
        <f t="shared" si="74"/>
        <v>0</v>
      </c>
      <c r="U116" s="18"/>
      <c r="V116" s="22">
        <f t="shared" si="75"/>
        <v>0</v>
      </c>
      <c r="W116" s="18"/>
      <c r="X116" s="12">
        <f t="shared" si="76"/>
        <v>0</v>
      </c>
      <c r="Y116" s="26"/>
      <c r="Z116" s="26"/>
      <c r="AA116" s="17"/>
      <c r="AB116" s="22"/>
      <c r="AC116" s="22"/>
      <c r="AD116" s="22"/>
      <c r="AE116" s="22"/>
      <c r="AF116" s="22"/>
      <c r="AG116" s="22"/>
      <c r="AH116" s="22"/>
      <c r="AI116" s="22">
        <f t="shared" si="77"/>
        <v>1306.5150000000001</v>
      </c>
      <c r="AJ116" s="22"/>
      <c r="AK116" s="12">
        <f t="shared" si="78"/>
        <v>1306.5150000000001</v>
      </c>
    </row>
    <row r="117" spans="1:37" x14ac:dyDescent="0.15">
      <c r="A117" s="90"/>
      <c r="B117" s="78"/>
      <c r="C117" s="18"/>
      <c r="D117" s="18" t="s">
        <v>43</v>
      </c>
      <c r="E117" s="18">
        <v>23</v>
      </c>
      <c r="F117" s="18">
        <v>1</v>
      </c>
      <c r="G117" s="18">
        <v>10.82</v>
      </c>
      <c r="H117" s="22">
        <f t="shared" si="68"/>
        <v>1045.212</v>
      </c>
      <c r="I117" s="18">
        <v>0.15</v>
      </c>
      <c r="J117" s="22">
        <f t="shared" si="69"/>
        <v>156.7818</v>
      </c>
      <c r="K117" s="35"/>
      <c r="L117" s="22">
        <f t="shared" si="70"/>
        <v>0</v>
      </c>
      <c r="M117" s="18"/>
      <c r="N117" s="22">
        <f t="shared" si="71"/>
        <v>0</v>
      </c>
      <c r="O117" s="18"/>
      <c r="P117" s="12">
        <f t="shared" si="72"/>
        <v>0</v>
      </c>
      <c r="Q117" s="26"/>
      <c r="R117" s="15">
        <f t="shared" si="73"/>
        <v>0</v>
      </c>
      <c r="S117" s="18"/>
      <c r="T117" s="22">
        <f t="shared" si="74"/>
        <v>0</v>
      </c>
      <c r="U117" s="18"/>
      <c r="V117" s="22">
        <f t="shared" si="75"/>
        <v>0</v>
      </c>
      <c r="W117" s="18"/>
      <c r="X117" s="12">
        <f t="shared" si="76"/>
        <v>0</v>
      </c>
      <c r="Y117" s="26"/>
      <c r="Z117" s="26"/>
      <c r="AA117" s="17"/>
      <c r="AB117" s="22"/>
      <c r="AC117" s="22"/>
      <c r="AD117" s="22"/>
      <c r="AE117" s="22"/>
      <c r="AF117" s="22"/>
      <c r="AG117" s="22"/>
      <c r="AH117" s="22"/>
      <c r="AI117" s="22">
        <f t="shared" si="77"/>
        <v>1201.9938</v>
      </c>
      <c r="AJ117" s="22"/>
      <c r="AK117" s="12">
        <f t="shared" si="78"/>
        <v>1201.9938</v>
      </c>
    </row>
    <row r="118" spans="1:37" x14ac:dyDescent="0.15">
      <c r="A118" s="90"/>
      <c r="B118" s="78"/>
      <c r="C118" s="18"/>
      <c r="D118" s="18" t="s">
        <v>35</v>
      </c>
      <c r="E118" s="18">
        <v>25</v>
      </c>
      <c r="F118" s="18">
        <v>1</v>
      </c>
      <c r="G118" s="18">
        <v>10.82</v>
      </c>
      <c r="H118" s="22">
        <f t="shared" si="68"/>
        <v>1136.1000000000001</v>
      </c>
      <c r="I118" s="18">
        <v>0.15</v>
      </c>
      <c r="J118" s="22">
        <f t="shared" si="69"/>
        <v>170.41500000000002</v>
      </c>
      <c r="K118" s="35"/>
      <c r="L118" s="22">
        <f t="shared" si="70"/>
        <v>0</v>
      </c>
      <c r="M118" s="18"/>
      <c r="N118" s="22">
        <f t="shared" si="71"/>
        <v>0</v>
      </c>
      <c r="O118" s="18"/>
      <c r="P118" s="12">
        <f t="shared" si="72"/>
        <v>0</v>
      </c>
      <c r="Q118" s="26"/>
      <c r="R118" s="15">
        <f t="shared" si="73"/>
        <v>0</v>
      </c>
      <c r="S118" s="18"/>
      <c r="T118" s="22">
        <f t="shared" si="74"/>
        <v>0</v>
      </c>
      <c r="U118" s="18"/>
      <c r="V118" s="22">
        <f t="shared" si="75"/>
        <v>0</v>
      </c>
      <c r="W118" s="18"/>
      <c r="X118" s="12">
        <f t="shared" si="76"/>
        <v>0</v>
      </c>
      <c r="Y118" s="26"/>
      <c r="Z118" s="26"/>
      <c r="AA118" s="17"/>
      <c r="AB118" s="22"/>
      <c r="AC118" s="22"/>
      <c r="AD118" s="22"/>
      <c r="AE118" s="22"/>
      <c r="AF118" s="22"/>
      <c r="AG118" s="22"/>
      <c r="AH118" s="22"/>
      <c r="AI118" s="22">
        <f t="shared" si="77"/>
        <v>1306.5150000000001</v>
      </c>
      <c r="AJ118" s="22"/>
      <c r="AK118" s="12">
        <f t="shared" si="78"/>
        <v>1306.5150000000001</v>
      </c>
    </row>
    <row r="119" spans="1:37" x14ac:dyDescent="0.15">
      <c r="A119" s="90"/>
      <c r="B119" s="78"/>
      <c r="C119" s="18"/>
      <c r="D119" s="18" t="s">
        <v>36</v>
      </c>
      <c r="E119" s="18">
        <v>22</v>
      </c>
      <c r="F119" s="18">
        <v>1</v>
      </c>
      <c r="G119" s="18">
        <v>10.82</v>
      </c>
      <c r="H119" s="22">
        <f t="shared" si="68"/>
        <v>999.76800000000014</v>
      </c>
      <c r="I119" s="18">
        <v>0.15</v>
      </c>
      <c r="J119" s="22">
        <f t="shared" si="69"/>
        <v>149.96520000000001</v>
      </c>
      <c r="K119" s="35"/>
      <c r="L119" s="22">
        <f t="shared" si="70"/>
        <v>0</v>
      </c>
      <c r="M119" s="18"/>
      <c r="N119" s="22">
        <f t="shared" si="71"/>
        <v>0</v>
      </c>
      <c r="O119" s="18"/>
      <c r="P119" s="12">
        <f t="shared" si="72"/>
        <v>0</v>
      </c>
      <c r="Q119" s="26"/>
      <c r="R119" s="15">
        <f t="shared" si="73"/>
        <v>0</v>
      </c>
      <c r="S119" s="18"/>
      <c r="T119" s="22">
        <f t="shared" si="74"/>
        <v>0</v>
      </c>
      <c r="U119" s="18"/>
      <c r="V119" s="22">
        <f t="shared" si="75"/>
        <v>0</v>
      </c>
      <c r="W119" s="18"/>
      <c r="X119" s="12">
        <f t="shared" si="76"/>
        <v>0</v>
      </c>
      <c r="Y119" s="26"/>
      <c r="Z119" s="26"/>
      <c r="AA119" s="17"/>
      <c r="AB119" s="22"/>
      <c r="AC119" s="22"/>
      <c r="AD119" s="22"/>
      <c r="AE119" s="22"/>
      <c r="AF119" s="22"/>
      <c r="AG119" s="22"/>
      <c r="AH119" s="22"/>
      <c r="AI119" s="22">
        <f t="shared" si="77"/>
        <v>1149.7332000000001</v>
      </c>
      <c r="AJ119" s="22"/>
      <c r="AK119" s="12">
        <f t="shared" si="78"/>
        <v>1149.7332000000001</v>
      </c>
    </row>
    <row r="120" spans="1:37" x14ac:dyDescent="0.15">
      <c r="A120" s="90"/>
      <c r="B120" s="78"/>
      <c r="C120" s="18"/>
      <c r="D120" s="18" t="s">
        <v>87</v>
      </c>
      <c r="E120" s="18">
        <v>25</v>
      </c>
      <c r="F120" s="18">
        <v>1</v>
      </c>
      <c r="G120" s="18">
        <v>10.82</v>
      </c>
      <c r="H120" s="22">
        <f t="shared" si="68"/>
        <v>1136.1000000000001</v>
      </c>
      <c r="I120" s="18">
        <v>0.15</v>
      </c>
      <c r="J120" s="22">
        <f t="shared" si="69"/>
        <v>170.41500000000002</v>
      </c>
      <c r="K120" s="35"/>
      <c r="L120" s="22">
        <f t="shared" si="70"/>
        <v>0</v>
      </c>
      <c r="M120" s="18"/>
      <c r="N120" s="22">
        <f t="shared" si="71"/>
        <v>0</v>
      </c>
      <c r="O120" s="18"/>
      <c r="P120" s="12">
        <f t="shared" si="72"/>
        <v>0</v>
      </c>
      <c r="Q120" s="26"/>
      <c r="R120" s="15">
        <f t="shared" si="73"/>
        <v>0</v>
      </c>
      <c r="S120" s="18"/>
      <c r="T120" s="22">
        <f t="shared" si="74"/>
        <v>0</v>
      </c>
      <c r="U120" s="18"/>
      <c r="V120" s="22">
        <f t="shared" si="75"/>
        <v>0</v>
      </c>
      <c r="W120" s="18"/>
      <c r="X120" s="12">
        <f t="shared" si="76"/>
        <v>0</v>
      </c>
      <c r="Y120" s="26"/>
      <c r="Z120" s="26"/>
      <c r="AA120" s="17"/>
      <c r="AB120" s="22"/>
      <c r="AC120" s="22"/>
      <c r="AD120" s="22"/>
      <c r="AE120" s="22"/>
      <c r="AF120" s="22"/>
      <c r="AG120" s="22"/>
      <c r="AH120" s="22"/>
      <c r="AI120" s="22">
        <f t="shared" si="77"/>
        <v>1306.5150000000001</v>
      </c>
      <c r="AJ120" s="22"/>
      <c r="AK120" s="12">
        <f t="shared" si="78"/>
        <v>1306.5150000000001</v>
      </c>
    </row>
    <row r="121" spans="1:37" x14ac:dyDescent="0.15">
      <c r="A121" s="90"/>
      <c r="B121" s="78"/>
      <c r="C121" s="18" t="s">
        <v>71</v>
      </c>
      <c r="D121" s="18" t="s">
        <v>26</v>
      </c>
      <c r="E121" s="18">
        <v>30</v>
      </c>
      <c r="F121" s="18">
        <v>1</v>
      </c>
      <c r="G121" s="18">
        <v>10.82</v>
      </c>
      <c r="H121" s="22">
        <f t="shared" si="68"/>
        <v>1363.3200000000002</v>
      </c>
      <c r="I121" s="18">
        <v>0.15</v>
      </c>
      <c r="J121" s="22">
        <f t="shared" si="69"/>
        <v>204.49800000000002</v>
      </c>
      <c r="K121" s="35"/>
      <c r="L121" s="22">
        <f t="shared" si="70"/>
        <v>0</v>
      </c>
      <c r="M121" s="18"/>
      <c r="N121" s="22">
        <f t="shared" si="71"/>
        <v>0</v>
      </c>
      <c r="O121" s="18"/>
      <c r="P121" s="12">
        <f t="shared" si="72"/>
        <v>0</v>
      </c>
      <c r="Q121" s="26"/>
      <c r="R121" s="15">
        <f t="shared" si="73"/>
        <v>0</v>
      </c>
      <c r="S121" s="18"/>
      <c r="T121" s="22">
        <f t="shared" si="74"/>
        <v>0</v>
      </c>
      <c r="U121" s="18"/>
      <c r="V121" s="22">
        <f t="shared" si="75"/>
        <v>0</v>
      </c>
      <c r="W121" s="18"/>
      <c r="X121" s="12">
        <f t="shared" si="76"/>
        <v>0</v>
      </c>
      <c r="Y121" s="26"/>
      <c r="Z121" s="26"/>
      <c r="AA121" s="17"/>
      <c r="AB121" s="22"/>
      <c r="AC121" s="22"/>
      <c r="AD121" s="22"/>
      <c r="AE121" s="22"/>
      <c r="AF121" s="22"/>
      <c r="AG121" s="22"/>
      <c r="AH121" s="22"/>
      <c r="AI121" s="22">
        <f t="shared" si="77"/>
        <v>1567.8180000000002</v>
      </c>
      <c r="AJ121" s="22"/>
      <c r="AK121" s="12">
        <f t="shared" si="78"/>
        <v>1567.8180000000002</v>
      </c>
    </row>
    <row r="122" spans="1:37" x14ac:dyDescent="0.15">
      <c r="A122" s="90"/>
      <c r="B122" s="78"/>
      <c r="C122" s="18"/>
      <c r="D122" s="18" t="s">
        <v>27</v>
      </c>
      <c r="E122" s="18">
        <v>30</v>
      </c>
      <c r="F122" s="18">
        <v>1</v>
      </c>
      <c r="G122" s="18">
        <v>10.82</v>
      </c>
      <c r="H122" s="22">
        <f t="shared" si="68"/>
        <v>1363.3200000000002</v>
      </c>
      <c r="I122" s="18">
        <v>0.15</v>
      </c>
      <c r="J122" s="22">
        <f t="shared" si="69"/>
        <v>204.49800000000002</v>
      </c>
      <c r="K122" s="35"/>
      <c r="L122" s="22">
        <f t="shared" si="70"/>
        <v>0</v>
      </c>
      <c r="M122" s="18"/>
      <c r="N122" s="22">
        <f t="shared" si="71"/>
        <v>0</v>
      </c>
      <c r="O122" s="18"/>
      <c r="P122" s="12">
        <f t="shared" si="72"/>
        <v>0</v>
      </c>
      <c r="Q122" s="26"/>
      <c r="R122" s="15">
        <f t="shared" si="73"/>
        <v>0</v>
      </c>
      <c r="S122" s="18"/>
      <c r="T122" s="22">
        <f t="shared" si="74"/>
        <v>0</v>
      </c>
      <c r="U122" s="18"/>
      <c r="V122" s="22">
        <f t="shared" si="75"/>
        <v>0</v>
      </c>
      <c r="W122" s="18"/>
      <c r="X122" s="12">
        <f t="shared" si="76"/>
        <v>0</v>
      </c>
      <c r="Y122" s="26"/>
      <c r="Z122" s="26"/>
      <c r="AA122" s="17"/>
      <c r="AB122" s="22"/>
      <c r="AC122" s="22"/>
      <c r="AD122" s="22"/>
      <c r="AE122" s="22"/>
      <c r="AF122" s="22"/>
      <c r="AG122" s="22"/>
      <c r="AH122" s="22"/>
      <c r="AI122" s="22">
        <f t="shared" si="77"/>
        <v>1567.8180000000002</v>
      </c>
      <c r="AJ122" s="22"/>
      <c r="AK122" s="12">
        <f t="shared" si="78"/>
        <v>1567.8180000000002</v>
      </c>
    </row>
    <row r="123" spans="1:37" x14ac:dyDescent="0.15">
      <c r="A123" s="90"/>
      <c r="B123" s="78"/>
      <c r="C123" s="18"/>
      <c r="D123" s="18" t="s">
        <v>28</v>
      </c>
      <c r="E123" s="18">
        <v>20</v>
      </c>
      <c r="F123" s="18">
        <v>1</v>
      </c>
      <c r="G123" s="18">
        <v>10.82</v>
      </c>
      <c r="H123" s="22">
        <f t="shared" si="68"/>
        <v>908.88000000000011</v>
      </c>
      <c r="I123" s="18">
        <v>0.15</v>
      </c>
      <c r="J123" s="22">
        <f t="shared" si="69"/>
        <v>136.33200000000002</v>
      </c>
      <c r="K123" s="35"/>
      <c r="L123" s="22">
        <f t="shared" si="70"/>
        <v>0</v>
      </c>
      <c r="M123" s="18"/>
      <c r="N123" s="22">
        <f t="shared" si="71"/>
        <v>0</v>
      </c>
      <c r="O123" s="18"/>
      <c r="P123" s="12">
        <f t="shared" si="72"/>
        <v>0</v>
      </c>
      <c r="Q123" s="26"/>
      <c r="R123" s="15">
        <f t="shared" si="73"/>
        <v>0</v>
      </c>
      <c r="S123" s="18"/>
      <c r="T123" s="22">
        <f t="shared" si="74"/>
        <v>0</v>
      </c>
      <c r="U123" s="18"/>
      <c r="V123" s="22">
        <f t="shared" si="75"/>
        <v>0</v>
      </c>
      <c r="W123" s="18"/>
      <c r="X123" s="12">
        <f t="shared" si="76"/>
        <v>0</v>
      </c>
      <c r="Y123" s="26"/>
      <c r="Z123" s="26"/>
      <c r="AA123" s="17"/>
      <c r="AB123" s="22"/>
      <c r="AC123" s="22"/>
      <c r="AD123" s="22"/>
      <c r="AE123" s="22"/>
      <c r="AF123" s="22"/>
      <c r="AG123" s="22"/>
      <c r="AH123" s="22"/>
      <c r="AI123" s="22">
        <f t="shared" si="77"/>
        <v>1045.2120000000002</v>
      </c>
      <c r="AJ123" s="22"/>
      <c r="AK123" s="12">
        <f t="shared" si="78"/>
        <v>1045.2120000000002</v>
      </c>
    </row>
    <row r="124" spans="1:37" x14ac:dyDescent="0.15">
      <c r="A124" s="90"/>
      <c r="B124" s="78"/>
      <c r="C124" s="18"/>
      <c r="D124" s="18" t="s">
        <v>29</v>
      </c>
      <c r="E124" s="18">
        <v>16</v>
      </c>
      <c r="F124" s="18">
        <v>1</v>
      </c>
      <c r="G124" s="18">
        <v>10.82</v>
      </c>
      <c r="H124" s="22">
        <f t="shared" si="68"/>
        <v>727.10400000000004</v>
      </c>
      <c r="I124" s="18">
        <v>0.15</v>
      </c>
      <c r="J124" s="22">
        <f t="shared" si="69"/>
        <v>109.0656</v>
      </c>
      <c r="K124" s="35"/>
      <c r="L124" s="22">
        <f t="shared" si="70"/>
        <v>0</v>
      </c>
      <c r="M124" s="18"/>
      <c r="N124" s="22">
        <f t="shared" si="71"/>
        <v>0</v>
      </c>
      <c r="O124" s="18"/>
      <c r="P124" s="12">
        <f t="shared" si="72"/>
        <v>0</v>
      </c>
      <c r="Q124" s="26"/>
      <c r="R124" s="15">
        <f t="shared" si="73"/>
        <v>0</v>
      </c>
      <c r="S124" s="18"/>
      <c r="T124" s="22">
        <f t="shared" si="74"/>
        <v>0</v>
      </c>
      <c r="U124" s="18"/>
      <c r="V124" s="22">
        <f t="shared" si="75"/>
        <v>0</v>
      </c>
      <c r="W124" s="18"/>
      <c r="X124" s="12">
        <f t="shared" si="76"/>
        <v>0</v>
      </c>
      <c r="Y124" s="26"/>
      <c r="Z124" s="26"/>
      <c r="AA124" s="17"/>
      <c r="AB124" s="22"/>
      <c r="AC124" s="22"/>
      <c r="AD124" s="22"/>
      <c r="AE124" s="22"/>
      <c r="AF124" s="22"/>
      <c r="AG124" s="22"/>
      <c r="AH124" s="22"/>
      <c r="AI124" s="22">
        <f t="shared" si="77"/>
        <v>836.16960000000006</v>
      </c>
      <c r="AJ124" s="22"/>
      <c r="AK124" s="12">
        <f t="shared" si="78"/>
        <v>836.16960000000006</v>
      </c>
    </row>
    <row r="125" spans="1:37" x14ac:dyDescent="0.15">
      <c r="A125" s="90"/>
      <c r="B125" s="78"/>
      <c r="C125" s="18"/>
      <c r="D125" s="18" t="s">
        <v>30</v>
      </c>
      <c r="E125" s="18">
        <v>24</v>
      </c>
      <c r="F125" s="18">
        <v>1</v>
      </c>
      <c r="G125" s="18">
        <v>10.82</v>
      </c>
      <c r="H125" s="22">
        <f t="shared" si="68"/>
        <v>1090.6560000000002</v>
      </c>
      <c r="I125" s="18">
        <v>0.15</v>
      </c>
      <c r="J125" s="22">
        <f t="shared" si="69"/>
        <v>163.59840000000003</v>
      </c>
      <c r="K125" s="35"/>
      <c r="L125" s="22">
        <f t="shared" si="70"/>
        <v>0</v>
      </c>
      <c r="M125" s="18"/>
      <c r="N125" s="22">
        <f t="shared" si="71"/>
        <v>0</v>
      </c>
      <c r="O125" s="18"/>
      <c r="P125" s="12">
        <f t="shared" si="72"/>
        <v>0</v>
      </c>
      <c r="Q125" s="26"/>
      <c r="R125" s="15">
        <f t="shared" si="73"/>
        <v>0</v>
      </c>
      <c r="S125" s="18"/>
      <c r="T125" s="22">
        <f t="shared" si="74"/>
        <v>0</v>
      </c>
      <c r="U125" s="18"/>
      <c r="V125" s="22">
        <f t="shared" si="75"/>
        <v>0</v>
      </c>
      <c r="W125" s="18"/>
      <c r="X125" s="12">
        <f t="shared" si="76"/>
        <v>0</v>
      </c>
      <c r="Y125" s="26"/>
      <c r="Z125" s="26"/>
      <c r="AA125" s="17"/>
      <c r="AB125" s="22"/>
      <c r="AC125" s="22"/>
      <c r="AD125" s="22"/>
      <c r="AE125" s="22"/>
      <c r="AF125" s="22"/>
      <c r="AG125" s="22"/>
      <c r="AH125" s="22"/>
      <c r="AI125" s="22">
        <f t="shared" si="77"/>
        <v>1254.2544000000003</v>
      </c>
      <c r="AJ125" s="22"/>
      <c r="AK125" s="12">
        <f t="shared" si="78"/>
        <v>1254.2544000000003</v>
      </c>
    </row>
    <row r="126" spans="1:37" x14ac:dyDescent="0.15">
      <c r="A126" s="90"/>
      <c r="B126" s="78"/>
      <c r="C126" s="18"/>
      <c r="D126" s="18"/>
      <c r="E126" s="18"/>
      <c r="F126" s="18"/>
      <c r="G126" s="18"/>
      <c r="H126" s="22"/>
      <c r="I126" s="18"/>
      <c r="J126" s="22"/>
      <c r="K126" s="35"/>
      <c r="L126" s="22"/>
      <c r="M126" s="18"/>
      <c r="N126" s="22"/>
      <c r="O126" s="18"/>
      <c r="P126" s="12"/>
      <c r="Q126" s="26"/>
      <c r="R126" s="15"/>
      <c r="S126" s="18"/>
      <c r="T126" s="22"/>
      <c r="U126" s="18"/>
      <c r="V126" s="22">
        <f t="shared" si="75"/>
        <v>0</v>
      </c>
      <c r="W126" s="18"/>
      <c r="X126" s="12">
        <f t="shared" si="76"/>
        <v>0</v>
      </c>
      <c r="Y126" s="26"/>
      <c r="Z126" s="26"/>
      <c r="AA126" s="17"/>
      <c r="AB126" s="22"/>
      <c r="AC126" s="22"/>
      <c r="AD126" s="22"/>
      <c r="AE126" s="22"/>
      <c r="AF126" s="22"/>
      <c r="AG126" s="22"/>
      <c r="AH126" s="22"/>
      <c r="AI126" s="22">
        <f t="shared" si="77"/>
        <v>0</v>
      </c>
      <c r="AJ126" s="22"/>
      <c r="AK126" s="12">
        <f t="shared" si="78"/>
        <v>0</v>
      </c>
    </row>
    <row r="127" spans="1:37" ht="11.45" customHeight="1" x14ac:dyDescent="0.15">
      <c r="A127" s="90"/>
      <c r="B127" s="78"/>
      <c r="C127" s="40" t="s">
        <v>67</v>
      </c>
      <c r="D127" s="18"/>
      <c r="E127" s="18"/>
      <c r="F127" s="18"/>
      <c r="G127" s="18"/>
      <c r="H127" s="22"/>
      <c r="I127" s="18"/>
      <c r="J127" s="35"/>
      <c r="K127" s="35"/>
      <c r="L127" s="35"/>
      <c r="M127" s="47"/>
      <c r="N127" s="35"/>
      <c r="O127" s="47"/>
      <c r="P127" s="31"/>
      <c r="Q127" s="34"/>
      <c r="R127" s="32"/>
      <c r="S127" s="18"/>
      <c r="T127" s="22"/>
      <c r="U127" s="18"/>
      <c r="V127" s="22"/>
      <c r="W127" s="18"/>
      <c r="X127" s="12"/>
      <c r="Y127" s="26"/>
      <c r="Z127" s="26"/>
      <c r="AA127" s="17"/>
      <c r="AB127" s="22">
        <v>4000</v>
      </c>
      <c r="AC127" s="22">
        <v>1500</v>
      </c>
      <c r="AD127" s="22">
        <v>6500</v>
      </c>
      <c r="AE127" s="22"/>
      <c r="AF127" s="22"/>
      <c r="AG127" s="22"/>
      <c r="AH127" s="22"/>
      <c r="AI127" s="22">
        <f>H127+J127+L127+N127+P127+T127+V127+X127+AB127+AC127+AD127+AF127+AG127</f>
        <v>12000</v>
      </c>
      <c r="AJ127" s="22"/>
      <c r="AK127" s="12">
        <f t="shared" si="78"/>
        <v>12000</v>
      </c>
    </row>
    <row r="128" spans="1:37" ht="11.45" customHeight="1" x14ac:dyDescent="0.15">
      <c r="A128" s="90"/>
      <c r="B128" s="78"/>
      <c r="C128" s="40"/>
      <c r="D128" s="18"/>
      <c r="E128" s="18"/>
      <c r="F128" s="18"/>
      <c r="G128" s="18"/>
      <c r="H128" s="22"/>
      <c r="I128" s="18"/>
      <c r="J128" s="35"/>
      <c r="K128" s="35"/>
      <c r="L128" s="35"/>
      <c r="M128" s="47"/>
      <c r="N128" s="35"/>
      <c r="O128" s="47"/>
      <c r="P128" s="31"/>
      <c r="Q128" s="30"/>
      <c r="R128" s="15"/>
      <c r="S128" s="18"/>
      <c r="T128" s="22"/>
      <c r="U128" s="18"/>
      <c r="V128" s="22"/>
      <c r="W128" s="18"/>
      <c r="X128" s="12"/>
      <c r="Y128" s="26"/>
      <c r="Z128" s="26"/>
      <c r="AA128" s="17"/>
      <c r="AB128" s="22"/>
      <c r="AC128" s="22"/>
      <c r="AD128" s="22"/>
      <c r="AE128" s="22"/>
      <c r="AF128" s="22"/>
      <c r="AG128" s="22"/>
      <c r="AH128" s="22"/>
      <c r="AI128" s="22"/>
      <c r="AJ128" s="22"/>
      <c r="AK128" s="12">
        <f>AH128</f>
        <v>0</v>
      </c>
    </row>
    <row r="129" spans="1:37" x14ac:dyDescent="0.15">
      <c r="A129" s="90"/>
      <c r="B129" s="78"/>
      <c r="C129" s="19" t="s">
        <v>11</v>
      </c>
      <c r="D129" s="19"/>
      <c r="E129" s="19"/>
      <c r="F129" s="50">
        <f>SUM(F106:F126)</f>
        <v>20</v>
      </c>
      <c r="G129" s="19"/>
      <c r="H129" s="23">
        <f>SUM(H106:H127)</f>
        <v>22358.448</v>
      </c>
      <c r="I129" s="19"/>
      <c r="J129" s="23">
        <f>SUM(J106:J127)</f>
        <v>3353.7672000000002</v>
      </c>
      <c r="K129" s="23"/>
      <c r="L129" s="23">
        <f>SUM(L106:L126)</f>
        <v>0</v>
      </c>
      <c r="M129" s="19"/>
      <c r="N129" s="23">
        <f>SUM(N106:N126)</f>
        <v>0</v>
      </c>
      <c r="O129" s="19"/>
      <c r="P129" s="13">
        <f>SUM(P106:P126)</f>
        <v>0</v>
      </c>
      <c r="Q129" s="33"/>
      <c r="R129" s="14">
        <f>SUM(R106:R126)</f>
        <v>0</v>
      </c>
      <c r="S129" s="19"/>
      <c r="T129" s="23">
        <f>SUM(T106:T126)</f>
        <v>0</v>
      </c>
      <c r="U129" s="19"/>
      <c r="V129" s="23">
        <f>SUM(V106:V126)</f>
        <v>0</v>
      </c>
      <c r="W129" s="19"/>
      <c r="X129" s="13">
        <f>SUM(X106:X126)</f>
        <v>0</v>
      </c>
      <c r="Y129" s="33"/>
      <c r="Z129" s="27"/>
      <c r="AA129" s="13">
        <f>SUM(AA106:AA126)</f>
        <v>0</v>
      </c>
      <c r="AB129" s="23">
        <f t="shared" ref="AB129:AG129" si="79">SUM(AB106:AB127)</f>
        <v>4000</v>
      </c>
      <c r="AC129" s="23">
        <f t="shared" si="79"/>
        <v>1500</v>
      </c>
      <c r="AD129" s="23">
        <f t="shared" si="79"/>
        <v>6500</v>
      </c>
      <c r="AE129" s="23">
        <f t="shared" si="79"/>
        <v>0</v>
      </c>
      <c r="AF129" s="23">
        <f t="shared" si="79"/>
        <v>0</v>
      </c>
      <c r="AG129" s="23">
        <f t="shared" si="79"/>
        <v>0</v>
      </c>
      <c r="AH129" s="23">
        <f>AH128</f>
        <v>0</v>
      </c>
      <c r="AI129" s="23">
        <f>SUM(AI106:AI127)</f>
        <v>37712.215199999999</v>
      </c>
      <c r="AJ129" s="23"/>
      <c r="AK129" s="13">
        <f>SUM(AK106:AK128)</f>
        <v>37712.215199999999</v>
      </c>
    </row>
    <row r="130" spans="1:37" ht="11.45" customHeight="1" x14ac:dyDescent="0.15">
      <c r="A130" s="75">
        <v>10</v>
      </c>
      <c r="B130" s="78"/>
      <c r="C130" s="18" t="s">
        <v>63</v>
      </c>
      <c r="D130" s="18" t="s">
        <v>62</v>
      </c>
      <c r="E130" s="18">
        <v>30</v>
      </c>
      <c r="F130" s="18">
        <v>16</v>
      </c>
      <c r="G130" s="18">
        <v>10.82</v>
      </c>
      <c r="H130" s="22">
        <f>E130*F130*G130*4.2</f>
        <v>21813.120000000003</v>
      </c>
      <c r="I130" s="18">
        <v>0.15</v>
      </c>
      <c r="J130" s="22">
        <f>H130*I130</f>
        <v>3271.9680000000003</v>
      </c>
      <c r="K130" s="22">
        <v>0.1</v>
      </c>
      <c r="L130" s="22">
        <f>(H130+J130)*K130</f>
        <v>2508.5088000000005</v>
      </c>
      <c r="M130" s="18"/>
      <c r="N130" s="22">
        <f>(H130+J130+L130)*M130</f>
        <v>0</v>
      </c>
      <c r="O130" s="18">
        <v>0.2</v>
      </c>
      <c r="P130" s="12">
        <f>(H130+J130+L130+N130)*O130</f>
        <v>5518.719360000001</v>
      </c>
      <c r="Q130" s="34"/>
      <c r="R130" s="15">
        <f>(H130+J130+L130+N130)*Q130</f>
        <v>0</v>
      </c>
      <c r="S130" s="18"/>
      <c r="T130" s="22">
        <f>(H130+J130+L130+N130)*S130</f>
        <v>0</v>
      </c>
      <c r="U130" s="18"/>
      <c r="V130" s="22">
        <f>(H130+J130+L130+N130)*U130</f>
        <v>0</v>
      </c>
      <c r="W130" s="18"/>
      <c r="X130" s="12">
        <f>(H130+J130+L130+N130)*W130</f>
        <v>0</v>
      </c>
      <c r="Y130" s="26"/>
      <c r="Z130" s="26"/>
      <c r="AA130" s="17"/>
      <c r="AB130" s="22"/>
      <c r="AC130" s="22"/>
      <c r="AD130" s="22"/>
      <c r="AE130" s="22"/>
      <c r="AF130" s="22"/>
      <c r="AG130" s="22"/>
      <c r="AH130" s="22"/>
      <c r="AI130" s="22">
        <f>H130+J130+L130+N130+P130+T130+V130+X130+AB130+AC130+AD130+AF130+AG130</f>
        <v>33112.316160000002</v>
      </c>
      <c r="AJ130" s="22"/>
      <c r="AK130" s="12">
        <f>AI130+AJ130</f>
        <v>33112.316160000002</v>
      </c>
    </row>
    <row r="131" spans="1:37" ht="11.45" customHeight="1" x14ac:dyDescent="0.15">
      <c r="A131" s="75"/>
      <c r="B131" s="78"/>
      <c r="C131" s="18" t="s">
        <v>49</v>
      </c>
      <c r="D131" s="18" t="s">
        <v>62</v>
      </c>
      <c r="E131" s="18">
        <v>18</v>
      </c>
      <c r="F131" s="52">
        <v>1</v>
      </c>
      <c r="G131" s="18">
        <v>10.82</v>
      </c>
      <c r="H131" s="22">
        <f>E131*F131*G131*4.2</f>
        <v>817.99199999999996</v>
      </c>
      <c r="I131" s="18">
        <v>0.15</v>
      </c>
      <c r="J131" s="22">
        <f>H131*I131</f>
        <v>122.69879999999999</v>
      </c>
      <c r="K131" s="22">
        <v>0.1</v>
      </c>
      <c r="L131" s="22">
        <f>(H131+J131)*K131</f>
        <v>94.06908</v>
      </c>
      <c r="M131" s="18">
        <v>0.5</v>
      </c>
      <c r="N131" s="22">
        <f>(H131+J131+L131)*M131</f>
        <v>517.37994000000003</v>
      </c>
      <c r="O131" s="18"/>
      <c r="P131" s="12"/>
      <c r="Q131" s="34"/>
      <c r="R131" s="15"/>
      <c r="S131" s="18"/>
      <c r="T131" s="22"/>
      <c r="U131" s="18"/>
      <c r="V131" s="22"/>
      <c r="W131" s="18"/>
      <c r="X131" s="12"/>
      <c r="Y131" s="26"/>
      <c r="Z131" s="26"/>
      <c r="AA131" s="17"/>
      <c r="AB131" s="22"/>
      <c r="AC131" s="22"/>
      <c r="AD131" s="22"/>
      <c r="AE131" s="22"/>
      <c r="AF131" s="22"/>
      <c r="AG131" s="22"/>
      <c r="AH131" s="22"/>
      <c r="AI131" s="22">
        <f>H131+J131+L131+N131+P131+T131+V131+X131+AB131+AC131+AD131+AF131+AG131</f>
        <v>1552.1398200000001</v>
      </c>
      <c r="AJ131" s="22"/>
      <c r="AK131" s="12">
        <f>AI131</f>
        <v>1552.1398200000001</v>
      </c>
    </row>
    <row r="132" spans="1:37" ht="11.45" customHeight="1" x14ac:dyDescent="0.15">
      <c r="A132" s="75"/>
      <c r="B132" s="78"/>
      <c r="C132" s="18" t="s">
        <v>49</v>
      </c>
      <c r="D132" s="18" t="s">
        <v>62</v>
      </c>
      <c r="E132" s="18">
        <v>12</v>
      </c>
      <c r="F132" s="52">
        <v>1</v>
      </c>
      <c r="G132" s="18">
        <v>10.82</v>
      </c>
      <c r="H132" s="22">
        <f>E132*F132*G132*4.2</f>
        <v>545.32800000000009</v>
      </c>
      <c r="I132" s="18">
        <v>0.15</v>
      </c>
      <c r="J132" s="22">
        <f>H132*I132</f>
        <v>81.799200000000013</v>
      </c>
      <c r="K132" s="22">
        <v>0.1</v>
      </c>
      <c r="L132" s="22">
        <f>(H132+J132)*K132</f>
        <v>62.712720000000019</v>
      </c>
      <c r="M132" s="18">
        <v>1</v>
      </c>
      <c r="N132" s="22">
        <f>(H132+J132+L132)*M132</f>
        <v>689.83992000000012</v>
      </c>
      <c r="O132" s="18"/>
      <c r="P132" s="12"/>
      <c r="Q132" s="34"/>
      <c r="R132" s="15"/>
      <c r="S132" s="18"/>
      <c r="T132" s="22"/>
      <c r="U132" s="18"/>
      <c r="V132" s="22"/>
      <c r="W132" s="18"/>
      <c r="X132" s="12"/>
      <c r="Y132" s="26"/>
      <c r="Z132" s="26"/>
      <c r="AA132" s="17"/>
      <c r="AB132" s="22"/>
      <c r="AC132" s="22"/>
      <c r="AD132" s="22"/>
      <c r="AE132" s="22"/>
      <c r="AF132" s="22"/>
      <c r="AG132" s="22"/>
      <c r="AH132" s="22"/>
      <c r="AI132" s="22">
        <f>H132+J132+L132+N132+P132+T132+V132+X132+AB132+AC132+AD132+AF132+AG132</f>
        <v>1379.6798400000002</v>
      </c>
      <c r="AJ132" s="22"/>
      <c r="AK132" s="12">
        <f>AI132</f>
        <v>1379.6798400000002</v>
      </c>
    </row>
    <row r="133" spans="1:37" x14ac:dyDescent="0.15">
      <c r="A133" s="75"/>
      <c r="B133" s="78"/>
      <c r="C133" s="18" t="s">
        <v>68</v>
      </c>
      <c r="D133" s="18"/>
      <c r="E133" s="18"/>
      <c r="G133" s="18"/>
      <c r="I133" s="18"/>
      <c r="J133" s="22"/>
      <c r="K133" s="22"/>
      <c r="L133" s="22"/>
      <c r="M133" s="18"/>
      <c r="N133" s="22"/>
      <c r="O133" s="18"/>
      <c r="P133" s="12"/>
      <c r="Q133" s="34"/>
      <c r="R133" s="15"/>
      <c r="S133" s="18"/>
      <c r="T133" s="22"/>
      <c r="U133" s="18"/>
      <c r="V133" s="22">
        <f>(Z133+J133+L133+N133)*U133</f>
        <v>0</v>
      </c>
      <c r="W133" s="18"/>
      <c r="X133" s="12">
        <f>(Z133+J133+L133+N133)*W133</f>
        <v>0</v>
      </c>
      <c r="Y133" s="52"/>
      <c r="Z133" s="12">
        <f>Y133*G133*4.2</f>
        <v>0</v>
      </c>
      <c r="AA133" s="17"/>
      <c r="AB133" s="22"/>
      <c r="AC133" s="22"/>
      <c r="AD133" s="22"/>
      <c r="AE133" s="22"/>
      <c r="AF133" s="22"/>
      <c r="AG133" s="22"/>
      <c r="AH133" s="22"/>
      <c r="AI133" s="22">
        <f>Z133+J133+L133+N133+P133+T133+V133+X133+AB133+AC133+AD133+AF133+AG133</f>
        <v>0</v>
      </c>
      <c r="AJ133" s="22"/>
      <c r="AK133" s="12">
        <f>AI133+AJ133</f>
        <v>0</v>
      </c>
    </row>
    <row r="134" spans="1:37" ht="11.45" customHeight="1" x14ac:dyDescent="0.15">
      <c r="A134" s="75"/>
      <c r="B134" s="78"/>
      <c r="C134" s="40"/>
      <c r="D134" s="18"/>
      <c r="E134" s="18"/>
      <c r="F134" s="18"/>
      <c r="G134" s="18"/>
      <c r="H134" s="22"/>
      <c r="I134" s="18"/>
      <c r="J134" s="22"/>
      <c r="K134" s="35"/>
      <c r="L134" s="35"/>
      <c r="M134" s="47"/>
      <c r="N134" s="35"/>
      <c r="O134" s="47"/>
      <c r="P134" s="31"/>
      <c r="Q134" s="34"/>
      <c r="R134" s="15"/>
      <c r="S134" s="18"/>
      <c r="T134" s="22"/>
      <c r="U134" s="18"/>
      <c r="V134" s="22"/>
      <c r="W134" s="18"/>
      <c r="X134" s="12"/>
      <c r="Z134" s="53"/>
      <c r="AA134" s="17">
        <f>G134*F134*4.2</f>
        <v>0</v>
      </c>
      <c r="AB134" s="22"/>
      <c r="AC134" s="22"/>
      <c r="AD134" s="22"/>
      <c r="AE134" s="22"/>
      <c r="AF134" s="22"/>
      <c r="AG134" s="22"/>
      <c r="AH134" s="22"/>
      <c r="AI134" s="22">
        <f>H134+J134+L134+N134+P134+T134+V134+X134+AB134+AC134+AD134+AF134+AG134+AA134</f>
        <v>0</v>
      </c>
      <c r="AJ134" s="22"/>
      <c r="AK134" s="12">
        <f>AI134+AJ134</f>
        <v>0</v>
      </c>
    </row>
    <row r="135" spans="1:37" ht="11.45" customHeight="1" x14ac:dyDescent="0.15">
      <c r="A135" s="75"/>
      <c r="B135" s="78"/>
      <c r="C135" s="40" t="s">
        <v>67</v>
      </c>
      <c r="D135" s="18"/>
      <c r="E135" s="18"/>
      <c r="F135" s="18"/>
      <c r="G135" s="18"/>
      <c r="H135" s="22"/>
      <c r="I135" s="18"/>
      <c r="J135" s="35"/>
      <c r="K135" s="35"/>
      <c r="L135" s="35"/>
      <c r="M135" s="47"/>
      <c r="N135" s="35"/>
      <c r="O135" s="47"/>
      <c r="P135" s="31"/>
      <c r="Q135" s="34"/>
      <c r="R135" s="15"/>
      <c r="S135" s="18"/>
      <c r="T135" s="22"/>
      <c r="U135" s="18"/>
      <c r="V135" s="22"/>
      <c r="W135" s="18"/>
      <c r="X135" s="12"/>
      <c r="Y135" s="26"/>
      <c r="Z135" s="26"/>
      <c r="AA135" s="17"/>
      <c r="AB135" s="22">
        <v>4000</v>
      </c>
      <c r="AC135" s="22">
        <v>1500</v>
      </c>
      <c r="AD135" s="22"/>
      <c r="AE135" s="22"/>
      <c r="AF135" s="22"/>
      <c r="AG135" s="22"/>
      <c r="AH135" s="22"/>
      <c r="AI135" s="22">
        <f>H135+J135+L135+N135+P135+T135+V135+X135+AB135+AC135+AD135+AF135+AG135</f>
        <v>5500</v>
      </c>
      <c r="AJ135" s="22"/>
      <c r="AK135" s="12">
        <f>AI135+AJ135</f>
        <v>5500</v>
      </c>
    </row>
    <row r="136" spans="1:37" ht="11.45" customHeight="1" x14ac:dyDescent="0.15">
      <c r="A136" s="75"/>
      <c r="B136" s="78"/>
      <c r="C136" s="40"/>
      <c r="D136" s="18"/>
      <c r="E136" s="18"/>
      <c r="F136" s="18"/>
      <c r="G136" s="18"/>
      <c r="H136" s="22"/>
      <c r="I136" s="18"/>
      <c r="J136" s="35"/>
      <c r="K136" s="35"/>
      <c r="L136" s="35"/>
      <c r="M136" s="47"/>
      <c r="N136" s="35"/>
      <c r="O136" s="47"/>
      <c r="P136" s="31"/>
      <c r="Q136" s="30"/>
      <c r="R136" s="15"/>
      <c r="S136" s="18"/>
      <c r="T136" s="22"/>
      <c r="U136" s="18"/>
      <c r="V136" s="22"/>
      <c r="W136" s="18"/>
      <c r="X136" s="12"/>
      <c r="Y136" s="26"/>
      <c r="Z136" s="26"/>
      <c r="AA136" s="17"/>
      <c r="AB136" s="22"/>
      <c r="AC136" s="22"/>
      <c r="AD136" s="22"/>
      <c r="AE136" s="22"/>
      <c r="AF136" s="22"/>
      <c r="AG136" s="22"/>
      <c r="AH136" s="22"/>
      <c r="AI136" s="22"/>
      <c r="AJ136" s="22"/>
      <c r="AK136" s="12">
        <f>AH136</f>
        <v>0</v>
      </c>
    </row>
    <row r="137" spans="1:37" x14ac:dyDescent="0.15">
      <c r="A137" s="75"/>
      <c r="B137" s="78"/>
      <c r="C137" s="19" t="s">
        <v>11</v>
      </c>
      <c r="D137" s="19"/>
      <c r="E137" s="19"/>
      <c r="F137" s="19">
        <f>SUM(F130:F135)</f>
        <v>18</v>
      </c>
      <c r="G137" s="19"/>
      <c r="H137" s="23">
        <f>SUM(H130:H135)</f>
        <v>23176.440000000002</v>
      </c>
      <c r="I137" s="19"/>
      <c r="J137" s="23">
        <f>SUM(J130:J133)</f>
        <v>3476.4660000000003</v>
      </c>
      <c r="K137" s="23"/>
      <c r="L137" s="23">
        <f>SUM(L130:L133)</f>
        <v>2665.2906000000007</v>
      </c>
      <c r="M137" s="19"/>
      <c r="N137" s="23">
        <f>SUM(N130:N133)</f>
        <v>1207.2198600000002</v>
      </c>
      <c r="O137" s="19"/>
      <c r="P137" s="13">
        <f>SUM(P130:P133)</f>
        <v>5518.719360000001</v>
      </c>
      <c r="Q137" s="33"/>
      <c r="R137" s="14">
        <f>SUM(R130:R133)</f>
        <v>0</v>
      </c>
      <c r="S137" s="19"/>
      <c r="T137" s="23">
        <f>SUM(T130:T133)</f>
        <v>0</v>
      </c>
      <c r="U137" s="19"/>
      <c r="V137" s="23">
        <f>SUM(V130:V133)</f>
        <v>0</v>
      </c>
      <c r="W137" s="19"/>
      <c r="X137" s="13">
        <f>SUM(X130:X133)</f>
        <v>0</v>
      </c>
      <c r="Y137" s="33"/>
      <c r="Z137" s="14">
        <f>Z133</f>
        <v>0</v>
      </c>
      <c r="AA137" s="13">
        <f>AA134</f>
        <v>0</v>
      </c>
      <c r="AB137" s="23">
        <f t="shared" ref="AB137:AG137" si="80">SUM(AB130:AB135)</f>
        <v>4000</v>
      </c>
      <c r="AC137" s="23">
        <f t="shared" si="80"/>
        <v>1500</v>
      </c>
      <c r="AD137" s="23">
        <f t="shared" si="80"/>
        <v>0</v>
      </c>
      <c r="AE137" s="23">
        <f t="shared" si="80"/>
        <v>0</v>
      </c>
      <c r="AF137" s="23">
        <f t="shared" si="80"/>
        <v>0</v>
      </c>
      <c r="AG137" s="23">
        <f t="shared" si="80"/>
        <v>0</v>
      </c>
      <c r="AH137" s="23">
        <f>AH136</f>
        <v>0</v>
      </c>
      <c r="AI137" s="23">
        <f>SUM(AI130:AI136)</f>
        <v>41544.135819999996</v>
      </c>
      <c r="AJ137" s="23"/>
      <c r="AK137" s="13">
        <f>AI137</f>
        <v>41544.135819999996</v>
      </c>
    </row>
    <row r="138" spans="1:37" ht="11.45" customHeight="1" x14ac:dyDescent="0.15">
      <c r="A138" s="75">
        <v>11</v>
      </c>
      <c r="B138" s="78"/>
      <c r="C138" s="18" t="s">
        <v>64</v>
      </c>
      <c r="D138" s="18" t="s">
        <v>28</v>
      </c>
      <c r="E138" s="18">
        <v>20</v>
      </c>
      <c r="F138" s="18">
        <v>0.5</v>
      </c>
      <c r="G138" s="18">
        <v>10.82</v>
      </c>
      <c r="H138" s="22">
        <f>E138*F138*G138*4.2</f>
        <v>454.44000000000005</v>
      </c>
      <c r="I138" s="18"/>
      <c r="J138" s="22">
        <f>H138*I138</f>
        <v>0</v>
      </c>
      <c r="K138" s="22"/>
      <c r="L138" s="22">
        <f>(H138+J138)*K138</f>
        <v>0</v>
      </c>
      <c r="M138" s="18"/>
      <c r="N138" s="22">
        <f>(H138+J138+L138)*M138</f>
        <v>0</v>
      </c>
      <c r="O138" s="18"/>
      <c r="P138" s="12">
        <f>(H138+J138+L138+N138)*O138</f>
        <v>0</v>
      </c>
      <c r="Q138" s="34"/>
      <c r="R138" s="15">
        <f>(H138+J138+L138+N138)*Q138</f>
        <v>0</v>
      </c>
      <c r="S138" s="18"/>
      <c r="T138" s="22">
        <f>(H138+J138+L138+N138)*S138</f>
        <v>0</v>
      </c>
      <c r="U138" s="18"/>
      <c r="V138" s="22">
        <f>(H138+J138+L138+N138)*U138</f>
        <v>0</v>
      </c>
      <c r="W138" s="18"/>
      <c r="X138" s="12">
        <f>(H138+J138+L138+N138)*W138</f>
        <v>0</v>
      </c>
      <c r="Y138" s="26"/>
      <c r="Z138" s="26"/>
      <c r="AA138" s="17"/>
      <c r="AB138" s="22"/>
      <c r="AC138" s="22"/>
      <c r="AD138" s="22"/>
      <c r="AE138" s="22"/>
      <c r="AF138" s="22"/>
      <c r="AG138" s="22"/>
      <c r="AH138" s="22"/>
      <c r="AI138" s="22">
        <f>H138+J138+L138+N138+P138+T138+V138+X138+AB138+AC138+AD138+AF138+AG138</f>
        <v>454.44000000000005</v>
      </c>
      <c r="AJ138" s="22"/>
      <c r="AK138" s="12">
        <f>AI138+AJ138</f>
        <v>454.44000000000005</v>
      </c>
    </row>
    <row r="139" spans="1:37" x14ac:dyDescent="0.15">
      <c r="A139" s="75"/>
      <c r="B139" s="78"/>
      <c r="C139" s="18"/>
      <c r="D139" s="18" t="s">
        <v>29</v>
      </c>
      <c r="E139" s="18">
        <v>16</v>
      </c>
      <c r="F139" s="18">
        <v>0.5</v>
      </c>
      <c r="G139" s="18">
        <v>10.82</v>
      </c>
      <c r="H139" s="22">
        <f>E139*F139*G139*4.2</f>
        <v>363.55200000000002</v>
      </c>
      <c r="I139" s="18"/>
      <c r="J139" s="22">
        <f>H139*I139</f>
        <v>0</v>
      </c>
      <c r="K139" s="22"/>
      <c r="L139" s="22">
        <f>(H139+J139)*K139</f>
        <v>0</v>
      </c>
      <c r="M139" s="18"/>
      <c r="N139" s="22">
        <f>(H139+J139+L139)*M139</f>
        <v>0</v>
      </c>
      <c r="O139" s="18"/>
      <c r="P139" s="12">
        <f>(H139+J139+L139+N139)*O139</f>
        <v>0</v>
      </c>
      <c r="Q139" s="34"/>
      <c r="R139" s="15">
        <f>(H139+J139+L139+N139)*Q139</f>
        <v>0</v>
      </c>
      <c r="S139" s="18"/>
      <c r="T139" s="22">
        <f>(H139+J139+L139+N139)*S139</f>
        <v>0</v>
      </c>
      <c r="U139" s="18"/>
      <c r="V139" s="22">
        <f>(H139+J139+L139+N139)*U139</f>
        <v>0</v>
      </c>
      <c r="W139" s="18"/>
      <c r="X139" s="12">
        <f>(H139+J139+L139+N139)*W139</f>
        <v>0</v>
      </c>
      <c r="Y139" s="26"/>
      <c r="Z139" s="26"/>
      <c r="AA139" s="17"/>
      <c r="AB139" s="22"/>
      <c r="AC139" s="22"/>
      <c r="AD139" s="22"/>
      <c r="AE139" s="22"/>
      <c r="AF139" s="22"/>
      <c r="AG139" s="22"/>
      <c r="AH139" s="22"/>
      <c r="AI139" s="22">
        <f>H139+J139+L139+N139+P139+T139+V139+X139+AB139+AC139+AD139+AF139+AG139</f>
        <v>363.55200000000002</v>
      </c>
      <c r="AJ139" s="22"/>
      <c r="AK139" s="12">
        <f>AI139+AJ139</f>
        <v>363.55200000000002</v>
      </c>
    </row>
    <row r="140" spans="1:37" x14ac:dyDescent="0.15">
      <c r="A140" s="75"/>
      <c r="B140" s="78"/>
      <c r="C140" s="18"/>
      <c r="D140" s="18" t="s">
        <v>30</v>
      </c>
      <c r="E140" s="18">
        <v>24</v>
      </c>
      <c r="F140" s="18">
        <v>0.5</v>
      </c>
      <c r="G140" s="18">
        <v>10.82</v>
      </c>
      <c r="H140" s="22">
        <f>E140*F140*G140*4.2</f>
        <v>545.32800000000009</v>
      </c>
      <c r="I140" s="18"/>
      <c r="J140" s="22">
        <f>H140*I140</f>
        <v>0</v>
      </c>
      <c r="K140" s="22"/>
      <c r="L140" s="22">
        <f>(H140+J140)*K140</f>
        <v>0</v>
      </c>
      <c r="M140" s="18"/>
      <c r="N140" s="22">
        <f>(H140+J140+L140)*M140</f>
        <v>0</v>
      </c>
      <c r="O140" s="18"/>
      <c r="P140" s="12">
        <f>(H140+J140+L140+N140)*O140</f>
        <v>0</v>
      </c>
      <c r="Q140" s="34"/>
      <c r="R140" s="15">
        <f>(H140+J140+L140+N140)*Q140</f>
        <v>0</v>
      </c>
      <c r="S140" s="18"/>
      <c r="T140" s="22">
        <f>(H140+J140+L140+N140)*S140</f>
        <v>0</v>
      </c>
      <c r="U140" s="18"/>
      <c r="V140" s="22">
        <f>(H140+J140+L140+N140)*U140</f>
        <v>0</v>
      </c>
      <c r="W140" s="18"/>
      <c r="X140" s="12">
        <f>(H140+J140+L140+N140)*W140</f>
        <v>0</v>
      </c>
      <c r="Y140" s="26"/>
      <c r="Z140" s="26"/>
      <c r="AA140" s="17"/>
      <c r="AB140" s="22"/>
      <c r="AC140" s="22"/>
      <c r="AD140" s="22"/>
      <c r="AE140" s="22"/>
      <c r="AF140" s="22"/>
      <c r="AG140" s="22"/>
      <c r="AH140" s="22"/>
      <c r="AI140" s="22">
        <f>H140+J140+L140+N140+P140+T140+V140+X140+AB140+AC140+AD140+AF140+AG140</f>
        <v>545.32800000000009</v>
      </c>
      <c r="AJ140" s="22"/>
      <c r="AK140" s="12">
        <f>AI140+AJ140</f>
        <v>545.32800000000009</v>
      </c>
    </row>
    <row r="141" spans="1:37" ht="11.45" customHeight="1" x14ac:dyDescent="0.15">
      <c r="A141" s="75"/>
      <c r="B141" s="78"/>
      <c r="C141" s="40"/>
      <c r="D141" s="18"/>
      <c r="E141" s="18"/>
      <c r="F141" s="18"/>
      <c r="G141" s="18"/>
      <c r="H141" s="22"/>
      <c r="I141" s="18"/>
      <c r="J141" s="22"/>
      <c r="K141" s="35"/>
      <c r="L141" s="35"/>
      <c r="M141" s="47"/>
      <c r="N141" s="35"/>
      <c r="O141" s="47"/>
      <c r="P141" s="31"/>
      <c r="Q141" s="34"/>
      <c r="R141" s="15"/>
      <c r="S141" s="18"/>
      <c r="T141" s="22"/>
      <c r="U141" s="18"/>
      <c r="V141" s="22"/>
      <c r="W141" s="18"/>
      <c r="X141" s="12"/>
      <c r="Y141" s="26"/>
      <c r="Z141" s="26"/>
      <c r="AA141" s="17">
        <f>G141*F141*4.2</f>
        <v>0</v>
      </c>
      <c r="AB141" s="22"/>
      <c r="AC141" s="22"/>
      <c r="AD141" s="22"/>
      <c r="AE141" s="22"/>
      <c r="AF141" s="22"/>
      <c r="AG141" s="22"/>
      <c r="AH141" s="22"/>
      <c r="AI141" s="22">
        <f>H141+J141+L141+N141+P141+T141+V141+X141+AB141+AC141+AD141+AF141+AG141+AA141</f>
        <v>0</v>
      </c>
      <c r="AJ141" s="22"/>
      <c r="AK141" s="12">
        <f>AI141+AJ141</f>
        <v>0</v>
      </c>
    </row>
    <row r="142" spans="1:37" ht="11.45" customHeight="1" x14ac:dyDescent="0.15">
      <c r="A142" s="75"/>
      <c r="B142" s="78"/>
      <c r="C142" s="40" t="s">
        <v>69</v>
      </c>
      <c r="D142" s="18"/>
      <c r="E142" s="18"/>
      <c r="F142" s="18"/>
      <c r="G142" s="18"/>
      <c r="H142" s="22"/>
      <c r="I142" s="18"/>
      <c r="J142" s="35"/>
      <c r="K142" s="35"/>
      <c r="L142" s="35"/>
      <c r="M142" s="47"/>
      <c r="N142" s="35"/>
      <c r="O142" s="47"/>
      <c r="P142" s="31"/>
      <c r="Q142" s="34"/>
      <c r="R142" s="15"/>
      <c r="S142" s="18"/>
      <c r="T142" s="22"/>
      <c r="U142" s="18"/>
      <c r="V142" s="22"/>
      <c r="W142" s="18"/>
      <c r="X142" s="12"/>
      <c r="Y142" s="26"/>
      <c r="Z142" s="26"/>
      <c r="AA142" s="17"/>
      <c r="AB142" s="22"/>
      <c r="AC142" s="22"/>
      <c r="AD142" s="22"/>
      <c r="AE142" s="22"/>
      <c r="AF142" s="22"/>
      <c r="AG142" s="22"/>
      <c r="AH142" s="22"/>
      <c r="AI142" s="22">
        <f>H142+J142+L142+N142+P142+T142+V142+X142+AB142+AC142+AD142+AF142+AG142</f>
        <v>0</v>
      </c>
      <c r="AJ142" s="22"/>
      <c r="AK142" s="12">
        <f>AI142+AJ142</f>
        <v>0</v>
      </c>
    </row>
    <row r="143" spans="1:37" ht="18" customHeight="1" x14ac:dyDescent="0.15">
      <c r="A143" s="75"/>
      <c r="B143" s="78"/>
      <c r="C143" s="40" t="s">
        <v>77</v>
      </c>
      <c r="D143" s="18"/>
      <c r="E143" s="18"/>
      <c r="F143" s="18"/>
      <c r="G143" s="18"/>
      <c r="H143" s="22"/>
      <c r="I143" s="18"/>
      <c r="J143" s="35"/>
      <c r="K143" s="35"/>
      <c r="L143" s="35"/>
      <c r="M143" s="47"/>
      <c r="N143" s="35"/>
      <c r="O143" s="47"/>
      <c r="P143" s="31"/>
      <c r="Q143" s="30"/>
      <c r="R143" s="15"/>
      <c r="S143" s="18"/>
      <c r="T143" s="22"/>
      <c r="U143" s="18"/>
      <c r="V143" s="22"/>
      <c r="W143" s="18"/>
      <c r="X143" s="12"/>
      <c r="Y143" s="26"/>
      <c r="Z143" s="26"/>
      <c r="AA143" s="17"/>
      <c r="AB143" s="22"/>
      <c r="AC143" s="22"/>
      <c r="AD143" s="22"/>
      <c r="AE143" s="22"/>
      <c r="AF143" s="22"/>
      <c r="AG143" s="22"/>
      <c r="AH143" s="22">
        <v>38400</v>
      </c>
      <c r="AI143" s="22">
        <f>AH143</f>
        <v>38400</v>
      </c>
      <c r="AJ143" s="22"/>
      <c r="AK143" s="12">
        <f>AH143</f>
        <v>38400</v>
      </c>
    </row>
    <row r="144" spans="1:37" x14ac:dyDescent="0.15">
      <c r="A144" s="75"/>
      <c r="B144" s="78"/>
      <c r="C144" s="19" t="s">
        <v>11</v>
      </c>
      <c r="D144" s="19"/>
      <c r="E144" s="19"/>
      <c r="F144" s="19">
        <f>SUM(F138:F140)</f>
        <v>1.5</v>
      </c>
      <c r="G144" s="19"/>
      <c r="H144" s="23">
        <f>SUM(H138:H140)</f>
        <v>1363.3200000000002</v>
      </c>
      <c r="I144" s="19"/>
      <c r="J144" s="23">
        <f>SUM(J138:J140)</f>
        <v>0</v>
      </c>
      <c r="K144" s="23"/>
      <c r="L144" s="23">
        <f>SUM(L138:L140)</f>
        <v>0</v>
      </c>
      <c r="M144" s="19"/>
      <c r="N144" s="23">
        <f>SUM(N138:N140)</f>
        <v>0</v>
      </c>
      <c r="O144" s="19"/>
      <c r="P144" s="13">
        <f>SUM(P138:P140)</f>
        <v>0</v>
      </c>
      <c r="Q144" s="33"/>
      <c r="R144" s="14">
        <f>SUM(R138:R140)</f>
        <v>0</v>
      </c>
      <c r="S144" s="19"/>
      <c r="T144" s="23">
        <f>SUM(T138:T140)</f>
        <v>0</v>
      </c>
      <c r="U144" s="19"/>
      <c r="V144" s="23">
        <f>SUM(V138:V140)</f>
        <v>0</v>
      </c>
      <c r="W144" s="19"/>
      <c r="X144" s="13">
        <f>SUM(X138:X140)</f>
        <v>0</v>
      </c>
      <c r="Y144" s="33"/>
      <c r="Z144" s="27"/>
      <c r="AA144" s="13">
        <f>AA141</f>
        <v>0</v>
      </c>
      <c r="AB144" s="23">
        <f t="shared" ref="AB144:AG144" si="81">SUM(AB138:AB142)</f>
        <v>0</v>
      </c>
      <c r="AC144" s="23">
        <f t="shared" si="81"/>
        <v>0</v>
      </c>
      <c r="AD144" s="23">
        <f t="shared" si="81"/>
        <v>0</v>
      </c>
      <c r="AE144" s="23">
        <f t="shared" si="81"/>
        <v>0</v>
      </c>
      <c r="AF144" s="23">
        <f t="shared" si="81"/>
        <v>0</v>
      </c>
      <c r="AG144" s="23">
        <f t="shared" si="81"/>
        <v>0</v>
      </c>
      <c r="AH144" s="23">
        <f>AH143</f>
        <v>38400</v>
      </c>
      <c r="AI144" s="23">
        <f>SUM(AI138:AI143)</f>
        <v>39763.32</v>
      </c>
      <c r="AJ144" s="23"/>
      <c r="AK144" s="13">
        <f>SUM(AK138:AK143)</f>
        <v>39763.32</v>
      </c>
    </row>
    <row r="145" spans="1:37" ht="14.25" x14ac:dyDescent="0.15">
      <c r="A145" s="62"/>
      <c r="B145" s="63" t="s">
        <v>78</v>
      </c>
      <c r="C145" s="64"/>
      <c r="D145" s="52"/>
      <c r="E145" s="52"/>
      <c r="F145" s="21">
        <f>F19+F31+F40+F47+F71+F82+F96+F105+F129+F137+F144</f>
        <v>197.5</v>
      </c>
      <c r="G145" s="52"/>
      <c r="H145" s="21">
        <f>H144+H137+H129+H105+H96+H82+H71+H47+H40+H31+H19</f>
        <v>192228.12000000002</v>
      </c>
      <c r="I145" s="65"/>
      <c r="J145" s="21">
        <f>J19+J31+J40+J47+J71+J82+J96+J105+J129+J137+J144</f>
        <v>23876.274600000004</v>
      </c>
      <c r="K145" s="21"/>
      <c r="L145" s="21">
        <f>L144+L137+L129+L105+L96+L82+L71+L47+L40+L31+L19</f>
        <v>17474.013270000003</v>
      </c>
      <c r="M145" s="65"/>
      <c r="N145" s="21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N144+N137+N129+N105+N96+N82+N71+N47+N40+N31+N19</f>
        <v>#REF!</v>
      </c>
      <c r="O145" s="65"/>
      <c r="P145" s="21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P144+P137+P129+P105+P96+P82+P71+O47+P40+P31+P19</f>
        <v>#REF!</v>
      </c>
      <c r="Q145" s="65"/>
      <c r="R145" s="21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R144+R137+R129+R105+R96+R82+R71+Q47+R40+R31+R19</f>
        <v>#REF!</v>
      </c>
      <c r="S145" s="65"/>
      <c r="T145" s="21" t="e">
        <f>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T144+T137+T129+T105+T96+T82+T71+T47+T40+T31+T19</f>
        <v>#REF!</v>
      </c>
      <c r="U145" s="65"/>
      <c r="V145" s="21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+#REF!+#REF!+#REF!+#REF!+#REF!+#REF!+V144+V137+V129+V105+V96+V82+V71+V47+V40+V31+V19</f>
        <v>#REF!</v>
      </c>
      <c r="W145" s="65"/>
      <c r="X145" s="21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X144+X137+X129+X105+X96+X82+X71+X47+X19+X31+X40</f>
        <v>#REF!</v>
      </c>
      <c r="Y145" s="21"/>
      <c r="Z145" s="21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Z144+Z137+Z129+Z105+Z96+Z82+Z71+Z47+Z19+Z31+Z40</f>
        <v>#REF!</v>
      </c>
      <c r="AA145" s="21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AA144+AA137+AA129+AA105+AA96+AA82+AA71+AA47+AA19+AA31+AA40</f>
        <v>#REF!</v>
      </c>
      <c r="AB145" s="21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AB144+AB137+AB129+AB105+AB96+AB82+AB71+AB47+AB19+AB31+AB40</f>
        <v>#REF!</v>
      </c>
      <c r="AC145" s="21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AC144+AC137+AC129+AC105+AC96+AC82+AC71+AC47+AC19+AC31+AC40</f>
        <v>#REF!</v>
      </c>
      <c r="AD145" s="21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AD144+AD137+AD129+AD105+AD96+AD82+AD71+AD47+AD19+AD31+AD40</f>
        <v>#REF!</v>
      </c>
      <c r="AE145" s="21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AE144+AE137+AE129+AE105+AE96+AE82+AE71+AE47+AE19+AE31+AE40</f>
        <v>#REF!</v>
      </c>
      <c r="AF145" s="21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AF144+AF137+AF129+AF105+AF96+AF82+AF71+AF47+AF19+AF31+AF40</f>
        <v>#REF!</v>
      </c>
      <c r="AG145" s="21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AG144+AG137+AG129+AG105+AG96+AG82+AG71+AG47+AG19+AG31+AG40</f>
        <v>#REF!</v>
      </c>
      <c r="AH145" s="21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AH144+AH137+AH129+AH105+AH96+AH82+AH71+AH47+AH19+AH31+AH40</f>
        <v>#REF!</v>
      </c>
      <c r="AI145" s="21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AI144+AI137+AI129+AI105+AI96+AI82+AI71+AI47+AI19+AI31+AI40</f>
        <v>#REF!</v>
      </c>
      <c r="AJ145" s="12"/>
      <c r="AK145" s="12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AI144+AI137+AI129+AI105+AI96+AI82+AI71++AI47+AI40+AI31+AI19</f>
        <v>#REF!</v>
      </c>
    </row>
    <row r="146" spans="1:37" ht="21" x14ac:dyDescent="0.15">
      <c r="A146" s="62"/>
      <c r="B146" s="69" t="s">
        <v>79</v>
      </c>
      <c r="C146" s="64"/>
      <c r="D146" s="52"/>
      <c r="E146" s="52"/>
      <c r="F146" s="21"/>
      <c r="G146" s="52"/>
      <c r="H146" s="21" t="s">
        <v>83</v>
      </c>
      <c r="I146" s="65"/>
      <c r="J146" s="21" t="s">
        <v>84</v>
      </c>
      <c r="K146" s="21"/>
      <c r="L146" s="21" t="s">
        <v>84</v>
      </c>
      <c r="M146" s="65"/>
      <c r="N146" s="21" t="s">
        <v>84</v>
      </c>
      <c r="O146" s="65"/>
      <c r="P146" s="21" t="s">
        <v>84</v>
      </c>
      <c r="Q146" s="65"/>
      <c r="R146" s="21" t="s">
        <v>84</v>
      </c>
      <c r="S146" s="65"/>
      <c r="T146" s="21" t="s">
        <v>84</v>
      </c>
      <c r="U146" s="65"/>
      <c r="V146" s="21" t="s">
        <v>84</v>
      </c>
      <c r="W146" s="65"/>
      <c r="X146" s="21" t="s">
        <v>84</v>
      </c>
      <c r="Y146" s="65"/>
      <c r="Z146" s="21" t="s">
        <v>84</v>
      </c>
      <c r="AA146" s="21"/>
      <c r="AB146" s="21" t="s">
        <v>84</v>
      </c>
      <c r="AC146" s="21" t="s">
        <v>84</v>
      </c>
      <c r="AD146" s="21" t="s">
        <v>84</v>
      </c>
      <c r="AE146" s="21" t="s">
        <v>84</v>
      </c>
      <c r="AF146" s="21" t="s">
        <v>84</v>
      </c>
      <c r="AG146" s="21" t="s">
        <v>84</v>
      </c>
      <c r="AH146" s="21"/>
      <c r="AI146" s="21" t="e">
        <f>AI145-AH145</f>
        <v>#REF!</v>
      </c>
      <c r="AJ146" s="12"/>
      <c r="AK146" s="12"/>
    </row>
    <row r="147" spans="1:37" ht="14.25" x14ac:dyDescent="0.15">
      <c r="A147" s="54"/>
      <c r="B147" s="55"/>
      <c r="C147" s="56"/>
      <c r="D147" s="57"/>
      <c r="E147" s="57"/>
      <c r="F147" s="57"/>
      <c r="G147" s="57"/>
      <c r="H147" s="58"/>
      <c r="I147" s="59"/>
      <c r="J147" s="58"/>
      <c r="K147" s="58"/>
      <c r="L147" s="58"/>
      <c r="M147" s="59"/>
      <c r="N147" s="58"/>
      <c r="O147" s="59"/>
      <c r="P147" s="58"/>
      <c r="Q147" s="59"/>
      <c r="R147" s="60"/>
      <c r="S147" s="59"/>
      <c r="T147" s="58"/>
      <c r="U147" s="59"/>
      <c r="V147" s="58"/>
      <c r="W147" s="59"/>
      <c r="X147" s="58"/>
      <c r="Y147" s="59"/>
      <c r="Z147" s="58"/>
      <c r="AA147" s="58"/>
      <c r="AB147" s="58"/>
      <c r="AC147" s="58"/>
      <c r="AD147" s="58"/>
      <c r="AE147" s="58"/>
      <c r="AF147" s="58"/>
      <c r="AG147" s="58"/>
      <c r="AH147" s="58"/>
      <c r="AI147" s="66"/>
      <c r="AJ147" s="61"/>
    </row>
    <row r="148" spans="1:37" x14ac:dyDescent="0.15">
      <c r="A148" s="54"/>
      <c r="B148" s="96"/>
      <c r="C148" s="96"/>
      <c r="D148" s="96"/>
      <c r="E148" s="96"/>
      <c r="F148" s="96"/>
      <c r="G148" s="96"/>
      <c r="H148" s="96"/>
      <c r="I148" s="96"/>
      <c r="J148" s="58"/>
      <c r="K148" s="58"/>
      <c r="L148" s="58"/>
      <c r="M148" s="59"/>
      <c r="N148" s="58"/>
      <c r="O148" s="59"/>
      <c r="P148" s="58"/>
      <c r="Q148" s="59"/>
      <c r="R148" s="60"/>
      <c r="S148" s="59"/>
      <c r="T148" s="58"/>
      <c r="U148" s="59"/>
      <c r="V148" s="58"/>
      <c r="W148" s="59"/>
      <c r="X148" s="58"/>
      <c r="Y148" s="59"/>
      <c r="Z148" s="58"/>
      <c r="AA148" s="58"/>
      <c r="AB148" s="58"/>
      <c r="AC148" s="58"/>
      <c r="AD148" s="58"/>
      <c r="AE148" s="58"/>
      <c r="AF148" s="58"/>
      <c r="AG148" s="58"/>
      <c r="AH148" s="58"/>
      <c r="AI148" s="58"/>
      <c r="AJ148" s="61"/>
      <c r="AK148" s="61"/>
    </row>
    <row r="149" spans="1:37" x14ac:dyDescent="0.15">
      <c r="AI149" s="2"/>
    </row>
    <row r="150" spans="1:37" x14ac:dyDescent="0.15">
      <c r="H150" s="2"/>
      <c r="J150" s="2"/>
      <c r="Z150" s="2"/>
    </row>
    <row r="151" spans="1:37" x14ac:dyDescent="0.15">
      <c r="L151" s="2"/>
      <c r="N151" s="2"/>
    </row>
    <row r="152" spans="1:37" x14ac:dyDescent="0.15">
      <c r="J152" s="1" t="s">
        <v>82</v>
      </c>
    </row>
    <row r="153" spans="1:37" x14ac:dyDescent="0.15">
      <c r="AJ153" s="2"/>
    </row>
  </sheetData>
  <mergeCells count="51">
    <mergeCell ref="AO31:AS31"/>
    <mergeCell ref="AD1:AD2"/>
    <mergeCell ref="AE1:AE2"/>
    <mergeCell ref="B148:I148"/>
    <mergeCell ref="B48:B71"/>
    <mergeCell ref="A48:A71"/>
    <mergeCell ref="A106:A129"/>
    <mergeCell ref="A72:A82"/>
    <mergeCell ref="A97:A105"/>
    <mergeCell ref="B97:B105"/>
    <mergeCell ref="B106:B129"/>
    <mergeCell ref="AK1:AK2"/>
    <mergeCell ref="AJ1:AJ2"/>
    <mergeCell ref="AI1:AI2"/>
    <mergeCell ref="AF1:AG1"/>
    <mergeCell ref="AH1:AH2"/>
    <mergeCell ref="A138:A144"/>
    <mergeCell ref="B138:B144"/>
    <mergeCell ref="S1:T1"/>
    <mergeCell ref="B1:B2"/>
    <mergeCell ref="A1:A2"/>
    <mergeCell ref="B4:B19"/>
    <mergeCell ref="A4:A19"/>
    <mergeCell ref="Q1:R1"/>
    <mergeCell ref="B83:B96"/>
    <mergeCell ref="F1:F2"/>
    <mergeCell ref="E1:E2"/>
    <mergeCell ref="B72:B82"/>
    <mergeCell ref="B41:B47"/>
    <mergeCell ref="A130:A137"/>
    <mergeCell ref="B130:B137"/>
    <mergeCell ref="A83:A96"/>
    <mergeCell ref="AC1:AC2"/>
    <mergeCell ref="AB1:AB2"/>
    <mergeCell ref="W1:X1"/>
    <mergeCell ref="U1:V1"/>
    <mergeCell ref="Y1:Z1"/>
    <mergeCell ref="AA1:AA2"/>
    <mergeCell ref="A20:A31"/>
    <mergeCell ref="A32:A40"/>
    <mergeCell ref="A41:A47"/>
    <mergeCell ref="D1:D2"/>
    <mergeCell ref="B32:B40"/>
    <mergeCell ref="C1:C2"/>
    <mergeCell ref="B20:B31"/>
    <mergeCell ref="O1:P1"/>
    <mergeCell ref="I1:J1"/>
    <mergeCell ref="H1:H2"/>
    <mergeCell ref="G1:G2"/>
    <mergeCell ref="K1:L1"/>
    <mergeCell ref="M1:N1"/>
  </mergeCells>
  <phoneticPr fontId="0" type="noConversion"/>
  <pageMargins left="0.19685039370078741" right="0.27559055118110237" top="0.27559055118110237" bottom="0.55118110236220474" header="0.27559055118110237" footer="0.31496062992125984"/>
  <pageSetup paperSize="9" scale="75" orientation="landscape" r:id="rId1"/>
  <rowBreaks count="2" manualBreakCount="2">
    <brk id="47" max="36" man="1"/>
    <brk id="105" max="36" man="1"/>
  </rowBreaks>
  <colBreaks count="1" manualBreakCount="1">
    <brk id="20" max="707" man="1"/>
  </colBreaks>
  <ignoredErrors>
    <ignoredError sqref="AC19:AD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Company>Windows 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</dc:creator>
  <cp:lastModifiedBy>ach</cp:lastModifiedBy>
  <cp:lastPrinted>2013-09-18T18:25:47Z</cp:lastPrinted>
  <dcterms:created xsi:type="dcterms:W3CDTF">2012-09-02T12:28:02Z</dcterms:created>
  <dcterms:modified xsi:type="dcterms:W3CDTF">2014-01-08T18:44:49Z</dcterms:modified>
</cp:coreProperties>
</file>