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4720" windowHeight="12345" tabRatio="402"/>
  </bookViews>
  <sheets>
    <sheet name="Бухсправка общая" sheetId="1" r:id="rId1"/>
    <sheet name="Бухспр по подразделению ОцОбОт" sheetId="2" r:id="rId2"/>
    <sheet name="Бухспр по расчету начислений" sheetId="3" r:id="rId3"/>
  </sheets>
  <calcPr calcId="124519" refMode="R1C1"/>
</workbook>
</file>

<file path=xl/calcChain.xml><?xml version="1.0" encoding="utf-8"?>
<calcChain xmlns="http://schemas.openxmlformats.org/spreadsheetml/2006/main">
  <c r="T44" i="2"/>
  <c r="S44"/>
  <c r="AA43"/>
  <c r="AG43" s="1"/>
  <c r="X43"/>
  <c r="W43"/>
  <c r="V43"/>
  <c r="U43"/>
  <c r="I43"/>
  <c r="H43"/>
  <c r="B43"/>
  <c r="AI39"/>
  <c r="AH39"/>
  <c r="AG39"/>
  <c r="AF39"/>
  <c r="AD39"/>
  <c r="Z39"/>
  <c r="AB39" s="1"/>
  <c r="X39"/>
  <c r="W39"/>
  <c r="V39"/>
  <c r="U39"/>
  <c r="I39"/>
  <c r="H39"/>
  <c r="B39"/>
  <c r="AI35"/>
  <c r="AH35"/>
  <c r="AG35"/>
  <c r="AF35"/>
  <c r="Z35"/>
  <c r="AD35" s="1"/>
  <c r="X35"/>
  <c r="W35"/>
  <c r="V35"/>
  <c r="U35"/>
  <c r="Y35" s="1"/>
  <c r="I35"/>
  <c r="J35" s="1"/>
  <c r="H35"/>
  <c r="B35"/>
  <c r="AH31"/>
  <c r="AG31"/>
  <c r="AA31"/>
  <c r="AF31" s="1"/>
  <c r="Z31"/>
  <c r="AB31" s="1"/>
  <c r="X31"/>
  <c r="W31"/>
  <c r="V31"/>
  <c r="U31"/>
  <c r="Y31" s="1"/>
  <c r="I31"/>
  <c r="J31" s="1"/>
  <c r="H31"/>
  <c r="B31"/>
  <c r="AG27"/>
  <c r="AF27"/>
  <c r="AA27"/>
  <c r="AI27" s="1"/>
  <c r="X27"/>
  <c r="W27"/>
  <c r="V27"/>
  <c r="U27"/>
  <c r="I27"/>
  <c r="H27"/>
  <c r="B27"/>
  <c r="J27" s="1"/>
  <c r="AA23"/>
  <c r="AH23" s="1"/>
  <c r="X23"/>
  <c r="W23"/>
  <c r="V23"/>
  <c r="U23"/>
  <c r="J23"/>
  <c r="I23"/>
  <c r="H23"/>
  <c r="B23"/>
  <c r="AA19"/>
  <c r="AG19" s="1"/>
  <c r="X19"/>
  <c r="W19"/>
  <c r="V19"/>
  <c r="U19"/>
  <c r="Y19" s="1"/>
  <c r="I19"/>
  <c r="J19" s="1"/>
  <c r="H19"/>
  <c r="K19" s="1"/>
  <c r="B19"/>
  <c r="AH15"/>
  <c r="AG15"/>
  <c r="AA15"/>
  <c r="AF15" s="1"/>
  <c r="Z15"/>
  <c r="AB15" s="1"/>
  <c r="X15"/>
  <c r="X44" s="1"/>
  <c r="W15"/>
  <c r="V15"/>
  <c r="U15"/>
  <c r="I15"/>
  <c r="J15" s="1"/>
  <c r="H15"/>
  <c r="B15"/>
  <c r="T44" i="3"/>
  <c r="S44"/>
  <c r="AA43"/>
  <c r="AG43" s="1"/>
  <c r="X43"/>
  <c r="W43"/>
  <c r="V43"/>
  <c r="U43"/>
  <c r="J43"/>
  <c r="I43"/>
  <c r="H43"/>
  <c r="B43"/>
  <c r="AI39"/>
  <c r="AH39"/>
  <c r="AG39"/>
  <c r="AF39"/>
  <c r="Z39"/>
  <c r="AB39" s="1"/>
  <c r="X39"/>
  <c r="W39"/>
  <c r="V39"/>
  <c r="U39"/>
  <c r="Y39" s="1"/>
  <c r="I39"/>
  <c r="H39"/>
  <c r="B39"/>
  <c r="AI35"/>
  <c r="AH35"/>
  <c r="AG35"/>
  <c r="AF35"/>
  <c r="AC35"/>
  <c r="AB35"/>
  <c r="Z35"/>
  <c r="AD35" s="1"/>
  <c r="X35"/>
  <c r="W35"/>
  <c r="V35"/>
  <c r="U35"/>
  <c r="I35"/>
  <c r="J35" s="1"/>
  <c r="H35"/>
  <c r="B35"/>
  <c r="AA31"/>
  <c r="AF31" s="1"/>
  <c r="X31"/>
  <c r="W31"/>
  <c r="V31"/>
  <c r="U31"/>
  <c r="I31"/>
  <c r="J31" s="1"/>
  <c r="H31"/>
  <c r="B31"/>
  <c r="AG27"/>
  <c r="AF27"/>
  <c r="AA27"/>
  <c r="AI27" s="1"/>
  <c r="Z27"/>
  <c r="AE27" s="1"/>
  <c r="X27"/>
  <c r="W27"/>
  <c r="V27"/>
  <c r="U27"/>
  <c r="I27"/>
  <c r="H27"/>
  <c r="B27"/>
  <c r="AF23"/>
  <c r="AA23"/>
  <c r="AH23" s="1"/>
  <c r="X23"/>
  <c r="W23"/>
  <c r="V23"/>
  <c r="U23"/>
  <c r="I23"/>
  <c r="H23"/>
  <c r="B23"/>
  <c r="J23" s="1"/>
  <c r="K23" s="1"/>
  <c r="AF19"/>
  <c r="AA19"/>
  <c r="AG19" s="1"/>
  <c r="X19"/>
  <c r="W19"/>
  <c r="V19"/>
  <c r="U19"/>
  <c r="I19"/>
  <c r="J19" s="1"/>
  <c r="H19"/>
  <c r="K19" s="1"/>
  <c r="B19"/>
  <c r="AA15"/>
  <c r="AF15" s="1"/>
  <c r="X15"/>
  <c r="X44" s="1"/>
  <c r="W15"/>
  <c r="V15"/>
  <c r="U15"/>
  <c r="I15"/>
  <c r="J15" s="1"/>
  <c r="H15"/>
  <c r="B15"/>
  <c r="T44" i="1"/>
  <c r="S44"/>
  <c r="Z39"/>
  <c r="Z35"/>
  <c r="H19"/>
  <c r="K19" s="1"/>
  <c r="B39"/>
  <c r="B31"/>
  <c r="B27"/>
  <c r="B19"/>
  <c r="AA43"/>
  <c r="AI43" s="1"/>
  <c r="X43"/>
  <c r="W43"/>
  <c r="V43"/>
  <c r="U43"/>
  <c r="I43"/>
  <c r="H43"/>
  <c r="B43"/>
  <c r="AI39"/>
  <c r="X39"/>
  <c r="W39"/>
  <c r="W44" s="1"/>
  <c r="V39"/>
  <c r="U39"/>
  <c r="I39"/>
  <c r="H39"/>
  <c r="AG35"/>
  <c r="X35"/>
  <c r="W35"/>
  <c r="V35"/>
  <c r="U35"/>
  <c r="I35"/>
  <c r="H35"/>
  <c r="B35"/>
  <c r="AA31"/>
  <c r="X31"/>
  <c r="W31"/>
  <c r="V31"/>
  <c r="U31"/>
  <c r="I31"/>
  <c r="H31"/>
  <c r="AA27"/>
  <c r="AI27" s="1"/>
  <c r="X27"/>
  <c r="W27"/>
  <c r="V27"/>
  <c r="U27"/>
  <c r="I27"/>
  <c r="H27"/>
  <c r="AA23"/>
  <c r="AG23" s="1"/>
  <c r="X23"/>
  <c r="W23"/>
  <c r="V23"/>
  <c r="U23"/>
  <c r="I23"/>
  <c r="H23"/>
  <c r="B23"/>
  <c r="AA19"/>
  <c r="X19"/>
  <c r="X44" s="1"/>
  <c r="W19"/>
  <c r="V19"/>
  <c r="U19"/>
  <c r="I19"/>
  <c r="AA15"/>
  <c r="AI15" s="1"/>
  <c r="X15"/>
  <c r="W15"/>
  <c r="V15"/>
  <c r="V44" s="1"/>
  <c r="U15"/>
  <c r="U44" s="1"/>
  <c r="I15"/>
  <c r="H15"/>
  <c r="B15"/>
  <c r="J39" l="1"/>
  <c r="AA44"/>
  <c r="W44" i="2"/>
  <c r="Y43"/>
  <c r="Y15"/>
  <c r="Y23"/>
  <c r="AB35"/>
  <c r="Y39"/>
  <c r="K27"/>
  <c r="M27" s="1"/>
  <c r="B44"/>
  <c r="A44" s="1"/>
  <c r="V44"/>
  <c r="K23"/>
  <c r="AF23"/>
  <c r="Y27"/>
  <c r="AD31"/>
  <c r="J39"/>
  <c r="K39" s="1"/>
  <c r="AC39"/>
  <c r="J43"/>
  <c r="K43" s="1"/>
  <c r="N27"/>
  <c r="P27"/>
  <c r="Q27" s="1"/>
  <c r="R27" s="1"/>
  <c r="L27"/>
  <c r="O19"/>
  <c r="L19"/>
  <c r="Q19"/>
  <c r="N19"/>
  <c r="P19"/>
  <c r="M19"/>
  <c r="P23"/>
  <c r="Q23" s="1"/>
  <c r="L23"/>
  <c r="O23"/>
  <c r="M23"/>
  <c r="N23"/>
  <c r="M39"/>
  <c r="O39"/>
  <c r="P39"/>
  <c r="Q39" s="1"/>
  <c r="R39" s="1"/>
  <c r="L39"/>
  <c r="N39"/>
  <c r="K15"/>
  <c r="AF44"/>
  <c r="K31"/>
  <c r="K35"/>
  <c r="AD15"/>
  <c r="AI19"/>
  <c r="AI43"/>
  <c r="I44"/>
  <c r="Z19"/>
  <c r="Z44" s="1"/>
  <c r="AH19"/>
  <c r="H44"/>
  <c r="U44"/>
  <c r="AE15"/>
  <c r="AI15"/>
  <c r="AF19"/>
  <c r="AG23"/>
  <c r="AG44" s="1"/>
  <c r="Z27"/>
  <c r="AH27"/>
  <c r="AE31"/>
  <c r="AI31"/>
  <c r="AC35"/>
  <c r="AE39"/>
  <c r="AF43"/>
  <c r="AA44"/>
  <c r="AC15"/>
  <c r="AI23"/>
  <c r="AC31"/>
  <c r="AE35"/>
  <c r="Z43"/>
  <c r="AH43"/>
  <c r="Z23"/>
  <c r="K15" i="3"/>
  <c r="W44"/>
  <c r="Y23"/>
  <c r="K31"/>
  <c r="O31" s="1"/>
  <c r="K35"/>
  <c r="B44"/>
  <c r="A44" s="1"/>
  <c r="V44"/>
  <c r="Y19"/>
  <c r="J27"/>
  <c r="Y35"/>
  <c r="K39"/>
  <c r="O39" s="1"/>
  <c r="K43"/>
  <c r="L43" s="1"/>
  <c r="AF43"/>
  <c r="I44"/>
  <c r="U44"/>
  <c r="AF44"/>
  <c r="AG23"/>
  <c r="Y27"/>
  <c r="AH27"/>
  <c r="Y31"/>
  <c r="J39"/>
  <c r="Y43"/>
  <c r="O19"/>
  <c r="P19"/>
  <c r="Q19" s="1"/>
  <c r="L19"/>
  <c r="M19"/>
  <c r="N19"/>
  <c r="N31"/>
  <c r="P31"/>
  <c r="Q31" s="1"/>
  <c r="L31"/>
  <c r="M39"/>
  <c r="N39"/>
  <c r="L39"/>
  <c r="O43"/>
  <c r="P43"/>
  <c r="Q43"/>
  <c r="M43"/>
  <c r="N43"/>
  <c r="P23"/>
  <c r="L23"/>
  <c r="Q23"/>
  <c r="R23" s="1"/>
  <c r="M23"/>
  <c r="N23"/>
  <c r="O23"/>
  <c r="N15"/>
  <c r="O15"/>
  <c r="P15"/>
  <c r="L15"/>
  <c r="Q15"/>
  <c r="M15"/>
  <c r="O35"/>
  <c r="P35"/>
  <c r="Q35" s="1"/>
  <c r="R35" s="1"/>
  <c r="L35"/>
  <c r="M35"/>
  <c r="N35"/>
  <c r="AI15"/>
  <c r="AD27"/>
  <c r="AI31"/>
  <c r="AE39"/>
  <c r="AA44"/>
  <c r="Z15"/>
  <c r="AH15"/>
  <c r="AI19"/>
  <c r="K27"/>
  <c r="K44" s="1"/>
  <c r="AC27"/>
  <c r="Z31"/>
  <c r="AH31"/>
  <c r="AD39"/>
  <c r="AI43"/>
  <c r="Y15"/>
  <c r="AG15"/>
  <c r="Z19"/>
  <c r="AH19"/>
  <c r="AI23"/>
  <c r="AB27"/>
  <c r="AG31"/>
  <c r="AE35"/>
  <c r="AC39"/>
  <c r="Z43"/>
  <c r="AH43"/>
  <c r="H44"/>
  <c r="Z23"/>
  <c r="K39" i="1"/>
  <c r="P39" s="1"/>
  <c r="Q39" s="1"/>
  <c r="J27"/>
  <c r="K27" s="1"/>
  <c r="AF15"/>
  <c r="J35"/>
  <c r="K35" s="1"/>
  <c r="AF39"/>
  <c r="J23"/>
  <c r="K23" s="1"/>
  <c r="Y35"/>
  <c r="B44"/>
  <c r="A44" s="1"/>
  <c r="Z27"/>
  <c r="AC27" s="1"/>
  <c r="AH27"/>
  <c r="AH39"/>
  <c r="Z43"/>
  <c r="AC43" s="1"/>
  <c r="Y15"/>
  <c r="Z15"/>
  <c r="AH15"/>
  <c r="AG27"/>
  <c r="AG39"/>
  <c r="I44"/>
  <c r="AG43"/>
  <c r="Y23"/>
  <c r="Y27"/>
  <c r="Y31"/>
  <c r="Y43"/>
  <c r="AH43"/>
  <c r="Y19"/>
  <c r="J31"/>
  <c r="K31" s="1"/>
  <c r="J15"/>
  <c r="K15" s="1"/>
  <c r="L15" s="1"/>
  <c r="AG15"/>
  <c r="J19"/>
  <c r="AF27"/>
  <c r="Y39"/>
  <c r="AF43"/>
  <c r="AI19"/>
  <c r="AI31"/>
  <c r="H44"/>
  <c r="Z19"/>
  <c r="Z31"/>
  <c r="AF31"/>
  <c r="AI35"/>
  <c r="AG19"/>
  <c r="Z23"/>
  <c r="AF23"/>
  <c r="AH23"/>
  <c r="AG31"/>
  <c r="AF35"/>
  <c r="AH35"/>
  <c r="J43"/>
  <c r="K43" s="1"/>
  <c r="AF19"/>
  <c r="AH19"/>
  <c r="AI23"/>
  <c r="AH31"/>
  <c r="AB15" l="1"/>
  <c r="Z44"/>
  <c r="AG44"/>
  <c r="AI44"/>
  <c r="Y44"/>
  <c r="AH44"/>
  <c r="AF44"/>
  <c r="L43" i="2"/>
  <c r="O43"/>
  <c r="P43"/>
  <c r="Q43" s="1"/>
  <c r="R43" s="1"/>
  <c r="M43"/>
  <c r="N43"/>
  <c r="AH44"/>
  <c r="O27"/>
  <c r="Y44"/>
  <c r="R23"/>
  <c r="AC43"/>
  <c r="AD43"/>
  <c r="AB43"/>
  <c r="AE43"/>
  <c r="AD23"/>
  <c r="AC23"/>
  <c r="AE23"/>
  <c r="AB23"/>
  <c r="O35"/>
  <c r="P35"/>
  <c r="Q35" s="1"/>
  <c r="R35" s="1"/>
  <c r="M35"/>
  <c r="N35"/>
  <c r="L35"/>
  <c r="N15"/>
  <c r="O15"/>
  <c r="P15"/>
  <c r="K44"/>
  <c r="Q15"/>
  <c r="M15"/>
  <c r="L15"/>
  <c r="AD44"/>
  <c r="AE27"/>
  <c r="AC27"/>
  <c r="AD27"/>
  <c r="AB27"/>
  <c r="AC19"/>
  <c r="AD19"/>
  <c r="AB19"/>
  <c r="AE19"/>
  <c r="AE44" s="1"/>
  <c r="N31"/>
  <c r="P31"/>
  <c r="Q31" s="1"/>
  <c r="R31" s="1"/>
  <c r="M31"/>
  <c r="O31"/>
  <c r="L31"/>
  <c r="R19"/>
  <c r="AI44"/>
  <c r="Y44" i="3"/>
  <c r="P39"/>
  <c r="Q39" s="1"/>
  <c r="R39" s="1"/>
  <c r="M31"/>
  <c r="R19"/>
  <c r="AC43"/>
  <c r="AD43"/>
  <c r="AE43"/>
  <c r="AB43"/>
  <c r="R43"/>
  <c r="R31"/>
  <c r="AG44"/>
  <c r="AI44"/>
  <c r="AC19"/>
  <c r="AD19"/>
  <c r="AE19"/>
  <c r="AB19"/>
  <c r="M27"/>
  <c r="N27"/>
  <c r="O27"/>
  <c r="P27"/>
  <c r="Q27" s="1"/>
  <c r="L27"/>
  <c r="AB15"/>
  <c r="AC15"/>
  <c r="Z44"/>
  <c r="AD15"/>
  <c r="AE15"/>
  <c r="AD23"/>
  <c r="AE23"/>
  <c r="AB23"/>
  <c r="AC23"/>
  <c r="AB31"/>
  <c r="AC31"/>
  <c r="AD31"/>
  <c r="AE31"/>
  <c r="R15"/>
  <c r="AH44"/>
  <c r="R39" i="1"/>
  <c r="L27"/>
  <c r="L39"/>
  <c r="AE27"/>
  <c r="M35"/>
  <c r="O35"/>
  <c r="M39"/>
  <c r="M27"/>
  <c r="L23"/>
  <c r="N23"/>
  <c r="M23"/>
  <c r="P35"/>
  <c r="Q35" s="1"/>
  <c r="R35" s="1"/>
  <c r="AD43"/>
  <c r="AB27"/>
  <c r="N39"/>
  <c r="L35"/>
  <c r="AB43"/>
  <c r="AE43"/>
  <c r="AD27"/>
  <c r="O39"/>
  <c r="N35"/>
  <c r="AD15"/>
  <c r="AD44" s="1"/>
  <c r="O23"/>
  <c r="M31"/>
  <c r="L31"/>
  <c r="N31"/>
  <c r="P31"/>
  <c r="Q31" s="1"/>
  <c r="R31" s="1"/>
  <c r="O31"/>
  <c r="AB39"/>
  <c r="AD39"/>
  <c r="AE39"/>
  <c r="AC39"/>
  <c r="P27"/>
  <c r="Q27" s="1"/>
  <c r="R27" s="1"/>
  <c r="AE15"/>
  <c r="P23"/>
  <c r="Q23" s="1"/>
  <c r="R23" s="1"/>
  <c r="N27"/>
  <c r="AC15"/>
  <c r="O27"/>
  <c r="AD31"/>
  <c r="AB31"/>
  <c r="AC31"/>
  <c r="AE31"/>
  <c r="M43"/>
  <c r="N43"/>
  <c r="O43"/>
  <c r="P43"/>
  <c r="Q43" s="1"/>
  <c r="R43" s="1"/>
  <c r="L43"/>
  <c r="AE35"/>
  <c r="AB35"/>
  <c r="AC35"/>
  <c r="AD35"/>
  <c r="M15"/>
  <c r="O15"/>
  <c r="K44"/>
  <c r="N15"/>
  <c r="P15"/>
  <c r="AE23"/>
  <c r="AC23"/>
  <c r="AB23"/>
  <c r="AD23"/>
  <c r="AD19"/>
  <c r="AB19"/>
  <c r="AC19"/>
  <c r="AE19"/>
  <c r="N19"/>
  <c r="P19"/>
  <c r="Q19" s="1"/>
  <c r="R19" s="1"/>
  <c r="M19"/>
  <c r="O19"/>
  <c r="L19"/>
  <c r="AC44" l="1"/>
  <c r="AB44"/>
  <c r="AE44"/>
  <c r="AC44" i="2"/>
  <c r="R15"/>
  <c r="R44" s="1"/>
  <c r="Q44"/>
  <c r="AB44"/>
  <c r="P44"/>
  <c r="AC44" i="3"/>
  <c r="P44"/>
  <c r="R27"/>
  <c r="R44" s="1"/>
  <c r="Q44"/>
  <c r="AE44"/>
  <c r="AB44"/>
  <c r="AD44"/>
  <c r="Q15" i="1"/>
  <c r="P44"/>
  <c r="R15" l="1"/>
  <c r="R44" s="1"/>
  <c r="Q44"/>
</calcChain>
</file>

<file path=xl/sharedStrings.xml><?xml version="1.0" encoding="utf-8"?>
<sst xmlns="http://schemas.openxmlformats.org/spreadsheetml/2006/main" count="2868" uniqueCount="120">
  <si>
    <t>ООО "Компания "ЭкоАРТ"</t>
  </si>
  <si>
    <t>ИНН/КПП 7728567951/771401001</t>
  </si>
  <si>
    <t xml:space="preserve">БУХГАЛТЕРСКАЯ СПРАВКА </t>
  </si>
  <si>
    <t>по созданию оценочного обязательства по суммам отпускных сотрудников ООО "Компания "ЭкоАРТ", работающих по трудовым договорам</t>
  </si>
  <si>
    <t>расчет</t>
  </si>
  <si>
    <t>проводки (начисления)</t>
  </si>
  <si>
    <t>суммы отпускных</t>
  </si>
  <si>
    <t>страховые взносы</t>
  </si>
  <si>
    <t>за счет затратных счетов</t>
  </si>
  <si>
    <t>за счет резерва</t>
  </si>
  <si>
    <t>№ п/п</t>
  </si>
  <si>
    <t>Кол-во сотрудни-ков подраз-деления</t>
  </si>
  <si>
    <t>Сотрудники</t>
  </si>
  <si>
    <t>Код (Таб. №)</t>
  </si>
  <si>
    <t>Подразделение</t>
  </si>
  <si>
    <t>Должность</t>
  </si>
  <si>
    <t>Принят</t>
  </si>
  <si>
    <t>Оклад согласно Штатного расписания, руб.</t>
  </si>
  <si>
    <t>Среднедневной заработок подразделения*</t>
  </si>
  <si>
    <t>Сумма отпускных по подразделению, руб.**</t>
  </si>
  <si>
    <t xml:space="preserve">ПФР
22% </t>
  </si>
  <si>
    <t>ФФОМС
5,1%</t>
  </si>
  <si>
    <t>ФСС
2,9%</t>
  </si>
  <si>
    <t>ФСС от НС и ПЗ
0,2%</t>
  </si>
  <si>
    <t>Сумма страховых взносов на сумму отпускных по подразделению, руб.***</t>
  </si>
  <si>
    <t>Подлежит начислению на затратный счет</t>
  </si>
  <si>
    <t>Подлежит начислению за счет резерва</t>
  </si>
  <si>
    <t>АУП</t>
  </si>
  <si>
    <t>Генеральный директор</t>
  </si>
  <si>
    <t>х</t>
  </si>
  <si>
    <t>Заместитель Генерального директора</t>
  </si>
  <si>
    <t>Исполнительный  директор</t>
  </si>
  <si>
    <t>Итого по подразделению 
АУП</t>
  </si>
  <si>
    <t>Бухгалтерия</t>
  </si>
  <si>
    <t>Бухгалтер</t>
  </si>
  <si>
    <t>09.03.2011</t>
  </si>
  <si>
    <t>01.08.2011</t>
  </si>
  <si>
    <t>Итого по подразделению 
Бухгалтерия</t>
  </si>
  <si>
    <t>Коммерческая служба</t>
  </si>
  <si>
    <t>Менеджер по продажам</t>
  </si>
  <si>
    <t>01.06.2010</t>
  </si>
  <si>
    <t>23.04.2007</t>
  </si>
  <si>
    <t>Сергиенко Евгений Евгеньевич</t>
  </si>
  <si>
    <t>Старцев Александр Иванович</t>
  </si>
  <si>
    <t>Тимофеев Сергей Александрович</t>
  </si>
  <si>
    <t>02.02.2011</t>
  </si>
  <si>
    <t>Фахрутдинов Ильгиз Муртазович</t>
  </si>
  <si>
    <t>09.01.2007</t>
  </si>
  <si>
    <t>Филиппов Николай Константинович</t>
  </si>
  <si>
    <t>26.02.2007</t>
  </si>
  <si>
    <t>Шестаков Виктор Викторович</t>
  </si>
  <si>
    <t>18.06.2008</t>
  </si>
  <si>
    <t>Руководитель отдела в Коммерческой службе</t>
  </si>
  <si>
    <t>17.04.2007</t>
  </si>
  <si>
    <t>Солдатов Константин Александрович</t>
  </si>
  <si>
    <t>Итого по подразделению 
Коммерческая служба</t>
  </si>
  <si>
    <t>Служба закупки</t>
  </si>
  <si>
    <t>Менеджер по закупкам</t>
  </si>
  <si>
    <t>20.02.2009</t>
  </si>
  <si>
    <t>08.11.2010</t>
  </si>
  <si>
    <t>22.02.2008</t>
  </si>
  <si>
    <t>Итого по подразделению 
Служба закупок</t>
  </si>
  <si>
    <t>Служба логистики</t>
  </si>
  <si>
    <t>Кладовщик</t>
  </si>
  <si>
    <t>02.07.2008</t>
  </si>
  <si>
    <t>25.08.2011</t>
  </si>
  <si>
    <t>Курьер - экспедитор</t>
  </si>
  <si>
    <t>05.05.2008</t>
  </si>
  <si>
    <t>Итого по подразделению 
Служба логистики</t>
  </si>
  <si>
    <t>Служба персонала</t>
  </si>
  <si>
    <t>Заместитель Руководителя службы персонала</t>
  </si>
  <si>
    <t>Руководитель службы персонала</t>
  </si>
  <si>
    <t>20.09.2010</t>
  </si>
  <si>
    <t>Секретарь</t>
  </si>
  <si>
    <t>11.01.2011</t>
  </si>
  <si>
    <t>Итого по подразделению 
Служба персонала</t>
  </si>
  <si>
    <t>Техническая служба</t>
  </si>
  <si>
    <t>Специалист по сервисному обслуживанию</t>
  </si>
  <si>
    <t>18.10.2011</t>
  </si>
  <si>
    <t>Технический специалист</t>
  </si>
  <si>
    <t>Итого по подразделению 
Техническая служба</t>
  </si>
  <si>
    <t>Финансовая служба</t>
  </si>
  <si>
    <t>Программист 1С</t>
  </si>
  <si>
    <t>01.12.2009</t>
  </si>
  <si>
    <t>Финансовый директор</t>
  </si>
  <si>
    <t>07.05.2007</t>
  </si>
  <si>
    <t>Финансовый менеджер</t>
  </si>
  <si>
    <t>30.08.2010</t>
  </si>
  <si>
    <t>Итого по подразделению 
Финансовая служба</t>
  </si>
  <si>
    <t>Итого по всем подразделениям компании</t>
  </si>
  <si>
    <t>*</t>
  </si>
  <si>
    <t>Среднедневной заработок подразделения = (Сумма окладов по Штатному расписанию всех сотрудников подразделения / Кол-во сотрудников подразделения)/29,4</t>
  </si>
  <si>
    <t>**</t>
  </si>
  <si>
    <t>Сумма отпускных по подразделению = Общее кол-во дней отпуска, причитающихся сотрудникам на отчетную дату, по подразделению * Среднедневной заработок подразделения</t>
  </si>
  <si>
    <t>***</t>
  </si>
  <si>
    <t>****</t>
  </si>
  <si>
    <t>Сумма оценочного обязательства = Сумма отпускных по подразделению + Сумма страховых взносов по подразделению</t>
  </si>
  <si>
    <t>Главный бухгалтер ООО "Компания "ЭкоАРТ"</t>
  </si>
  <si>
    <t>________________________________________</t>
  </si>
  <si>
    <t>Наумова О.А.</t>
  </si>
  <si>
    <t>Тишкин Александр Валерьевич</t>
  </si>
  <si>
    <t>Сумма страховых взносов по подразделению = Сумма отпускных по подразделению*Ставка страховых взносов, действующая в следующем за отчетной датой периоде. Ставка на 2013 год = 30,2% (ПФР; ФФОМС; ФСС; ФСС от НС и ПЗ)</t>
  </si>
  <si>
    <t>18.03.2013</t>
  </si>
  <si>
    <t>Юханов Алексей Александрович</t>
  </si>
  <si>
    <t>01.04.2013</t>
  </si>
  <si>
    <t>Чаплинский  Антон Андреевич</t>
  </si>
  <si>
    <t>Шендрик Руслан Викторович</t>
  </si>
  <si>
    <t>Сумма оценочного обязательства, руб.**** на 30.11.13</t>
  </si>
  <si>
    <t>31.12.2013 г.</t>
  </si>
  <si>
    <t>на 31 декабря 2013 года</t>
  </si>
  <si>
    <t>Кол-во дней отпуска, причитающихся сотрудникам на 31.12.2013 г.</t>
  </si>
  <si>
    <t>Сумма оценочного обязательства, руб.**** на 31.12.13</t>
  </si>
  <si>
    <t>Проводки по начислению (доначислению сумм по резерву) на 31.12.13</t>
  </si>
  <si>
    <t>Сумма отпускных по подразделению, руб. за декабрь 2013</t>
  </si>
  <si>
    <t>Хромов Евгений Викторович</t>
  </si>
  <si>
    <t>Шигапов Михаил Михайлович</t>
  </si>
  <si>
    <t>Иванов Иван Иванович</t>
  </si>
  <si>
    <t>Петров Петр Петрович</t>
  </si>
  <si>
    <t>Сидоров Иван Иванович</t>
  </si>
  <si>
    <t>(ФИО)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</si>
</sst>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top"/>
    </xf>
    <xf numFmtId="1" fontId="1" fillId="0" borderId="1" xfId="0" applyNumberFormat="1" applyFont="1" applyFill="1" applyBorder="1" applyAlignment="1">
      <alignment horizontal="left" vertical="top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right" vertical="top"/>
    </xf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right"/>
    </xf>
    <xf numFmtId="4" fontId="1" fillId="0" borderId="2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top" wrapText="1"/>
    </xf>
    <xf numFmtId="14" fontId="1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wrapText="1"/>
    </xf>
    <xf numFmtId="4" fontId="1" fillId="0" borderId="0" xfId="0" applyNumberFormat="1" applyFont="1" applyFill="1"/>
    <xf numFmtId="0" fontId="4" fillId="2" borderId="1" xfId="0" applyNumberFormat="1" applyFont="1" applyFill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55"/>
  <sheetViews>
    <sheetView tabSelected="1" workbookViewId="0">
      <selection activeCell="A5" sqref="A5:AI5"/>
    </sheetView>
  </sheetViews>
  <sheetFormatPr defaultColWidth="8" defaultRowHeight="12.75"/>
  <cols>
    <col min="1" max="1" width="7.5703125" style="1" customWidth="1"/>
    <col min="2" max="2" width="9.28515625" style="1" customWidth="1"/>
    <col min="3" max="3" width="31.7109375" style="31" customWidth="1"/>
    <col min="4" max="4" width="5.7109375" style="31" customWidth="1"/>
    <col min="5" max="5" width="19.5703125" style="31" customWidth="1"/>
    <col min="6" max="6" width="39.42578125" style="31" customWidth="1"/>
    <col min="7" max="7" width="9.85546875" style="31" customWidth="1"/>
    <col min="8" max="8" width="15.28515625" style="31" customWidth="1"/>
    <col min="9" max="9" width="11.7109375" style="1" customWidth="1"/>
    <col min="10" max="11" width="15.42578125" style="1" customWidth="1"/>
    <col min="12" max="12" width="9.42578125" style="1" customWidth="1"/>
    <col min="13" max="13" width="8.7109375" style="1" customWidth="1"/>
    <col min="14" max="14" width="9" style="1" customWidth="1"/>
    <col min="15" max="15" width="8.42578125" style="1" customWidth="1"/>
    <col min="16" max="16" width="15.42578125" style="1" customWidth="1"/>
    <col min="17" max="17" width="21.85546875" style="1" customWidth="1"/>
    <col min="18" max="18" width="11.140625" style="1" customWidth="1"/>
    <col min="19" max="19" width="14.28515625" style="1" customWidth="1"/>
    <col min="20" max="20" width="14.7109375" style="1" customWidth="1"/>
    <col min="21" max="21" width="8.85546875" style="1" bestFit="1" customWidth="1"/>
    <col min="22" max="22" width="8.7109375" style="1" customWidth="1"/>
    <col min="23" max="23" width="7.85546875" style="1" bestFit="1" customWidth="1"/>
    <col min="24" max="24" width="8.42578125" style="1" customWidth="1"/>
    <col min="25" max="25" width="16.42578125" style="1" customWidth="1"/>
    <col min="26" max="26" width="13.28515625" style="1" bestFit="1" customWidth="1"/>
    <col min="27" max="27" width="13.140625" style="1" bestFit="1" customWidth="1"/>
    <col min="28" max="28" width="9.42578125" style="1" bestFit="1" customWidth="1"/>
    <col min="29" max="30" width="8.42578125" style="1" bestFit="1" customWidth="1"/>
    <col min="31" max="31" width="7" style="1" bestFit="1" customWidth="1"/>
    <col min="32" max="33" width="8.85546875" style="1" bestFit="1" customWidth="1"/>
    <col min="34" max="34" width="7.85546875" style="1" bestFit="1" customWidth="1"/>
    <col min="35" max="35" width="7" style="1" bestFit="1" customWidth="1"/>
    <col min="36" max="16384" width="8" style="1"/>
  </cols>
  <sheetData>
    <row r="1" spans="1:35">
      <c r="B1" s="2" t="s">
        <v>0</v>
      </c>
    </row>
    <row r="2" spans="1:35">
      <c r="B2" s="2" t="s">
        <v>1</v>
      </c>
    </row>
    <row r="3" spans="1:35">
      <c r="B3" s="2" t="s">
        <v>108</v>
      </c>
    </row>
    <row r="4" spans="1:35" ht="15.7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</row>
    <row r="5" spans="1:35" ht="15.7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</row>
    <row r="6" spans="1:35" ht="15.75">
      <c r="A6" s="40" t="s">
        <v>109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</row>
    <row r="7" spans="1:35" ht="15.7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3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33"/>
      <c r="S8" s="42" t="s">
        <v>4</v>
      </c>
      <c r="T8" s="42"/>
      <c r="U8" s="42"/>
      <c r="V8" s="42"/>
      <c r="W8" s="42"/>
      <c r="X8" s="42"/>
      <c r="Y8" s="42"/>
      <c r="Z8" s="42" t="s">
        <v>5</v>
      </c>
      <c r="AA8" s="42"/>
      <c r="AB8" s="42"/>
      <c r="AC8" s="42"/>
      <c r="AD8" s="42"/>
      <c r="AE8" s="42"/>
      <c r="AF8" s="42"/>
      <c r="AG8" s="42"/>
      <c r="AH8" s="42"/>
      <c r="AI8" s="42"/>
    </row>
    <row r="9" spans="1:3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33"/>
      <c r="S9" s="42"/>
      <c r="T9" s="42"/>
      <c r="U9" s="42"/>
      <c r="V9" s="42"/>
      <c r="W9" s="42"/>
      <c r="X9" s="42"/>
      <c r="Y9" s="42"/>
      <c r="Z9" s="42" t="s">
        <v>6</v>
      </c>
      <c r="AA9" s="42"/>
      <c r="AB9" s="42" t="s">
        <v>7</v>
      </c>
      <c r="AC9" s="42"/>
      <c r="AD9" s="42"/>
      <c r="AE9" s="42"/>
      <c r="AF9" s="42"/>
      <c r="AG9" s="42"/>
      <c r="AH9" s="42"/>
      <c r="AI9" s="42"/>
    </row>
    <row r="10" spans="1:35">
      <c r="S10" s="42"/>
      <c r="T10" s="42"/>
      <c r="U10" s="42"/>
      <c r="V10" s="42"/>
      <c r="W10" s="42"/>
      <c r="X10" s="42"/>
      <c r="Y10" s="42"/>
      <c r="Z10" s="42"/>
      <c r="AA10" s="42"/>
      <c r="AB10" s="42" t="s">
        <v>8</v>
      </c>
      <c r="AC10" s="42"/>
      <c r="AD10" s="42"/>
      <c r="AE10" s="42"/>
      <c r="AF10" s="42" t="s">
        <v>9</v>
      </c>
      <c r="AG10" s="42"/>
      <c r="AH10" s="42"/>
      <c r="AI10" s="42"/>
    </row>
    <row r="11" spans="1:35" s="3" customFormat="1" ht="89.25">
      <c r="A11" s="34" t="s">
        <v>10</v>
      </c>
      <c r="B11" s="34" t="s">
        <v>11</v>
      </c>
      <c r="C11" s="34" t="s">
        <v>12</v>
      </c>
      <c r="D11" s="34" t="s">
        <v>13</v>
      </c>
      <c r="E11" s="34" t="s">
        <v>14</v>
      </c>
      <c r="F11" s="34" t="s">
        <v>15</v>
      </c>
      <c r="G11" s="34" t="s">
        <v>16</v>
      </c>
      <c r="H11" s="34" t="s">
        <v>110</v>
      </c>
      <c r="I11" s="34" t="s">
        <v>17</v>
      </c>
      <c r="J11" s="34" t="s">
        <v>18</v>
      </c>
      <c r="K11" s="34" t="s">
        <v>19</v>
      </c>
      <c r="L11" s="34" t="s">
        <v>20</v>
      </c>
      <c r="M11" s="34" t="s">
        <v>21</v>
      </c>
      <c r="N11" s="34" t="s">
        <v>22</v>
      </c>
      <c r="O11" s="34" t="s">
        <v>23</v>
      </c>
      <c r="P11" s="34" t="s">
        <v>24</v>
      </c>
      <c r="Q11" s="34" t="s">
        <v>111</v>
      </c>
      <c r="R11" s="30" t="s">
        <v>112</v>
      </c>
      <c r="S11" s="34" t="s">
        <v>107</v>
      </c>
      <c r="T11" s="34" t="s">
        <v>113</v>
      </c>
      <c r="U11" s="34" t="s">
        <v>20</v>
      </c>
      <c r="V11" s="34" t="s">
        <v>21</v>
      </c>
      <c r="W11" s="34" t="s">
        <v>22</v>
      </c>
      <c r="X11" s="34" t="s">
        <v>23</v>
      </c>
      <c r="Y11" s="34" t="s">
        <v>24</v>
      </c>
      <c r="Z11" s="34" t="s">
        <v>25</v>
      </c>
      <c r="AA11" s="34" t="s">
        <v>26</v>
      </c>
      <c r="AB11" s="34" t="s">
        <v>20</v>
      </c>
      <c r="AC11" s="34" t="s">
        <v>21</v>
      </c>
      <c r="AD11" s="34" t="s">
        <v>22</v>
      </c>
      <c r="AE11" s="34" t="s">
        <v>23</v>
      </c>
      <c r="AF11" s="34" t="s">
        <v>20</v>
      </c>
      <c r="AG11" s="34" t="s">
        <v>21</v>
      </c>
      <c r="AH11" s="34" t="s">
        <v>22</v>
      </c>
      <c r="AI11" s="34" t="s">
        <v>23</v>
      </c>
    </row>
    <row r="12" spans="1:35" s="9" customFormat="1">
      <c r="A12" s="4">
        <v>1</v>
      </c>
      <c r="B12" s="4">
        <v>1</v>
      </c>
      <c r="C12" s="5" t="s">
        <v>116</v>
      </c>
      <c r="D12" s="6">
        <v>220</v>
      </c>
      <c r="E12" s="5" t="s">
        <v>27</v>
      </c>
      <c r="F12" s="5" t="s">
        <v>28</v>
      </c>
      <c r="G12" s="24">
        <v>41253</v>
      </c>
      <c r="H12" s="4">
        <v>5</v>
      </c>
      <c r="I12" s="7">
        <v>60000</v>
      </c>
      <c r="J12" s="7" t="s">
        <v>29</v>
      </c>
      <c r="K12" s="7" t="s">
        <v>29</v>
      </c>
      <c r="L12" s="7" t="s">
        <v>29</v>
      </c>
      <c r="M12" s="7" t="s">
        <v>29</v>
      </c>
      <c r="N12" s="7" t="s">
        <v>29</v>
      </c>
      <c r="O12" s="7" t="s">
        <v>29</v>
      </c>
      <c r="P12" s="7" t="s">
        <v>29</v>
      </c>
      <c r="Q12" s="7" t="s">
        <v>29</v>
      </c>
      <c r="R12" s="8" t="s">
        <v>29</v>
      </c>
      <c r="S12" s="7" t="s">
        <v>29</v>
      </c>
      <c r="T12" s="7" t="s">
        <v>29</v>
      </c>
      <c r="U12" s="7" t="s">
        <v>29</v>
      </c>
      <c r="V12" s="7" t="s">
        <v>29</v>
      </c>
      <c r="W12" s="7" t="s">
        <v>29</v>
      </c>
      <c r="X12" s="7" t="s">
        <v>29</v>
      </c>
      <c r="Y12" s="7" t="s">
        <v>29</v>
      </c>
      <c r="Z12" s="7" t="s">
        <v>29</v>
      </c>
      <c r="AA12" s="7" t="s">
        <v>29</v>
      </c>
      <c r="AB12" s="7" t="s">
        <v>29</v>
      </c>
      <c r="AC12" s="7" t="s">
        <v>29</v>
      </c>
      <c r="AD12" s="7" t="s">
        <v>29</v>
      </c>
      <c r="AE12" s="7" t="s">
        <v>29</v>
      </c>
      <c r="AF12" s="7" t="s">
        <v>29</v>
      </c>
      <c r="AG12" s="7" t="s">
        <v>29</v>
      </c>
      <c r="AH12" s="7" t="s">
        <v>29</v>
      </c>
      <c r="AI12" s="7" t="s">
        <v>29</v>
      </c>
    </row>
    <row r="13" spans="1:35">
      <c r="A13" s="10">
        <v>2</v>
      </c>
      <c r="B13" s="10">
        <v>2</v>
      </c>
      <c r="C13" s="5" t="s">
        <v>117</v>
      </c>
      <c r="D13" s="6">
        <v>38</v>
      </c>
      <c r="E13" s="5" t="s">
        <v>27</v>
      </c>
      <c r="F13" s="5" t="s">
        <v>31</v>
      </c>
      <c r="G13" s="24">
        <v>41254</v>
      </c>
      <c r="H13" s="11">
        <v>14</v>
      </c>
      <c r="I13" s="12">
        <v>55000</v>
      </c>
      <c r="J13" s="13" t="s">
        <v>29</v>
      </c>
      <c r="K13" s="13" t="s">
        <v>29</v>
      </c>
      <c r="L13" s="13" t="s">
        <v>29</v>
      </c>
      <c r="M13" s="13" t="s">
        <v>29</v>
      </c>
      <c r="N13" s="13" t="s">
        <v>29</v>
      </c>
      <c r="O13" s="13" t="s">
        <v>29</v>
      </c>
      <c r="P13" s="13" t="s">
        <v>29</v>
      </c>
      <c r="Q13" s="13" t="s">
        <v>29</v>
      </c>
      <c r="R13" s="14" t="s">
        <v>29</v>
      </c>
      <c r="S13" s="13" t="s">
        <v>29</v>
      </c>
      <c r="T13" s="13" t="s">
        <v>29</v>
      </c>
      <c r="U13" s="13" t="s">
        <v>29</v>
      </c>
      <c r="V13" s="13" t="s">
        <v>29</v>
      </c>
      <c r="W13" s="13" t="s">
        <v>29</v>
      </c>
      <c r="X13" s="13" t="s">
        <v>29</v>
      </c>
      <c r="Y13" s="13" t="s">
        <v>29</v>
      </c>
      <c r="Z13" s="13" t="s">
        <v>29</v>
      </c>
      <c r="AA13" s="13" t="s">
        <v>29</v>
      </c>
      <c r="AB13" s="13" t="s">
        <v>29</v>
      </c>
      <c r="AC13" s="13" t="s">
        <v>29</v>
      </c>
      <c r="AD13" s="13" t="s">
        <v>29</v>
      </c>
      <c r="AE13" s="13" t="s">
        <v>29</v>
      </c>
      <c r="AF13" s="13" t="s">
        <v>29</v>
      </c>
      <c r="AG13" s="13" t="s">
        <v>29</v>
      </c>
      <c r="AH13" s="13" t="s">
        <v>29</v>
      </c>
      <c r="AI13" s="13" t="s">
        <v>29</v>
      </c>
    </row>
    <row r="14" spans="1:35">
      <c r="A14" s="10">
        <v>3</v>
      </c>
      <c r="B14" s="10">
        <v>3</v>
      </c>
      <c r="C14" s="5" t="s">
        <v>118</v>
      </c>
      <c r="D14" s="6">
        <v>37</v>
      </c>
      <c r="E14" s="5" t="s">
        <v>27</v>
      </c>
      <c r="F14" s="5" t="s">
        <v>30</v>
      </c>
      <c r="G14" s="24">
        <v>41255</v>
      </c>
      <c r="H14" s="11">
        <v>19</v>
      </c>
      <c r="I14" s="12">
        <v>50000</v>
      </c>
      <c r="J14" s="13" t="s">
        <v>29</v>
      </c>
      <c r="K14" s="13" t="s">
        <v>29</v>
      </c>
      <c r="L14" s="13" t="s">
        <v>29</v>
      </c>
      <c r="M14" s="13" t="s">
        <v>29</v>
      </c>
      <c r="N14" s="13" t="s">
        <v>29</v>
      </c>
      <c r="O14" s="13" t="s">
        <v>29</v>
      </c>
      <c r="P14" s="13" t="s">
        <v>29</v>
      </c>
      <c r="Q14" s="13" t="s">
        <v>29</v>
      </c>
      <c r="R14" s="14" t="s">
        <v>29</v>
      </c>
      <c r="S14" s="13" t="s">
        <v>29</v>
      </c>
      <c r="T14" s="13" t="s">
        <v>29</v>
      </c>
      <c r="U14" s="13" t="s">
        <v>29</v>
      </c>
      <c r="V14" s="13" t="s">
        <v>29</v>
      </c>
      <c r="W14" s="13" t="s">
        <v>29</v>
      </c>
      <c r="X14" s="13" t="s">
        <v>29</v>
      </c>
      <c r="Y14" s="13" t="s">
        <v>29</v>
      </c>
      <c r="Z14" s="13" t="s">
        <v>29</v>
      </c>
      <c r="AA14" s="13" t="s">
        <v>29</v>
      </c>
      <c r="AB14" s="13" t="s">
        <v>29</v>
      </c>
      <c r="AC14" s="13" t="s">
        <v>29</v>
      </c>
      <c r="AD14" s="13" t="s">
        <v>29</v>
      </c>
      <c r="AE14" s="13" t="s">
        <v>29</v>
      </c>
      <c r="AF14" s="13" t="s">
        <v>29</v>
      </c>
      <c r="AG14" s="13" t="s">
        <v>29</v>
      </c>
      <c r="AH14" s="13" t="s">
        <v>29</v>
      </c>
      <c r="AI14" s="13" t="s">
        <v>29</v>
      </c>
    </row>
    <row r="15" spans="1:35" s="21" customFormat="1" ht="25.5">
      <c r="A15" s="15"/>
      <c r="B15" s="15">
        <f>B14</f>
        <v>3</v>
      </c>
      <c r="C15" s="16" t="s">
        <v>32</v>
      </c>
      <c r="D15" s="17" t="s">
        <v>29</v>
      </c>
      <c r="E15" s="17" t="s">
        <v>29</v>
      </c>
      <c r="F15" s="17" t="s">
        <v>29</v>
      </c>
      <c r="G15" s="17" t="s">
        <v>29</v>
      </c>
      <c r="H15" s="18">
        <f>SUM(H12:H14)</f>
        <v>38</v>
      </c>
      <c r="I15" s="19">
        <f>SUM(I12:I14)</f>
        <v>165000</v>
      </c>
      <c r="J15" s="19">
        <f>(I15/B15)/29.4</f>
        <v>1870.7482993197279</v>
      </c>
      <c r="K15" s="19">
        <f>IF(H15&lt;0,0,H15*J15)</f>
        <v>71088.43537414966</v>
      </c>
      <c r="L15" s="19">
        <f>K15*22%</f>
        <v>15639.455782312925</v>
      </c>
      <c r="M15" s="19">
        <f>K15*5.1%</f>
        <v>3625.5102040816323</v>
      </c>
      <c r="N15" s="19">
        <f>K15*2.9%</f>
        <v>2061.5646258503398</v>
      </c>
      <c r="O15" s="19">
        <f>K15*0.2%</f>
        <v>142.17687074829934</v>
      </c>
      <c r="P15" s="19">
        <f>K15*30.2%</f>
        <v>21468.707482993195</v>
      </c>
      <c r="Q15" s="20">
        <f>K15+P15</f>
        <v>92557.142857142855</v>
      </c>
      <c r="R15" s="26">
        <f>Q15+AA15+AG15+AH15+AI15-S15</f>
        <v>12557.142857142855</v>
      </c>
      <c r="S15" s="20">
        <v>80000</v>
      </c>
      <c r="T15" s="20">
        <v>0</v>
      </c>
      <c r="U15" s="20">
        <f>T15*22%</f>
        <v>0</v>
      </c>
      <c r="V15" s="20">
        <f>T15*5.1%</f>
        <v>0</v>
      </c>
      <c r="W15" s="20">
        <f>T15*2.9%</f>
        <v>0</v>
      </c>
      <c r="X15" s="20">
        <f>T15*0.2%</f>
        <v>0</v>
      </c>
      <c r="Y15" s="20">
        <f>SUM(U15:X15)</f>
        <v>0</v>
      </c>
      <c r="Z15" s="20">
        <f>T15-AA15</f>
        <v>0</v>
      </c>
      <c r="AA15" s="20">
        <f>T15</f>
        <v>0</v>
      </c>
      <c r="AB15" s="20">
        <f>Z15*22%</f>
        <v>0</v>
      </c>
      <c r="AC15" s="20">
        <f>Z15*5.1%</f>
        <v>0</v>
      </c>
      <c r="AD15" s="20">
        <f>Z15*2.9%</f>
        <v>0</v>
      </c>
      <c r="AE15" s="20">
        <f>Z15*0.2%</f>
        <v>0</v>
      </c>
      <c r="AF15" s="20">
        <f>AA15*22%</f>
        <v>0</v>
      </c>
      <c r="AG15" s="20">
        <f>AA15*5.1%</f>
        <v>0</v>
      </c>
      <c r="AH15" s="20">
        <f>AA15*2.9%</f>
        <v>0</v>
      </c>
      <c r="AI15" s="20">
        <f>AA15*0.2%</f>
        <v>0</v>
      </c>
    </row>
    <row r="16" spans="1:35">
      <c r="A16" s="4">
        <v>4</v>
      </c>
      <c r="B16" s="4">
        <v>1</v>
      </c>
      <c r="C16" s="5" t="s">
        <v>116</v>
      </c>
      <c r="D16" s="6">
        <v>250</v>
      </c>
      <c r="E16" s="5" t="s">
        <v>33</v>
      </c>
      <c r="F16" s="5" t="s">
        <v>34</v>
      </c>
      <c r="G16" s="24">
        <v>41253</v>
      </c>
      <c r="H16" s="11">
        <v>-2</v>
      </c>
      <c r="I16" s="12">
        <v>15600</v>
      </c>
      <c r="J16" s="7" t="s">
        <v>29</v>
      </c>
      <c r="K16" s="7" t="s">
        <v>29</v>
      </c>
      <c r="L16" s="7" t="s">
        <v>29</v>
      </c>
      <c r="M16" s="7" t="s">
        <v>29</v>
      </c>
      <c r="N16" s="7" t="s">
        <v>29</v>
      </c>
      <c r="O16" s="7" t="s">
        <v>29</v>
      </c>
      <c r="P16" s="7" t="s">
        <v>29</v>
      </c>
      <c r="Q16" s="7" t="s">
        <v>29</v>
      </c>
      <c r="R16" s="7" t="s">
        <v>29</v>
      </c>
      <c r="S16" s="7" t="s">
        <v>29</v>
      </c>
      <c r="T16" s="7" t="s">
        <v>29</v>
      </c>
      <c r="U16" s="7" t="s">
        <v>29</v>
      </c>
      <c r="V16" s="7" t="s">
        <v>29</v>
      </c>
      <c r="W16" s="7" t="s">
        <v>29</v>
      </c>
      <c r="X16" s="7" t="s">
        <v>29</v>
      </c>
      <c r="Y16" s="7" t="s">
        <v>29</v>
      </c>
      <c r="Z16" s="7" t="s">
        <v>29</v>
      </c>
      <c r="AA16" s="7" t="s">
        <v>29</v>
      </c>
      <c r="AB16" s="7" t="s">
        <v>29</v>
      </c>
      <c r="AC16" s="7" t="s">
        <v>29</v>
      </c>
      <c r="AD16" s="7" t="s">
        <v>29</v>
      </c>
      <c r="AE16" s="7" t="s">
        <v>29</v>
      </c>
      <c r="AF16" s="7" t="s">
        <v>29</v>
      </c>
      <c r="AG16" s="7" t="s">
        <v>29</v>
      </c>
      <c r="AH16" s="7" t="s">
        <v>29</v>
      </c>
      <c r="AI16" s="7" t="s">
        <v>29</v>
      </c>
    </row>
    <row r="17" spans="1:35">
      <c r="A17" s="4">
        <v>5</v>
      </c>
      <c r="B17" s="10">
        <v>2</v>
      </c>
      <c r="C17" s="5" t="s">
        <v>117</v>
      </c>
      <c r="D17" s="6">
        <v>194</v>
      </c>
      <c r="E17" s="5" t="s">
        <v>33</v>
      </c>
      <c r="F17" s="5" t="s">
        <v>34</v>
      </c>
      <c r="G17" s="5" t="s">
        <v>35</v>
      </c>
      <c r="H17" s="11">
        <v>-3</v>
      </c>
      <c r="I17" s="12">
        <v>15600</v>
      </c>
      <c r="J17" s="7" t="s">
        <v>29</v>
      </c>
      <c r="K17" s="7" t="s">
        <v>29</v>
      </c>
      <c r="L17" s="7" t="s">
        <v>29</v>
      </c>
      <c r="M17" s="7" t="s">
        <v>29</v>
      </c>
      <c r="N17" s="7" t="s">
        <v>29</v>
      </c>
      <c r="O17" s="7" t="s">
        <v>29</v>
      </c>
      <c r="P17" s="7" t="s">
        <v>29</v>
      </c>
      <c r="Q17" s="7" t="s">
        <v>29</v>
      </c>
      <c r="R17" s="7" t="s">
        <v>29</v>
      </c>
      <c r="S17" s="7" t="s">
        <v>29</v>
      </c>
      <c r="T17" s="7" t="s">
        <v>29</v>
      </c>
      <c r="U17" s="7" t="s">
        <v>29</v>
      </c>
      <c r="V17" s="7" t="s">
        <v>29</v>
      </c>
      <c r="W17" s="7" t="s">
        <v>29</v>
      </c>
      <c r="X17" s="7" t="s">
        <v>29</v>
      </c>
      <c r="Y17" s="7" t="s">
        <v>29</v>
      </c>
      <c r="Z17" s="7" t="s">
        <v>29</v>
      </c>
      <c r="AA17" s="7" t="s">
        <v>29</v>
      </c>
      <c r="AB17" s="7" t="s">
        <v>29</v>
      </c>
      <c r="AC17" s="7" t="s">
        <v>29</v>
      </c>
      <c r="AD17" s="7" t="s">
        <v>29</v>
      </c>
      <c r="AE17" s="7" t="s">
        <v>29</v>
      </c>
      <c r="AF17" s="7" t="s">
        <v>29</v>
      </c>
      <c r="AG17" s="7" t="s">
        <v>29</v>
      </c>
      <c r="AH17" s="7" t="s">
        <v>29</v>
      </c>
      <c r="AI17" s="7" t="s">
        <v>29</v>
      </c>
    </row>
    <row r="18" spans="1:35">
      <c r="A18" s="4">
        <v>6</v>
      </c>
      <c r="B18" s="10">
        <v>3</v>
      </c>
      <c r="C18" s="5" t="s">
        <v>118</v>
      </c>
      <c r="D18" s="6">
        <v>208</v>
      </c>
      <c r="E18" s="5" t="s">
        <v>33</v>
      </c>
      <c r="F18" s="5" t="s">
        <v>34</v>
      </c>
      <c r="G18" s="5" t="s">
        <v>36</v>
      </c>
      <c r="H18" s="11">
        <v>-4</v>
      </c>
      <c r="I18" s="12">
        <v>15600</v>
      </c>
      <c r="J18" s="13" t="s">
        <v>29</v>
      </c>
      <c r="K18" s="13" t="s">
        <v>29</v>
      </c>
      <c r="L18" s="13" t="s">
        <v>29</v>
      </c>
      <c r="M18" s="13" t="s">
        <v>29</v>
      </c>
      <c r="N18" s="13" t="s">
        <v>29</v>
      </c>
      <c r="O18" s="13" t="s">
        <v>29</v>
      </c>
      <c r="P18" s="13" t="s">
        <v>29</v>
      </c>
      <c r="Q18" s="13" t="s">
        <v>29</v>
      </c>
      <c r="R18" s="13" t="s">
        <v>29</v>
      </c>
      <c r="S18" s="13" t="s">
        <v>29</v>
      </c>
      <c r="T18" s="13" t="s">
        <v>29</v>
      </c>
      <c r="U18" s="13" t="s">
        <v>29</v>
      </c>
      <c r="V18" s="13" t="s">
        <v>29</v>
      </c>
      <c r="W18" s="13" t="s">
        <v>29</v>
      </c>
      <c r="X18" s="13" t="s">
        <v>29</v>
      </c>
      <c r="Y18" s="13" t="s">
        <v>29</v>
      </c>
      <c r="Z18" s="13" t="s">
        <v>29</v>
      </c>
      <c r="AA18" s="13" t="s">
        <v>29</v>
      </c>
      <c r="AB18" s="13" t="s">
        <v>29</v>
      </c>
      <c r="AC18" s="13" t="s">
        <v>29</v>
      </c>
      <c r="AD18" s="13" t="s">
        <v>29</v>
      </c>
      <c r="AE18" s="13" t="s">
        <v>29</v>
      </c>
      <c r="AF18" s="13" t="s">
        <v>29</v>
      </c>
      <c r="AG18" s="13" t="s">
        <v>29</v>
      </c>
      <c r="AH18" s="13" t="s">
        <v>29</v>
      </c>
      <c r="AI18" s="13" t="s">
        <v>29</v>
      </c>
    </row>
    <row r="19" spans="1:35" s="21" customFormat="1" ht="25.5">
      <c r="A19" s="22"/>
      <c r="B19" s="22">
        <f>B18</f>
        <v>3</v>
      </c>
      <c r="C19" s="23" t="s">
        <v>37</v>
      </c>
      <c r="D19" s="17" t="s">
        <v>29</v>
      </c>
      <c r="E19" s="17" t="s">
        <v>29</v>
      </c>
      <c r="F19" s="17" t="s">
        <v>29</v>
      </c>
      <c r="G19" s="17" t="s">
        <v>29</v>
      </c>
      <c r="H19" s="18">
        <f>SUM(H16:H18)</f>
        <v>-9</v>
      </c>
      <c r="I19" s="19">
        <f>SUM(I16:I18)</f>
        <v>46800</v>
      </c>
      <c r="J19" s="19">
        <f>(I19/B19)/29.4</f>
        <v>530.61224489795916</v>
      </c>
      <c r="K19" s="19">
        <f>IF(H19&lt;0,0,H19*J19)</f>
        <v>0</v>
      </c>
      <c r="L19" s="19">
        <f>K19*22%</f>
        <v>0</v>
      </c>
      <c r="M19" s="19">
        <f>K19*5.1%</f>
        <v>0</v>
      </c>
      <c r="N19" s="19">
        <f>K19*2.9%</f>
        <v>0</v>
      </c>
      <c r="O19" s="19">
        <f>K19*0.2%</f>
        <v>0</v>
      </c>
      <c r="P19" s="19">
        <f>K19*30.2%</f>
        <v>0</v>
      </c>
      <c r="Q19" s="20">
        <f>K19+P19</f>
        <v>0</v>
      </c>
      <c r="R19" s="26">
        <f>Q19+AA19+AG19+AH19+AI19-S19</f>
        <v>-90000</v>
      </c>
      <c r="S19" s="26">
        <v>90000</v>
      </c>
      <c r="T19" s="20">
        <v>0</v>
      </c>
      <c r="U19" s="20">
        <f>T19*22%</f>
        <v>0</v>
      </c>
      <c r="V19" s="20">
        <f>T19*5.1%</f>
        <v>0</v>
      </c>
      <c r="W19" s="20">
        <f>T19*2.9%</f>
        <v>0</v>
      </c>
      <c r="X19" s="20">
        <f>T19*0.2%</f>
        <v>0</v>
      </c>
      <c r="Y19" s="20">
        <f>SUM(U19:X19)</f>
        <v>0</v>
      </c>
      <c r="Z19" s="20">
        <f>T19-AA19</f>
        <v>0</v>
      </c>
      <c r="AA19" s="20">
        <f>T19</f>
        <v>0</v>
      </c>
      <c r="AB19" s="20">
        <f>Z19*22%</f>
        <v>0</v>
      </c>
      <c r="AC19" s="20">
        <f>Z19*5.1%</f>
        <v>0</v>
      </c>
      <c r="AD19" s="20">
        <f>Z19*2.9%</f>
        <v>0</v>
      </c>
      <c r="AE19" s="20">
        <f>Z19*0.2%</f>
        <v>0</v>
      </c>
      <c r="AF19" s="20">
        <f>AA19*22%</f>
        <v>0</v>
      </c>
      <c r="AG19" s="20">
        <f>AA19*5.1%</f>
        <v>0</v>
      </c>
      <c r="AH19" s="20">
        <f>AA19*2.9%</f>
        <v>0</v>
      </c>
      <c r="AI19" s="20">
        <f>AA19*0.2%</f>
        <v>0</v>
      </c>
    </row>
    <row r="20" spans="1:35">
      <c r="A20" s="10">
        <v>7</v>
      </c>
      <c r="B20" s="4">
        <v>1</v>
      </c>
      <c r="C20" s="5" t="s">
        <v>116</v>
      </c>
      <c r="D20" s="6">
        <v>177</v>
      </c>
      <c r="E20" s="5" t="s">
        <v>38</v>
      </c>
      <c r="F20" s="5" t="s">
        <v>52</v>
      </c>
      <c r="G20" s="5" t="s">
        <v>40</v>
      </c>
      <c r="H20" s="11">
        <v>-19</v>
      </c>
      <c r="I20" s="12">
        <v>15600</v>
      </c>
      <c r="J20" s="7" t="s">
        <v>29</v>
      </c>
      <c r="K20" s="7" t="s">
        <v>29</v>
      </c>
      <c r="L20" s="7" t="s">
        <v>29</v>
      </c>
      <c r="M20" s="7" t="s">
        <v>29</v>
      </c>
      <c r="N20" s="7" t="s">
        <v>29</v>
      </c>
      <c r="O20" s="7" t="s">
        <v>29</v>
      </c>
      <c r="P20" s="7" t="s">
        <v>29</v>
      </c>
      <c r="Q20" s="7" t="s">
        <v>29</v>
      </c>
      <c r="R20" s="7" t="s">
        <v>29</v>
      </c>
      <c r="S20" s="7" t="s">
        <v>29</v>
      </c>
      <c r="T20" s="7" t="s">
        <v>29</v>
      </c>
      <c r="U20" s="7" t="s">
        <v>29</v>
      </c>
      <c r="V20" s="7" t="s">
        <v>29</v>
      </c>
      <c r="W20" s="7" t="s">
        <v>29</v>
      </c>
      <c r="X20" s="7" t="s">
        <v>29</v>
      </c>
      <c r="Y20" s="7" t="s">
        <v>29</v>
      </c>
      <c r="Z20" s="7" t="s">
        <v>29</v>
      </c>
      <c r="AA20" s="7" t="s">
        <v>29</v>
      </c>
      <c r="AB20" s="7" t="s">
        <v>29</v>
      </c>
      <c r="AC20" s="7" t="s">
        <v>29</v>
      </c>
      <c r="AD20" s="7" t="s">
        <v>29</v>
      </c>
      <c r="AE20" s="7" t="s">
        <v>29</v>
      </c>
      <c r="AF20" s="7" t="s">
        <v>29</v>
      </c>
      <c r="AG20" s="7" t="s">
        <v>29</v>
      </c>
      <c r="AH20" s="7" t="s">
        <v>29</v>
      </c>
      <c r="AI20" s="7" t="s">
        <v>29</v>
      </c>
    </row>
    <row r="21" spans="1:35">
      <c r="A21" s="10">
        <v>8</v>
      </c>
      <c r="B21" s="10">
        <v>2</v>
      </c>
      <c r="C21" s="5" t="s">
        <v>117</v>
      </c>
      <c r="D21" s="6">
        <v>278</v>
      </c>
      <c r="E21" s="5" t="s">
        <v>38</v>
      </c>
      <c r="F21" s="5" t="s">
        <v>39</v>
      </c>
      <c r="G21" s="24">
        <v>41584</v>
      </c>
      <c r="H21" s="11">
        <v>0</v>
      </c>
      <c r="I21" s="12">
        <v>15600</v>
      </c>
      <c r="J21" s="7" t="s">
        <v>29</v>
      </c>
      <c r="K21" s="7" t="s">
        <v>29</v>
      </c>
      <c r="L21" s="7" t="s">
        <v>29</v>
      </c>
      <c r="M21" s="7" t="s">
        <v>29</v>
      </c>
      <c r="N21" s="7" t="s">
        <v>29</v>
      </c>
      <c r="O21" s="7" t="s">
        <v>29</v>
      </c>
      <c r="P21" s="7" t="s">
        <v>29</v>
      </c>
      <c r="Q21" s="7" t="s">
        <v>29</v>
      </c>
      <c r="R21" s="7" t="s">
        <v>29</v>
      </c>
      <c r="S21" s="7" t="s">
        <v>29</v>
      </c>
      <c r="T21" s="7" t="s">
        <v>29</v>
      </c>
      <c r="U21" s="7" t="s">
        <v>29</v>
      </c>
      <c r="V21" s="7" t="s">
        <v>29</v>
      </c>
      <c r="W21" s="7" t="s">
        <v>29</v>
      </c>
      <c r="X21" s="7" t="s">
        <v>29</v>
      </c>
      <c r="Y21" s="7" t="s">
        <v>29</v>
      </c>
      <c r="Z21" s="7" t="s">
        <v>29</v>
      </c>
      <c r="AA21" s="7" t="s">
        <v>29</v>
      </c>
      <c r="AB21" s="7" t="s">
        <v>29</v>
      </c>
      <c r="AC21" s="7" t="s">
        <v>29</v>
      </c>
      <c r="AD21" s="7" t="s">
        <v>29</v>
      </c>
      <c r="AE21" s="7" t="s">
        <v>29</v>
      </c>
      <c r="AF21" s="7" t="s">
        <v>29</v>
      </c>
      <c r="AG21" s="7" t="s">
        <v>29</v>
      </c>
      <c r="AH21" s="7" t="s">
        <v>29</v>
      </c>
      <c r="AI21" s="7" t="s">
        <v>29</v>
      </c>
    </row>
    <row r="22" spans="1:35">
      <c r="A22" s="10">
        <v>9</v>
      </c>
      <c r="B22" s="10">
        <v>3</v>
      </c>
      <c r="C22" s="5" t="s">
        <v>118</v>
      </c>
      <c r="D22" s="29">
        <v>261</v>
      </c>
      <c r="E22" s="28" t="s">
        <v>38</v>
      </c>
      <c r="F22" s="28" t="s">
        <v>39</v>
      </c>
      <c r="G22" s="28" t="s">
        <v>102</v>
      </c>
      <c r="H22" s="11">
        <v>19</v>
      </c>
      <c r="I22" s="12">
        <v>15600</v>
      </c>
      <c r="J22" s="7" t="s">
        <v>29</v>
      </c>
      <c r="K22" s="7" t="s">
        <v>29</v>
      </c>
      <c r="L22" s="7" t="s">
        <v>29</v>
      </c>
      <c r="M22" s="7" t="s">
        <v>29</v>
      </c>
      <c r="N22" s="7" t="s">
        <v>29</v>
      </c>
      <c r="O22" s="7" t="s">
        <v>29</v>
      </c>
      <c r="P22" s="7" t="s">
        <v>29</v>
      </c>
      <c r="Q22" s="7" t="s">
        <v>29</v>
      </c>
      <c r="R22" s="7" t="s">
        <v>29</v>
      </c>
      <c r="S22" s="7" t="s">
        <v>29</v>
      </c>
      <c r="T22" s="7" t="s">
        <v>29</v>
      </c>
      <c r="U22" s="7" t="s">
        <v>29</v>
      </c>
      <c r="V22" s="7" t="s">
        <v>29</v>
      </c>
      <c r="W22" s="7" t="s">
        <v>29</v>
      </c>
      <c r="X22" s="7" t="s">
        <v>29</v>
      </c>
      <c r="Y22" s="7" t="s">
        <v>29</v>
      </c>
      <c r="Z22" s="7" t="s">
        <v>29</v>
      </c>
      <c r="AA22" s="7" t="s">
        <v>29</v>
      </c>
      <c r="AB22" s="7" t="s">
        <v>29</v>
      </c>
      <c r="AC22" s="7" t="s">
        <v>29</v>
      </c>
      <c r="AD22" s="7" t="s">
        <v>29</v>
      </c>
      <c r="AE22" s="7" t="s">
        <v>29</v>
      </c>
      <c r="AF22" s="7" t="s">
        <v>29</v>
      </c>
      <c r="AG22" s="7" t="s">
        <v>29</v>
      </c>
      <c r="AH22" s="7" t="s">
        <v>29</v>
      </c>
      <c r="AI22" s="7" t="s">
        <v>29</v>
      </c>
    </row>
    <row r="23" spans="1:35" s="21" customFormat="1" ht="25.5">
      <c r="A23" s="10"/>
      <c r="B23" s="22">
        <f>B22</f>
        <v>3</v>
      </c>
      <c r="C23" s="23" t="s">
        <v>55</v>
      </c>
      <c r="D23" s="17" t="s">
        <v>29</v>
      </c>
      <c r="E23" s="17" t="s">
        <v>29</v>
      </c>
      <c r="F23" s="17" t="s">
        <v>29</v>
      </c>
      <c r="G23" s="17" t="s">
        <v>29</v>
      </c>
      <c r="H23" s="18">
        <f>SUM(H20:H22)</f>
        <v>0</v>
      </c>
      <c r="I23" s="19">
        <f>SUM(I20:I22)</f>
        <v>46800</v>
      </c>
      <c r="J23" s="19">
        <f>(I23/B23)/29.4</f>
        <v>530.61224489795916</v>
      </c>
      <c r="K23" s="19">
        <f>IF(H23&lt;0,0,H23*J23)</f>
        <v>0</v>
      </c>
      <c r="L23" s="19">
        <f>K23*22%</f>
        <v>0</v>
      </c>
      <c r="M23" s="19">
        <f>K23*5.1%</f>
        <v>0</v>
      </c>
      <c r="N23" s="19">
        <f>K23*2.9%</f>
        <v>0</v>
      </c>
      <c r="O23" s="19">
        <f>K23*0.2%</f>
        <v>0</v>
      </c>
      <c r="P23" s="19">
        <f>K23*30.2%</f>
        <v>0</v>
      </c>
      <c r="Q23" s="20">
        <f>K23+P23</f>
        <v>0</v>
      </c>
      <c r="R23" s="26">
        <f>Q23+AA23+AG23+AH23+AI23-S23</f>
        <v>-220786</v>
      </c>
      <c r="S23" s="26">
        <v>250000</v>
      </c>
      <c r="T23" s="20">
        <v>27000</v>
      </c>
      <c r="U23" s="20">
        <f>T23*22%</f>
        <v>5940</v>
      </c>
      <c r="V23" s="20">
        <f>T23*5.1%</f>
        <v>1377</v>
      </c>
      <c r="W23" s="20">
        <f>T23*2.9%</f>
        <v>783</v>
      </c>
      <c r="X23" s="20">
        <f>T23*0.2%</f>
        <v>54</v>
      </c>
      <c r="Y23" s="20">
        <f>SUM(U23:X23)</f>
        <v>8154</v>
      </c>
      <c r="Z23" s="20">
        <f>T23-AA23</f>
        <v>0</v>
      </c>
      <c r="AA23" s="20">
        <f>T23</f>
        <v>27000</v>
      </c>
      <c r="AB23" s="20">
        <f>Z23*22%</f>
        <v>0</v>
      </c>
      <c r="AC23" s="20">
        <f>Z23*5.1%</f>
        <v>0</v>
      </c>
      <c r="AD23" s="20">
        <f>Z23*2.9%</f>
        <v>0</v>
      </c>
      <c r="AE23" s="20">
        <f>Z23*0.2%</f>
        <v>0</v>
      </c>
      <c r="AF23" s="20">
        <f>AA23*22%</f>
        <v>5940</v>
      </c>
      <c r="AG23" s="20">
        <f>AA23*5.1%</f>
        <v>1377</v>
      </c>
      <c r="AH23" s="20">
        <f>AA23*2.9%</f>
        <v>783</v>
      </c>
      <c r="AI23" s="20">
        <f>AA23*0.2%</f>
        <v>54</v>
      </c>
    </row>
    <row r="24" spans="1:35">
      <c r="A24" s="10">
        <v>10</v>
      </c>
      <c r="B24" s="4">
        <v>1</v>
      </c>
      <c r="C24" s="5" t="s">
        <v>116</v>
      </c>
      <c r="D24" s="6">
        <v>146</v>
      </c>
      <c r="E24" s="5" t="s">
        <v>56</v>
      </c>
      <c r="F24" s="5" t="s">
        <v>57</v>
      </c>
      <c r="G24" s="5" t="s">
        <v>58</v>
      </c>
      <c r="H24" s="11">
        <v>24</v>
      </c>
      <c r="I24" s="12">
        <v>15600</v>
      </c>
      <c r="J24" s="7" t="s">
        <v>29</v>
      </c>
      <c r="K24" s="7" t="s">
        <v>29</v>
      </c>
      <c r="L24" s="7" t="s">
        <v>29</v>
      </c>
      <c r="M24" s="7" t="s">
        <v>29</v>
      </c>
      <c r="N24" s="7" t="s">
        <v>29</v>
      </c>
      <c r="O24" s="7" t="s">
        <v>29</v>
      </c>
      <c r="P24" s="7" t="s">
        <v>29</v>
      </c>
      <c r="Q24" s="7" t="s">
        <v>29</v>
      </c>
      <c r="R24" s="7" t="s">
        <v>29</v>
      </c>
      <c r="S24" s="7" t="s">
        <v>29</v>
      </c>
      <c r="T24" s="7" t="s">
        <v>29</v>
      </c>
      <c r="U24" s="7" t="s">
        <v>29</v>
      </c>
      <c r="V24" s="7" t="s">
        <v>29</v>
      </c>
      <c r="W24" s="7" t="s">
        <v>29</v>
      </c>
      <c r="X24" s="7" t="s">
        <v>29</v>
      </c>
      <c r="Y24" s="7" t="s">
        <v>29</v>
      </c>
      <c r="Z24" s="7" t="s">
        <v>29</v>
      </c>
      <c r="AA24" s="7" t="s">
        <v>29</v>
      </c>
      <c r="AB24" s="7" t="s">
        <v>29</v>
      </c>
      <c r="AC24" s="7" t="s">
        <v>29</v>
      </c>
      <c r="AD24" s="7" t="s">
        <v>29</v>
      </c>
      <c r="AE24" s="7" t="s">
        <v>29</v>
      </c>
      <c r="AF24" s="7" t="s">
        <v>29</v>
      </c>
      <c r="AG24" s="7" t="s">
        <v>29</v>
      </c>
      <c r="AH24" s="7" t="s">
        <v>29</v>
      </c>
      <c r="AI24" s="7" t="s">
        <v>29</v>
      </c>
    </row>
    <row r="25" spans="1:35">
      <c r="A25" s="10">
        <v>11</v>
      </c>
      <c r="B25" s="10">
        <v>2</v>
      </c>
      <c r="C25" s="5" t="s">
        <v>117</v>
      </c>
      <c r="D25" s="6">
        <v>185</v>
      </c>
      <c r="E25" s="5" t="s">
        <v>56</v>
      </c>
      <c r="F25" s="5" t="s">
        <v>57</v>
      </c>
      <c r="G25" s="5" t="s">
        <v>59</v>
      </c>
      <c r="H25" s="11">
        <v>5</v>
      </c>
      <c r="I25" s="12">
        <v>15600</v>
      </c>
      <c r="J25" s="7" t="s">
        <v>29</v>
      </c>
      <c r="K25" s="7" t="s">
        <v>29</v>
      </c>
      <c r="L25" s="7" t="s">
        <v>29</v>
      </c>
      <c r="M25" s="7" t="s">
        <v>29</v>
      </c>
      <c r="N25" s="7" t="s">
        <v>29</v>
      </c>
      <c r="O25" s="7" t="s">
        <v>29</v>
      </c>
      <c r="P25" s="7" t="s">
        <v>29</v>
      </c>
      <c r="Q25" s="7" t="s">
        <v>29</v>
      </c>
      <c r="R25" s="7" t="s">
        <v>29</v>
      </c>
      <c r="S25" s="7" t="s">
        <v>29</v>
      </c>
      <c r="T25" s="7" t="s">
        <v>29</v>
      </c>
      <c r="U25" s="7" t="s">
        <v>29</v>
      </c>
      <c r="V25" s="7" t="s">
        <v>29</v>
      </c>
      <c r="W25" s="7" t="s">
        <v>29</v>
      </c>
      <c r="X25" s="7" t="s">
        <v>29</v>
      </c>
      <c r="Y25" s="7" t="s">
        <v>29</v>
      </c>
      <c r="Z25" s="7" t="s">
        <v>29</v>
      </c>
      <c r="AA25" s="7" t="s">
        <v>29</v>
      </c>
      <c r="AB25" s="7" t="s">
        <v>29</v>
      </c>
      <c r="AC25" s="7" t="s">
        <v>29</v>
      </c>
      <c r="AD25" s="7" t="s">
        <v>29</v>
      </c>
      <c r="AE25" s="7" t="s">
        <v>29</v>
      </c>
      <c r="AF25" s="7" t="s">
        <v>29</v>
      </c>
      <c r="AG25" s="7" t="s">
        <v>29</v>
      </c>
      <c r="AH25" s="7" t="s">
        <v>29</v>
      </c>
      <c r="AI25" s="7" t="s">
        <v>29</v>
      </c>
    </row>
    <row r="26" spans="1:35">
      <c r="A26" s="10">
        <v>12</v>
      </c>
      <c r="B26" s="10">
        <v>3</v>
      </c>
      <c r="C26" s="5" t="s">
        <v>118</v>
      </c>
      <c r="D26" s="6">
        <v>112</v>
      </c>
      <c r="E26" s="5" t="s">
        <v>56</v>
      </c>
      <c r="F26" s="5" t="s">
        <v>57</v>
      </c>
      <c r="G26" s="5" t="s">
        <v>60</v>
      </c>
      <c r="H26" s="11">
        <v>24</v>
      </c>
      <c r="I26" s="12">
        <v>15600</v>
      </c>
      <c r="J26" s="7" t="s">
        <v>29</v>
      </c>
      <c r="K26" s="7" t="s">
        <v>29</v>
      </c>
      <c r="L26" s="7" t="s">
        <v>29</v>
      </c>
      <c r="M26" s="7" t="s">
        <v>29</v>
      </c>
      <c r="N26" s="7" t="s">
        <v>29</v>
      </c>
      <c r="O26" s="7" t="s">
        <v>29</v>
      </c>
      <c r="P26" s="7" t="s">
        <v>29</v>
      </c>
      <c r="Q26" s="7" t="s">
        <v>29</v>
      </c>
      <c r="R26" s="7" t="s">
        <v>29</v>
      </c>
      <c r="S26" s="7" t="s">
        <v>29</v>
      </c>
      <c r="T26" s="7" t="s">
        <v>29</v>
      </c>
      <c r="U26" s="7" t="s">
        <v>29</v>
      </c>
      <c r="V26" s="7" t="s">
        <v>29</v>
      </c>
      <c r="W26" s="7" t="s">
        <v>29</v>
      </c>
      <c r="X26" s="7" t="s">
        <v>29</v>
      </c>
      <c r="Y26" s="7" t="s">
        <v>29</v>
      </c>
      <c r="Z26" s="7" t="s">
        <v>29</v>
      </c>
      <c r="AA26" s="7" t="s">
        <v>29</v>
      </c>
      <c r="AB26" s="7" t="s">
        <v>29</v>
      </c>
      <c r="AC26" s="7" t="s">
        <v>29</v>
      </c>
      <c r="AD26" s="7" t="s">
        <v>29</v>
      </c>
      <c r="AE26" s="7" t="s">
        <v>29</v>
      </c>
      <c r="AF26" s="7" t="s">
        <v>29</v>
      </c>
      <c r="AG26" s="7" t="s">
        <v>29</v>
      </c>
      <c r="AH26" s="7" t="s">
        <v>29</v>
      </c>
      <c r="AI26" s="7" t="s">
        <v>29</v>
      </c>
    </row>
    <row r="27" spans="1:35" s="21" customFormat="1" ht="25.5">
      <c r="A27" s="10"/>
      <c r="B27" s="15">
        <f>B26</f>
        <v>3</v>
      </c>
      <c r="C27" s="23" t="s">
        <v>61</v>
      </c>
      <c r="D27" s="17" t="s">
        <v>29</v>
      </c>
      <c r="E27" s="17" t="s">
        <v>29</v>
      </c>
      <c r="F27" s="17" t="s">
        <v>29</v>
      </c>
      <c r="G27" s="17" t="s">
        <v>29</v>
      </c>
      <c r="H27" s="18">
        <f>SUM(H24:H26)</f>
        <v>53</v>
      </c>
      <c r="I27" s="19">
        <f>SUM(I24:I26)</f>
        <v>46800</v>
      </c>
      <c r="J27" s="19">
        <f>(I27/B27)/29.4</f>
        <v>530.61224489795916</v>
      </c>
      <c r="K27" s="19">
        <f>IF(H27&lt;0,0,H27*J27)</f>
        <v>28122.448979591834</v>
      </c>
      <c r="L27" s="19">
        <f>K27*22%</f>
        <v>6186.9387755102034</v>
      </c>
      <c r="M27" s="19">
        <f>K27*5.1%</f>
        <v>1434.2448979591834</v>
      </c>
      <c r="N27" s="19">
        <f>K27*2.9%</f>
        <v>815.55102040816314</v>
      </c>
      <c r="O27" s="19">
        <f>K27*0.2%</f>
        <v>56.244897959183668</v>
      </c>
      <c r="P27" s="19">
        <f>K27*30.2%</f>
        <v>8492.9795918367345</v>
      </c>
      <c r="Q27" s="20">
        <f>K27+P27</f>
        <v>36615.428571428565</v>
      </c>
      <c r="R27" s="26">
        <f>Q27+AA27+AG27+AH27+AI27-S27</f>
        <v>-13384.571428571435</v>
      </c>
      <c r="S27" s="26">
        <v>50000</v>
      </c>
      <c r="T27" s="20">
        <v>0</v>
      </c>
      <c r="U27" s="20">
        <f>T27*22%</f>
        <v>0</v>
      </c>
      <c r="V27" s="20">
        <f>T27*5.1%</f>
        <v>0</v>
      </c>
      <c r="W27" s="20">
        <f>T27*2.9%</f>
        <v>0</v>
      </c>
      <c r="X27" s="20">
        <f>T27*0.2%</f>
        <v>0</v>
      </c>
      <c r="Y27" s="20">
        <f>SUM(U27:X27)</f>
        <v>0</v>
      </c>
      <c r="Z27" s="20">
        <f>T27-AA27</f>
        <v>0</v>
      </c>
      <c r="AA27" s="20">
        <f>T27</f>
        <v>0</v>
      </c>
      <c r="AB27" s="20">
        <f>Z27*22%</f>
        <v>0</v>
      </c>
      <c r="AC27" s="20">
        <f>Z27*5.1%</f>
        <v>0</v>
      </c>
      <c r="AD27" s="20">
        <f>Z27*2.9%</f>
        <v>0</v>
      </c>
      <c r="AE27" s="20">
        <f>Z27*0.2%</f>
        <v>0</v>
      </c>
      <c r="AF27" s="20">
        <f>AA27*22%</f>
        <v>0</v>
      </c>
      <c r="AG27" s="20">
        <f>AA27*5.1%</f>
        <v>0</v>
      </c>
      <c r="AH27" s="20">
        <f>AA27*2.9%</f>
        <v>0</v>
      </c>
      <c r="AI27" s="20">
        <f>AA27*0.2%</f>
        <v>0</v>
      </c>
    </row>
    <row r="28" spans="1:35">
      <c r="A28" s="10">
        <v>13</v>
      </c>
      <c r="B28" s="4">
        <v>1</v>
      </c>
      <c r="C28" s="5" t="s">
        <v>116</v>
      </c>
      <c r="D28" s="6">
        <v>118</v>
      </c>
      <c r="E28" s="5" t="s">
        <v>62</v>
      </c>
      <c r="F28" s="5" t="s">
        <v>66</v>
      </c>
      <c r="G28" s="5" t="s">
        <v>67</v>
      </c>
      <c r="H28" s="11">
        <v>12</v>
      </c>
      <c r="I28" s="12">
        <v>15600</v>
      </c>
      <c r="J28" s="7" t="s">
        <v>29</v>
      </c>
      <c r="K28" s="7" t="s">
        <v>29</v>
      </c>
      <c r="L28" s="7" t="s">
        <v>29</v>
      </c>
      <c r="M28" s="7" t="s">
        <v>29</v>
      </c>
      <c r="N28" s="7" t="s">
        <v>29</v>
      </c>
      <c r="O28" s="7" t="s">
        <v>29</v>
      </c>
      <c r="P28" s="7" t="s">
        <v>29</v>
      </c>
      <c r="Q28" s="7" t="s">
        <v>29</v>
      </c>
      <c r="R28" s="7" t="s">
        <v>29</v>
      </c>
      <c r="S28" s="7" t="s">
        <v>29</v>
      </c>
      <c r="T28" s="7" t="s">
        <v>29</v>
      </c>
      <c r="U28" s="7" t="s">
        <v>29</v>
      </c>
      <c r="V28" s="7" t="s">
        <v>29</v>
      </c>
      <c r="W28" s="7" t="s">
        <v>29</v>
      </c>
      <c r="X28" s="7" t="s">
        <v>29</v>
      </c>
      <c r="Y28" s="7" t="s">
        <v>29</v>
      </c>
      <c r="Z28" s="7" t="s">
        <v>29</v>
      </c>
      <c r="AA28" s="7" t="s">
        <v>29</v>
      </c>
      <c r="AB28" s="7" t="s">
        <v>29</v>
      </c>
      <c r="AC28" s="7" t="s">
        <v>29</v>
      </c>
      <c r="AD28" s="7" t="s">
        <v>29</v>
      </c>
      <c r="AE28" s="7" t="s">
        <v>29</v>
      </c>
      <c r="AF28" s="7" t="s">
        <v>29</v>
      </c>
      <c r="AG28" s="7" t="s">
        <v>29</v>
      </c>
      <c r="AH28" s="7" t="s">
        <v>29</v>
      </c>
      <c r="AI28" s="7" t="s">
        <v>29</v>
      </c>
    </row>
    <row r="29" spans="1:35">
      <c r="A29" s="10">
        <v>14</v>
      </c>
      <c r="B29" s="10">
        <v>2</v>
      </c>
      <c r="C29" s="5" t="s">
        <v>117</v>
      </c>
      <c r="D29" s="6">
        <v>128</v>
      </c>
      <c r="E29" s="5" t="s">
        <v>62</v>
      </c>
      <c r="F29" s="5" t="s">
        <v>63</v>
      </c>
      <c r="G29" s="5" t="s">
        <v>64</v>
      </c>
      <c r="H29" s="11">
        <v>14</v>
      </c>
      <c r="I29" s="12">
        <v>15600</v>
      </c>
      <c r="J29" s="7" t="s">
        <v>29</v>
      </c>
      <c r="K29" s="7" t="s">
        <v>29</v>
      </c>
      <c r="L29" s="7" t="s">
        <v>29</v>
      </c>
      <c r="M29" s="7" t="s">
        <v>29</v>
      </c>
      <c r="N29" s="7" t="s">
        <v>29</v>
      </c>
      <c r="O29" s="7" t="s">
        <v>29</v>
      </c>
      <c r="P29" s="7" t="s">
        <v>29</v>
      </c>
      <c r="Q29" s="7" t="s">
        <v>29</v>
      </c>
      <c r="R29" s="7" t="s">
        <v>29</v>
      </c>
      <c r="S29" s="7" t="s">
        <v>29</v>
      </c>
      <c r="T29" s="7" t="s">
        <v>29</v>
      </c>
      <c r="U29" s="7" t="s">
        <v>29</v>
      </c>
      <c r="V29" s="7" t="s">
        <v>29</v>
      </c>
      <c r="W29" s="7" t="s">
        <v>29</v>
      </c>
      <c r="X29" s="7" t="s">
        <v>29</v>
      </c>
      <c r="Y29" s="7" t="s">
        <v>29</v>
      </c>
      <c r="Z29" s="7" t="s">
        <v>29</v>
      </c>
      <c r="AA29" s="7" t="s">
        <v>29</v>
      </c>
      <c r="AB29" s="7" t="s">
        <v>29</v>
      </c>
      <c r="AC29" s="7" t="s">
        <v>29</v>
      </c>
      <c r="AD29" s="7" t="s">
        <v>29</v>
      </c>
      <c r="AE29" s="7" t="s">
        <v>29</v>
      </c>
      <c r="AF29" s="7" t="s">
        <v>29</v>
      </c>
      <c r="AG29" s="7" t="s">
        <v>29</v>
      </c>
      <c r="AH29" s="7" t="s">
        <v>29</v>
      </c>
      <c r="AI29" s="7" t="s">
        <v>29</v>
      </c>
    </row>
    <row r="30" spans="1:35">
      <c r="A30" s="10">
        <v>15</v>
      </c>
      <c r="B30" s="10">
        <v>3</v>
      </c>
      <c r="C30" s="5" t="s">
        <v>118</v>
      </c>
      <c r="D30" s="6">
        <v>211</v>
      </c>
      <c r="E30" s="5" t="s">
        <v>62</v>
      </c>
      <c r="F30" s="5" t="s">
        <v>63</v>
      </c>
      <c r="G30" s="5" t="s">
        <v>65</v>
      </c>
      <c r="H30" s="11">
        <v>17</v>
      </c>
      <c r="I30" s="12">
        <v>15600</v>
      </c>
      <c r="J30" s="7" t="s">
        <v>29</v>
      </c>
      <c r="K30" s="7" t="s">
        <v>29</v>
      </c>
      <c r="L30" s="7" t="s">
        <v>29</v>
      </c>
      <c r="M30" s="7" t="s">
        <v>29</v>
      </c>
      <c r="N30" s="7" t="s">
        <v>29</v>
      </c>
      <c r="O30" s="7" t="s">
        <v>29</v>
      </c>
      <c r="P30" s="7" t="s">
        <v>29</v>
      </c>
      <c r="Q30" s="7" t="s">
        <v>29</v>
      </c>
      <c r="R30" s="7" t="s">
        <v>29</v>
      </c>
      <c r="S30" s="7" t="s">
        <v>29</v>
      </c>
      <c r="T30" s="7" t="s">
        <v>29</v>
      </c>
      <c r="U30" s="7" t="s">
        <v>29</v>
      </c>
      <c r="V30" s="7" t="s">
        <v>29</v>
      </c>
      <c r="W30" s="7" t="s">
        <v>29</v>
      </c>
      <c r="X30" s="7" t="s">
        <v>29</v>
      </c>
      <c r="Y30" s="7" t="s">
        <v>29</v>
      </c>
      <c r="Z30" s="7" t="s">
        <v>29</v>
      </c>
      <c r="AA30" s="7" t="s">
        <v>29</v>
      </c>
      <c r="AB30" s="7" t="s">
        <v>29</v>
      </c>
      <c r="AC30" s="7" t="s">
        <v>29</v>
      </c>
      <c r="AD30" s="7" t="s">
        <v>29</v>
      </c>
      <c r="AE30" s="7" t="s">
        <v>29</v>
      </c>
      <c r="AF30" s="7" t="s">
        <v>29</v>
      </c>
      <c r="AG30" s="7" t="s">
        <v>29</v>
      </c>
      <c r="AH30" s="7" t="s">
        <v>29</v>
      </c>
      <c r="AI30" s="7" t="s">
        <v>29</v>
      </c>
    </row>
    <row r="31" spans="1:35" s="21" customFormat="1" ht="25.5">
      <c r="A31" s="22"/>
      <c r="B31" s="22">
        <f>B30</f>
        <v>3</v>
      </c>
      <c r="C31" s="23" t="s">
        <v>68</v>
      </c>
      <c r="D31" s="17" t="s">
        <v>29</v>
      </c>
      <c r="E31" s="17" t="s">
        <v>29</v>
      </c>
      <c r="F31" s="17" t="s">
        <v>29</v>
      </c>
      <c r="G31" s="17" t="s">
        <v>29</v>
      </c>
      <c r="H31" s="18">
        <f>SUM(H28:H30)</f>
        <v>43</v>
      </c>
      <c r="I31" s="19">
        <f>SUM(I28:I30)</f>
        <v>46800</v>
      </c>
      <c r="J31" s="19">
        <f>(I31/B31)/29.4</f>
        <v>530.61224489795916</v>
      </c>
      <c r="K31" s="19">
        <f>IF(H31&lt;0,0,H31*J31)</f>
        <v>22816.326530612245</v>
      </c>
      <c r="L31" s="19">
        <f>K31*22%</f>
        <v>5019.591836734694</v>
      </c>
      <c r="M31" s="19">
        <f>K31*5.1%</f>
        <v>1163.6326530612243</v>
      </c>
      <c r="N31" s="19">
        <f>K31*2.9%</f>
        <v>661.67346938775506</v>
      </c>
      <c r="O31" s="19">
        <f>K31*0.2%</f>
        <v>45.632653061224488</v>
      </c>
      <c r="P31" s="19">
        <f>K31*30.2%</f>
        <v>6890.5306122448974</v>
      </c>
      <c r="Q31" s="20">
        <f>K31+P31</f>
        <v>29706.857142857141</v>
      </c>
      <c r="R31" s="26">
        <f>Q31+AA31+AG31+AH31+AI31-S31</f>
        <v>-120293.14285714286</v>
      </c>
      <c r="S31" s="26">
        <v>150000</v>
      </c>
      <c r="T31" s="20">
        <v>0</v>
      </c>
      <c r="U31" s="20">
        <f>T31*22%</f>
        <v>0</v>
      </c>
      <c r="V31" s="20">
        <f>T31*5.1%</f>
        <v>0</v>
      </c>
      <c r="W31" s="20">
        <f>T31*2.9%</f>
        <v>0</v>
      </c>
      <c r="X31" s="20">
        <f>T31*0.2%</f>
        <v>0</v>
      </c>
      <c r="Y31" s="20">
        <f>SUM(U31:X31)</f>
        <v>0</v>
      </c>
      <c r="Z31" s="20">
        <f>T31-AA31</f>
        <v>0</v>
      </c>
      <c r="AA31" s="20">
        <f>T31</f>
        <v>0</v>
      </c>
      <c r="AB31" s="20">
        <f>Z31*22%</f>
        <v>0</v>
      </c>
      <c r="AC31" s="20">
        <f>Z31*5.1%</f>
        <v>0</v>
      </c>
      <c r="AD31" s="20">
        <f>Z31*2.9%</f>
        <v>0</v>
      </c>
      <c r="AE31" s="20">
        <f>Z31*0.2%</f>
        <v>0</v>
      </c>
      <c r="AF31" s="20">
        <f>AA31*22%</f>
        <v>0</v>
      </c>
      <c r="AG31" s="20">
        <f>AA31*5.1%</f>
        <v>0</v>
      </c>
      <c r="AH31" s="20">
        <f>AA31*2.9%</f>
        <v>0</v>
      </c>
      <c r="AI31" s="20">
        <f>AA31*0.2%</f>
        <v>0</v>
      </c>
    </row>
    <row r="32" spans="1:35">
      <c r="A32" s="10">
        <v>16</v>
      </c>
      <c r="B32" s="4">
        <v>1</v>
      </c>
      <c r="C32" s="5" t="s">
        <v>116</v>
      </c>
      <c r="D32" s="6">
        <v>182</v>
      </c>
      <c r="E32" s="5" t="s">
        <v>69</v>
      </c>
      <c r="F32" s="5" t="s">
        <v>71</v>
      </c>
      <c r="G32" s="5" t="s">
        <v>72</v>
      </c>
      <c r="H32" s="11">
        <v>21</v>
      </c>
      <c r="I32" s="12">
        <v>15600</v>
      </c>
      <c r="J32" s="7" t="s">
        <v>29</v>
      </c>
      <c r="K32" s="7" t="s">
        <v>29</v>
      </c>
      <c r="L32" s="7" t="s">
        <v>29</v>
      </c>
      <c r="M32" s="7" t="s">
        <v>29</v>
      </c>
      <c r="N32" s="7" t="s">
        <v>29</v>
      </c>
      <c r="O32" s="7" t="s">
        <v>29</v>
      </c>
      <c r="P32" s="7" t="s">
        <v>29</v>
      </c>
      <c r="Q32" s="7" t="s">
        <v>29</v>
      </c>
      <c r="R32" s="7" t="s">
        <v>29</v>
      </c>
      <c r="S32" s="7" t="s">
        <v>29</v>
      </c>
      <c r="T32" s="7" t="s">
        <v>29</v>
      </c>
      <c r="U32" s="7" t="s">
        <v>29</v>
      </c>
      <c r="V32" s="7" t="s">
        <v>29</v>
      </c>
      <c r="W32" s="7" t="s">
        <v>29</v>
      </c>
      <c r="X32" s="7" t="s">
        <v>29</v>
      </c>
      <c r="Y32" s="7" t="s">
        <v>29</v>
      </c>
      <c r="Z32" s="7" t="s">
        <v>29</v>
      </c>
      <c r="AA32" s="7" t="s">
        <v>29</v>
      </c>
      <c r="AB32" s="7" t="s">
        <v>29</v>
      </c>
      <c r="AC32" s="7" t="s">
        <v>29</v>
      </c>
      <c r="AD32" s="7" t="s">
        <v>29</v>
      </c>
      <c r="AE32" s="7" t="s">
        <v>29</v>
      </c>
      <c r="AF32" s="7" t="s">
        <v>29</v>
      </c>
      <c r="AG32" s="7" t="s">
        <v>29</v>
      </c>
      <c r="AH32" s="7" t="s">
        <v>29</v>
      </c>
      <c r="AI32" s="7" t="s">
        <v>29</v>
      </c>
    </row>
    <row r="33" spans="1:35">
      <c r="A33" s="10">
        <v>17</v>
      </c>
      <c r="B33" s="10">
        <v>2</v>
      </c>
      <c r="C33" s="5" t="s">
        <v>117</v>
      </c>
      <c r="D33" s="6">
        <v>187</v>
      </c>
      <c r="E33" s="5" t="s">
        <v>69</v>
      </c>
      <c r="F33" s="5" t="s">
        <v>73</v>
      </c>
      <c r="G33" s="5" t="s">
        <v>74</v>
      </c>
      <c r="H33" s="11">
        <v>7</v>
      </c>
      <c r="I33" s="12">
        <v>15600</v>
      </c>
      <c r="J33" s="7" t="s">
        <v>29</v>
      </c>
      <c r="K33" s="7" t="s">
        <v>29</v>
      </c>
      <c r="L33" s="7" t="s">
        <v>29</v>
      </c>
      <c r="M33" s="7" t="s">
        <v>29</v>
      </c>
      <c r="N33" s="7" t="s">
        <v>29</v>
      </c>
      <c r="O33" s="7" t="s">
        <v>29</v>
      </c>
      <c r="P33" s="7" t="s">
        <v>29</v>
      </c>
      <c r="Q33" s="7" t="s">
        <v>29</v>
      </c>
      <c r="R33" s="7" t="s">
        <v>29</v>
      </c>
      <c r="S33" s="7" t="s">
        <v>29</v>
      </c>
      <c r="T33" s="7" t="s">
        <v>29</v>
      </c>
      <c r="U33" s="7" t="s">
        <v>29</v>
      </c>
      <c r="V33" s="7" t="s">
        <v>29</v>
      </c>
      <c r="W33" s="7" t="s">
        <v>29</v>
      </c>
      <c r="X33" s="7" t="s">
        <v>29</v>
      </c>
      <c r="Y33" s="7" t="s">
        <v>29</v>
      </c>
      <c r="Z33" s="7" t="s">
        <v>29</v>
      </c>
      <c r="AA33" s="7" t="s">
        <v>29</v>
      </c>
      <c r="AB33" s="7" t="s">
        <v>29</v>
      </c>
      <c r="AC33" s="7" t="s">
        <v>29</v>
      </c>
      <c r="AD33" s="7" t="s">
        <v>29</v>
      </c>
      <c r="AE33" s="7" t="s">
        <v>29</v>
      </c>
      <c r="AF33" s="7" t="s">
        <v>29</v>
      </c>
      <c r="AG33" s="7" t="s">
        <v>29</v>
      </c>
      <c r="AH33" s="7" t="s">
        <v>29</v>
      </c>
      <c r="AI33" s="7" t="s">
        <v>29</v>
      </c>
    </row>
    <row r="34" spans="1:35">
      <c r="A34" s="4">
        <v>18</v>
      </c>
      <c r="B34" s="10">
        <v>3</v>
      </c>
      <c r="C34" s="5" t="s">
        <v>118</v>
      </c>
      <c r="D34" s="6">
        <v>67</v>
      </c>
      <c r="E34" s="5" t="s">
        <v>69</v>
      </c>
      <c r="F34" s="5" t="s">
        <v>70</v>
      </c>
      <c r="G34" s="5" t="s">
        <v>41</v>
      </c>
      <c r="H34" s="11">
        <v>19</v>
      </c>
      <c r="I34" s="12">
        <v>15600</v>
      </c>
      <c r="J34" s="7" t="s">
        <v>29</v>
      </c>
      <c r="K34" s="7" t="s">
        <v>29</v>
      </c>
      <c r="L34" s="7" t="s">
        <v>29</v>
      </c>
      <c r="M34" s="7" t="s">
        <v>29</v>
      </c>
      <c r="N34" s="7" t="s">
        <v>29</v>
      </c>
      <c r="O34" s="7" t="s">
        <v>29</v>
      </c>
      <c r="P34" s="7" t="s">
        <v>29</v>
      </c>
      <c r="Q34" s="7" t="s">
        <v>29</v>
      </c>
      <c r="R34" s="7" t="s">
        <v>29</v>
      </c>
      <c r="S34" s="7" t="s">
        <v>29</v>
      </c>
      <c r="T34" s="7" t="s">
        <v>29</v>
      </c>
      <c r="U34" s="7" t="s">
        <v>29</v>
      </c>
      <c r="V34" s="7" t="s">
        <v>29</v>
      </c>
      <c r="W34" s="7" t="s">
        <v>29</v>
      </c>
      <c r="X34" s="7" t="s">
        <v>29</v>
      </c>
      <c r="Y34" s="7" t="s">
        <v>29</v>
      </c>
      <c r="Z34" s="7" t="s">
        <v>29</v>
      </c>
      <c r="AA34" s="7" t="s">
        <v>29</v>
      </c>
      <c r="AB34" s="7" t="s">
        <v>29</v>
      </c>
      <c r="AC34" s="7" t="s">
        <v>29</v>
      </c>
      <c r="AD34" s="7" t="s">
        <v>29</v>
      </c>
      <c r="AE34" s="7" t="s">
        <v>29</v>
      </c>
      <c r="AF34" s="7" t="s">
        <v>29</v>
      </c>
      <c r="AG34" s="7" t="s">
        <v>29</v>
      </c>
      <c r="AH34" s="7" t="s">
        <v>29</v>
      </c>
      <c r="AI34" s="7" t="s">
        <v>29</v>
      </c>
    </row>
    <row r="35" spans="1:35" s="21" customFormat="1" ht="25.5">
      <c r="A35" s="22"/>
      <c r="B35" s="22">
        <f>B34</f>
        <v>3</v>
      </c>
      <c r="C35" s="23" t="s">
        <v>75</v>
      </c>
      <c r="D35" s="17" t="s">
        <v>29</v>
      </c>
      <c r="E35" s="17" t="s">
        <v>29</v>
      </c>
      <c r="F35" s="17" t="s">
        <v>29</v>
      </c>
      <c r="G35" s="17" t="s">
        <v>29</v>
      </c>
      <c r="H35" s="18">
        <f>SUM(H32:H34)</f>
        <v>47</v>
      </c>
      <c r="I35" s="19">
        <f>SUM(I32:I34)</f>
        <v>46800</v>
      </c>
      <c r="J35" s="19">
        <f>(I35/B35)/29.4</f>
        <v>530.61224489795916</v>
      </c>
      <c r="K35" s="19">
        <f>IF(H35&lt;0,0,H35*J35)</f>
        <v>24938.775510204079</v>
      </c>
      <c r="L35" s="19">
        <f>K35*22%</f>
        <v>5486.5306122448974</v>
      </c>
      <c r="M35" s="19">
        <f>K35*5.1%</f>
        <v>1271.877551020408</v>
      </c>
      <c r="N35" s="19">
        <f>K35*2.9%</f>
        <v>723.2244897959182</v>
      </c>
      <c r="O35" s="19">
        <f>K35*0.2%</f>
        <v>49.877551020408163</v>
      </c>
      <c r="P35" s="19">
        <f>K35*30.2%</f>
        <v>7531.5102040816319</v>
      </c>
      <c r="Q35" s="20">
        <f>K35+P35</f>
        <v>32470.28571428571</v>
      </c>
      <c r="R35" s="26">
        <f>Q35+AA35+AG35+AH35+AI35-S35</f>
        <v>32470.28571428571</v>
      </c>
      <c r="S35" s="26">
        <v>0</v>
      </c>
      <c r="T35" s="20">
        <v>30000</v>
      </c>
      <c r="U35" s="20">
        <f>T35*22%</f>
        <v>6600</v>
      </c>
      <c r="V35" s="20">
        <f>T35*5.1%</f>
        <v>1530</v>
      </c>
      <c r="W35" s="20">
        <f>T35*2.9%</f>
        <v>869.99999999999989</v>
      </c>
      <c r="X35" s="20">
        <f>T35*0.2%</f>
        <v>60</v>
      </c>
      <c r="Y35" s="20">
        <f>SUM(U35:X35)</f>
        <v>9060</v>
      </c>
      <c r="Z35" s="20">
        <f>T35</f>
        <v>30000</v>
      </c>
      <c r="AA35" s="20">
        <v>0</v>
      </c>
      <c r="AB35" s="20">
        <f>Z35*22%</f>
        <v>6600</v>
      </c>
      <c r="AC35" s="20">
        <f>Z35*5.1%</f>
        <v>1530</v>
      </c>
      <c r="AD35" s="20">
        <f>Z35*2.9%</f>
        <v>869.99999999999989</v>
      </c>
      <c r="AE35" s="20">
        <f>Z35*0.2%</f>
        <v>60</v>
      </c>
      <c r="AF35" s="20">
        <f>AA35*22%</f>
        <v>0</v>
      </c>
      <c r="AG35" s="20">
        <f>AA35*5.1%</f>
        <v>0</v>
      </c>
      <c r="AH35" s="20">
        <f>AA35*2.9%</f>
        <v>0</v>
      </c>
      <c r="AI35" s="20">
        <f>AA35*0.2%</f>
        <v>0</v>
      </c>
    </row>
    <row r="36" spans="1:35">
      <c r="A36" s="10">
        <v>19</v>
      </c>
      <c r="B36" s="4">
        <v>1</v>
      </c>
      <c r="C36" s="5" t="s">
        <v>116</v>
      </c>
      <c r="D36" s="6">
        <v>215</v>
      </c>
      <c r="E36" s="5" t="s">
        <v>76</v>
      </c>
      <c r="F36" s="5" t="s">
        <v>77</v>
      </c>
      <c r="G36" s="5" t="s">
        <v>78</v>
      </c>
      <c r="H36" s="11">
        <v>19</v>
      </c>
      <c r="I36" s="12">
        <v>15600</v>
      </c>
      <c r="J36" s="7" t="s">
        <v>29</v>
      </c>
      <c r="K36" s="7" t="s">
        <v>29</v>
      </c>
      <c r="L36" s="7" t="s">
        <v>29</v>
      </c>
      <c r="M36" s="7" t="s">
        <v>29</v>
      </c>
      <c r="N36" s="7" t="s">
        <v>29</v>
      </c>
      <c r="O36" s="7" t="s">
        <v>29</v>
      </c>
      <c r="P36" s="7" t="s">
        <v>29</v>
      </c>
      <c r="Q36" s="7" t="s">
        <v>29</v>
      </c>
      <c r="R36" s="7" t="s">
        <v>29</v>
      </c>
      <c r="S36" s="7" t="s">
        <v>29</v>
      </c>
      <c r="T36" s="7" t="s">
        <v>29</v>
      </c>
      <c r="U36" s="7" t="s">
        <v>29</v>
      </c>
      <c r="V36" s="7" t="s">
        <v>29</v>
      </c>
      <c r="W36" s="7" t="s">
        <v>29</v>
      </c>
      <c r="X36" s="7" t="s">
        <v>29</v>
      </c>
      <c r="Y36" s="7" t="s">
        <v>29</v>
      </c>
      <c r="Z36" s="7" t="s">
        <v>29</v>
      </c>
      <c r="AA36" s="7" t="s">
        <v>29</v>
      </c>
      <c r="AB36" s="7" t="s">
        <v>29</v>
      </c>
      <c r="AC36" s="7" t="s">
        <v>29</v>
      </c>
      <c r="AD36" s="7" t="s">
        <v>29</v>
      </c>
      <c r="AE36" s="7" t="s">
        <v>29</v>
      </c>
      <c r="AF36" s="7" t="s">
        <v>29</v>
      </c>
      <c r="AG36" s="7" t="s">
        <v>29</v>
      </c>
      <c r="AH36" s="7" t="s">
        <v>29</v>
      </c>
      <c r="AI36" s="7" t="s">
        <v>29</v>
      </c>
    </row>
    <row r="37" spans="1:35">
      <c r="A37" s="10">
        <v>20</v>
      </c>
      <c r="B37" s="10">
        <v>2</v>
      </c>
      <c r="C37" s="5" t="s">
        <v>117</v>
      </c>
      <c r="D37" s="6">
        <v>66</v>
      </c>
      <c r="E37" s="5" t="s">
        <v>76</v>
      </c>
      <c r="F37" s="5" t="s">
        <v>79</v>
      </c>
      <c r="G37" s="5" t="s">
        <v>41</v>
      </c>
      <c r="H37" s="11">
        <v>12</v>
      </c>
      <c r="I37" s="12">
        <v>15600</v>
      </c>
      <c r="J37" s="7" t="s">
        <v>29</v>
      </c>
      <c r="K37" s="7" t="s">
        <v>29</v>
      </c>
      <c r="L37" s="7" t="s">
        <v>29</v>
      </c>
      <c r="M37" s="7" t="s">
        <v>29</v>
      </c>
      <c r="N37" s="7" t="s">
        <v>29</v>
      </c>
      <c r="O37" s="7" t="s">
        <v>29</v>
      </c>
      <c r="P37" s="7" t="s">
        <v>29</v>
      </c>
      <c r="Q37" s="7" t="s">
        <v>29</v>
      </c>
      <c r="R37" s="7" t="s">
        <v>29</v>
      </c>
      <c r="S37" s="7" t="s">
        <v>29</v>
      </c>
      <c r="T37" s="7" t="s">
        <v>29</v>
      </c>
      <c r="U37" s="7" t="s">
        <v>29</v>
      </c>
      <c r="V37" s="7" t="s">
        <v>29</v>
      </c>
      <c r="W37" s="7" t="s">
        <v>29</v>
      </c>
      <c r="X37" s="7" t="s">
        <v>29</v>
      </c>
      <c r="Y37" s="7" t="s">
        <v>29</v>
      </c>
      <c r="Z37" s="7" t="s">
        <v>29</v>
      </c>
      <c r="AA37" s="7" t="s">
        <v>29</v>
      </c>
      <c r="AB37" s="7" t="s">
        <v>29</v>
      </c>
      <c r="AC37" s="7" t="s">
        <v>29</v>
      </c>
      <c r="AD37" s="7" t="s">
        <v>29</v>
      </c>
      <c r="AE37" s="7" t="s">
        <v>29</v>
      </c>
      <c r="AF37" s="7" t="s">
        <v>29</v>
      </c>
      <c r="AG37" s="7" t="s">
        <v>29</v>
      </c>
      <c r="AH37" s="7" t="s">
        <v>29</v>
      </c>
      <c r="AI37" s="7" t="s">
        <v>29</v>
      </c>
    </row>
    <row r="38" spans="1:35">
      <c r="A38" s="10">
        <v>21</v>
      </c>
      <c r="B38" s="10">
        <v>3</v>
      </c>
      <c r="C38" s="5" t="s">
        <v>118</v>
      </c>
      <c r="D38" s="6">
        <v>61</v>
      </c>
      <c r="E38" s="5" t="s">
        <v>76</v>
      </c>
      <c r="F38" s="5" t="s">
        <v>79</v>
      </c>
      <c r="G38" s="5" t="s">
        <v>53</v>
      </c>
      <c r="H38" s="11">
        <v>5</v>
      </c>
      <c r="I38" s="12">
        <v>15600</v>
      </c>
      <c r="J38" s="7" t="s">
        <v>29</v>
      </c>
      <c r="K38" s="7" t="s">
        <v>29</v>
      </c>
      <c r="L38" s="7" t="s">
        <v>29</v>
      </c>
      <c r="M38" s="7" t="s">
        <v>29</v>
      </c>
      <c r="N38" s="7" t="s">
        <v>29</v>
      </c>
      <c r="O38" s="7" t="s">
        <v>29</v>
      </c>
      <c r="P38" s="7" t="s">
        <v>29</v>
      </c>
      <c r="Q38" s="7" t="s">
        <v>29</v>
      </c>
      <c r="R38" s="7" t="s">
        <v>29</v>
      </c>
      <c r="S38" s="7" t="s">
        <v>29</v>
      </c>
      <c r="T38" s="7" t="s">
        <v>29</v>
      </c>
      <c r="U38" s="7" t="s">
        <v>29</v>
      </c>
      <c r="V38" s="7" t="s">
        <v>29</v>
      </c>
      <c r="W38" s="7" t="s">
        <v>29</v>
      </c>
      <c r="X38" s="7" t="s">
        <v>29</v>
      </c>
      <c r="Y38" s="7" t="s">
        <v>29</v>
      </c>
      <c r="Z38" s="7" t="s">
        <v>29</v>
      </c>
      <c r="AA38" s="7" t="s">
        <v>29</v>
      </c>
      <c r="AB38" s="7" t="s">
        <v>29</v>
      </c>
      <c r="AC38" s="7" t="s">
        <v>29</v>
      </c>
      <c r="AD38" s="7" t="s">
        <v>29</v>
      </c>
      <c r="AE38" s="7" t="s">
        <v>29</v>
      </c>
      <c r="AF38" s="7" t="s">
        <v>29</v>
      </c>
      <c r="AG38" s="7" t="s">
        <v>29</v>
      </c>
      <c r="AH38" s="7" t="s">
        <v>29</v>
      </c>
      <c r="AI38" s="7" t="s">
        <v>29</v>
      </c>
    </row>
    <row r="39" spans="1:35" s="21" customFormat="1" ht="25.5">
      <c r="A39" s="22"/>
      <c r="B39" s="22">
        <f>B38</f>
        <v>3</v>
      </c>
      <c r="C39" s="23" t="s">
        <v>80</v>
      </c>
      <c r="D39" s="17" t="s">
        <v>29</v>
      </c>
      <c r="E39" s="17" t="s">
        <v>29</v>
      </c>
      <c r="F39" s="17" t="s">
        <v>29</v>
      </c>
      <c r="G39" s="17" t="s">
        <v>29</v>
      </c>
      <c r="H39" s="18">
        <f>SUM(H36:H38)</f>
        <v>36</v>
      </c>
      <c r="I39" s="19">
        <f>SUM(I36:I38)</f>
        <v>46800</v>
      </c>
      <c r="J39" s="19">
        <f>(I39/B39)/29.4</f>
        <v>530.61224489795916</v>
      </c>
      <c r="K39" s="19">
        <f>IF(H39&lt;0,0,H39*J39)</f>
        <v>19102.040816326531</v>
      </c>
      <c r="L39" s="19">
        <f>K39*22%</f>
        <v>4202.4489795918371</v>
      </c>
      <c r="M39" s="19">
        <f>K39*5.1%</f>
        <v>974.20408163265301</v>
      </c>
      <c r="N39" s="19">
        <f>K39*2.9%</f>
        <v>553.9591836734694</v>
      </c>
      <c r="O39" s="19">
        <f>K39*0.2%</f>
        <v>38.204081632653065</v>
      </c>
      <c r="P39" s="19">
        <f>K39*30.2%</f>
        <v>5768.8163265306121</v>
      </c>
      <c r="Q39" s="20">
        <f>K39+P39</f>
        <v>24870.857142857145</v>
      </c>
      <c r="R39" s="26">
        <f>Q39+AA39+AG39+AH39+AI39-S39</f>
        <v>15577.458542857144</v>
      </c>
      <c r="S39" s="26">
        <v>55000</v>
      </c>
      <c r="T39" s="20">
        <v>50000</v>
      </c>
      <c r="U39" s="20">
        <f>T39*22%</f>
        <v>11000</v>
      </c>
      <c r="V39" s="20">
        <f>T39*5.1%</f>
        <v>2550</v>
      </c>
      <c r="W39" s="20">
        <f>T39*2.9%</f>
        <v>1450</v>
      </c>
      <c r="X39" s="20">
        <f>T39*0.2%</f>
        <v>100</v>
      </c>
      <c r="Y39" s="20">
        <f>SUM(U39:X39)</f>
        <v>15100</v>
      </c>
      <c r="Z39" s="20">
        <f>T39-AA39</f>
        <v>7757.3000000000029</v>
      </c>
      <c r="AA39" s="20">
        <v>42242.7</v>
      </c>
      <c r="AB39" s="20">
        <f>Z39*22%</f>
        <v>1706.6060000000007</v>
      </c>
      <c r="AC39" s="20">
        <f>Z39*5.1%</f>
        <v>395.62230000000011</v>
      </c>
      <c r="AD39" s="20">
        <f>Z39*2.9%</f>
        <v>224.96170000000006</v>
      </c>
      <c r="AE39" s="20">
        <f>Z39*0.2%</f>
        <v>15.514600000000007</v>
      </c>
      <c r="AF39" s="20">
        <f>AA39*22%</f>
        <v>9293.3940000000002</v>
      </c>
      <c r="AG39" s="20">
        <f>AA39*5.1%</f>
        <v>2154.3776999999995</v>
      </c>
      <c r="AH39" s="20">
        <f>AA39*2.9%</f>
        <v>1225.0382999999999</v>
      </c>
      <c r="AI39" s="20">
        <f>AA39*0.2%</f>
        <v>84.485399999999998</v>
      </c>
    </row>
    <row r="40" spans="1:35">
      <c r="A40" s="10">
        <v>22</v>
      </c>
      <c r="B40" s="4">
        <v>1</v>
      </c>
      <c r="C40" s="5" t="s">
        <v>116</v>
      </c>
      <c r="D40" s="6">
        <v>180</v>
      </c>
      <c r="E40" s="5" t="s">
        <v>81</v>
      </c>
      <c r="F40" s="5" t="s">
        <v>86</v>
      </c>
      <c r="G40" s="5" t="s">
        <v>87</v>
      </c>
      <c r="H40" s="11">
        <v>17</v>
      </c>
      <c r="I40" s="12">
        <v>15600</v>
      </c>
      <c r="J40" s="7" t="s">
        <v>29</v>
      </c>
      <c r="K40" s="7" t="s">
        <v>29</v>
      </c>
      <c r="L40" s="7" t="s">
        <v>29</v>
      </c>
      <c r="M40" s="7" t="s">
        <v>29</v>
      </c>
      <c r="N40" s="7" t="s">
        <v>29</v>
      </c>
      <c r="O40" s="7" t="s">
        <v>29</v>
      </c>
      <c r="P40" s="7" t="s">
        <v>29</v>
      </c>
      <c r="Q40" s="7" t="s">
        <v>29</v>
      </c>
      <c r="R40" s="7" t="s">
        <v>29</v>
      </c>
      <c r="S40" s="7" t="s">
        <v>29</v>
      </c>
      <c r="T40" s="7" t="s">
        <v>29</v>
      </c>
      <c r="U40" s="7" t="s">
        <v>29</v>
      </c>
      <c r="V40" s="7" t="s">
        <v>29</v>
      </c>
      <c r="W40" s="7" t="s">
        <v>29</v>
      </c>
      <c r="X40" s="7" t="s">
        <v>29</v>
      </c>
      <c r="Y40" s="7" t="s">
        <v>29</v>
      </c>
      <c r="Z40" s="7" t="s">
        <v>29</v>
      </c>
      <c r="AA40" s="7" t="s">
        <v>29</v>
      </c>
      <c r="AB40" s="7" t="s">
        <v>29</v>
      </c>
      <c r="AC40" s="7" t="s">
        <v>29</v>
      </c>
      <c r="AD40" s="7" t="s">
        <v>29</v>
      </c>
      <c r="AE40" s="7" t="s">
        <v>29</v>
      </c>
      <c r="AF40" s="7" t="s">
        <v>29</v>
      </c>
      <c r="AG40" s="7" t="s">
        <v>29</v>
      </c>
      <c r="AH40" s="7" t="s">
        <v>29</v>
      </c>
      <c r="AI40" s="7" t="s">
        <v>29</v>
      </c>
    </row>
    <row r="41" spans="1:35">
      <c r="A41" s="10">
        <v>23</v>
      </c>
      <c r="B41" s="10">
        <v>2</v>
      </c>
      <c r="C41" s="5" t="s">
        <v>117</v>
      </c>
      <c r="D41" s="6">
        <v>77</v>
      </c>
      <c r="E41" s="5" t="s">
        <v>81</v>
      </c>
      <c r="F41" s="5" t="s">
        <v>84</v>
      </c>
      <c r="G41" s="5" t="s">
        <v>85</v>
      </c>
      <c r="H41" s="11">
        <v>5</v>
      </c>
      <c r="I41" s="12">
        <v>15600</v>
      </c>
      <c r="J41" s="7" t="s">
        <v>29</v>
      </c>
      <c r="K41" s="7" t="s">
        <v>29</v>
      </c>
      <c r="L41" s="7" t="s">
        <v>29</v>
      </c>
      <c r="M41" s="7" t="s">
        <v>29</v>
      </c>
      <c r="N41" s="7" t="s">
        <v>29</v>
      </c>
      <c r="O41" s="7" t="s">
        <v>29</v>
      </c>
      <c r="P41" s="7" t="s">
        <v>29</v>
      </c>
      <c r="Q41" s="7" t="s">
        <v>29</v>
      </c>
      <c r="R41" s="7" t="s">
        <v>29</v>
      </c>
      <c r="S41" s="7" t="s">
        <v>29</v>
      </c>
      <c r="T41" s="7" t="s">
        <v>29</v>
      </c>
      <c r="U41" s="7" t="s">
        <v>29</v>
      </c>
      <c r="V41" s="7" t="s">
        <v>29</v>
      </c>
      <c r="W41" s="7" t="s">
        <v>29</v>
      </c>
      <c r="X41" s="7" t="s">
        <v>29</v>
      </c>
      <c r="Y41" s="7" t="s">
        <v>29</v>
      </c>
      <c r="Z41" s="7" t="s">
        <v>29</v>
      </c>
      <c r="AA41" s="7" t="s">
        <v>29</v>
      </c>
      <c r="AB41" s="7" t="s">
        <v>29</v>
      </c>
      <c r="AC41" s="7" t="s">
        <v>29</v>
      </c>
      <c r="AD41" s="7" t="s">
        <v>29</v>
      </c>
      <c r="AE41" s="7" t="s">
        <v>29</v>
      </c>
      <c r="AF41" s="7" t="s">
        <v>29</v>
      </c>
      <c r="AG41" s="7" t="s">
        <v>29</v>
      </c>
      <c r="AH41" s="7" t="s">
        <v>29</v>
      </c>
      <c r="AI41" s="7" t="s">
        <v>29</v>
      </c>
    </row>
    <row r="42" spans="1:35">
      <c r="A42" s="4">
        <v>24</v>
      </c>
      <c r="B42" s="10">
        <v>3</v>
      </c>
      <c r="C42" s="5" t="s">
        <v>118</v>
      </c>
      <c r="D42" s="6">
        <v>156</v>
      </c>
      <c r="E42" s="5" t="s">
        <v>81</v>
      </c>
      <c r="F42" s="5" t="s">
        <v>82</v>
      </c>
      <c r="G42" s="5" t="s">
        <v>83</v>
      </c>
      <c r="H42" s="11">
        <v>17</v>
      </c>
      <c r="I42" s="12">
        <v>15600</v>
      </c>
      <c r="J42" s="7" t="s">
        <v>29</v>
      </c>
      <c r="K42" s="7" t="s">
        <v>29</v>
      </c>
      <c r="L42" s="7" t="s">
        <v>29</v>
      </c>
      <c r="M42" s="7" t="s">
        <v>29</v>
      </c>
      <c r="N42" s="7" t="s">
        <v>29</v>
      </c>
      <c r="O42" s="7" t="s">
        <v>29</v>
      </c>
      <c r="P42" s="7" t="s">
        <v>29</v>
      </c>
      <c r="Q42" s="7" t="s">
        <v>29</v>
      </c>
      <c r="R42" s="7" t="s">
        <v>29</v>
      </c>
      <c r="S42" s="7" t="s">
        <v>29</v>
      </c>
      <c r="T42" s="7" t="s">
        <v>29</v>
      </c>
      <c r="U42" s="7" t="s">
        <v>29</v>
      </c>
      <c r="V42" s="7" t="s">
        <v>29</v>
      </c>
      <c r="W42" s="7" t="s">
        <v>29</v>
      </c>
      <c r="X42" s="7" t="s">
        <v>29</v>
      </c>
      <c r="Y42" s="7" t="s">
        <v>29</v>
      </c>
      <c r="Z42" s="7" t="s">
        <v>29</v>
      </c>
      <c r="AA42" s="7" t="s">
        <v>29</v>
      </c>
      <c r="AB42" s="7" t="s">
        <v>29</v>
      </c>
      <c r="AC42" s="7" t="s">
        <v>29</v>
      </c>
      <c r="AD42" s="7" t="s">
        <v>29</v>
      </c>
      <c r="AE42" s="7" t="s">
        <v>29</v>
      </c>
      <c r="AF42" s="7" t="s">
        <v>29</v>
      </c>
      <c r="AG42" s="7" t="s">
        <v>29</v>
      </c>
      <c r="AH42" s="7" t="s">
        <v>29</v>
      </c>
      <c r="AI42" s="7" t="s">
        <v>29</v>
      </c>
    </row>
    <row r="43" spans="1:35" ht="24.75" customHeight="1">
      <c r="A43" s="15"/>
      <c r="B43" s="15">
        <f>B42</f>
        <v>3</v>
      </c>
      <c r="C43" s="23" t="s">
        <v>88</v>
      </c>
      <c r="D43" s="25" t="s">
        <v>29</v>
      </c>
      <c r="E43" s="25" t="s">
        <v>29</v>
      </c>
      <c r="F43" s="25" t="s">
        <v>29</v>
      </c>
      <c r="G43" s="25" t="s">
        <v>29</v>
      </c>
      <c r="H43" s="18">
        <f>SUM(H40:H42)</f>
        <v>39</v>
      </c>
      <c r="I43" s="19">
        <f>SUM(I40:I42)</f>
        <v>46800</v>
      </c>
      <c r="J43" s="19">
        <f>(I43/B43)/29.4</f>
        <v>530.61224489795916</v>
      </c>
      <c r="K43" s="19">
        <f>IF(H43&lt;0,0,H43*J43)</f>
        <v>20693.877551020407</v>
      </c>
      <c r="L43" s="19">
        <f>K43*22%</f>
        <v>4552.6530612244896</v>
      </c>
      <c r="M43" s="19">
        <f>K43*5.1%</f>
        <v>1055.3877551020407</v>
      </c>
      <c r="N43" s="19">
        <f>K43*2.9%</f>
        <v>600.12244897959181</v>
      </c>
      <c r="O43" s="19">
        <f>K43*0.2%</f>
        <v>41.387755102040813</v>
      </c>
      <c r="P43" s="19">
        <f>K43*30.2%</f>
        <v>6249.5510204081629</v>
      </c>
      <c r="Q43" s="20">
        <f>K43+P43</f>
        <v>26943.428571428569</v>
      </c>
      <c r="R43" s="26">
        <f>Q43+AA43+AG43+AH43+AI43-S43</f>
        <v>3943.4285714285688</v>
      </c>
      <c r="S43" s="26">
        <v>23000</v>
      </c>
      <c r="T43" s="20">
        <v>0</v>
      </c>
      <c r="U43" s="20">
        <f>T43*22%</f>
        <v>0</v>
      </c>
      <c r="V43" s="20">
        <f>T43*5.1%</f>
        <v>0</v>
      </c>
      <c r="W43" s="20">
        <f>T43*2.9%</f>
        <v>0</v>
      </c>
      <c r="X43" s="20">
        <f>T43*0.2%</f>
        <v>0</v>
      </c>
      <c r="Y43" s="20">
        <f>SUM(U43:X43)</f>
        <v>0</v>
      </c>
      <c r="Z43" s="20">
        <f>T43-AA43</f>
        <v>0</v>
      </c>
      <c r="AA43" s="20">
        <f>T43</f>
        <v>0</v>
      </c>
      <c r="AB43" s="20">
        <f>Z43*22%</f>
        <v>0</v>
      </c>
      <c r="AC43" s="20">
        <f>Z43*5.1%</f>
        <v>0</v>
      </c>
      <c r="AD43" s="20">
        <f>Z43*2.9%</f>
        <v>0</v>
      </c>
      <c r="AE43" s="20">
        <f>Z43*0.2%</f>
        <v>0</v>
      </c>
      <c r="AF43" s="20">
        <f>AA43*22%</f>
        <v>0</v>
      </c>
      <c r="AG43" s="20">
        <f>AA43*5.1%</f>
        <v>0</v>
      </c>
      <c r="AH43" s="20">
        <f>AA43*2.9%</f>
        <v>0</v>
      </c>
      <c r="AI43" s="20">
        <f>AA43*0.2%</f>
        <v>0</v>
      </c>
    </row>
    <row r="44" spans="1:35" ht="25.5">
      <c r="A44" s="15">
        <f>B44</f>
        <v>24</v>
      </c>
      <c r="B44" s="15">
        <f>B15+B19+B23+B27+B31+B35+B39+B43</f>
        <v>24</v>
      </c>
      <c r="C44" s="16" t="s">
        <v>89</v>
      </c>
      <c r="D44" s="25" t="s">
        <v>29</v>
      </c>
      <c r="E44" s="25" t="s">
        <v>29</v>
      </c>
      <c r="F44" s="25" t="s">
        <v>29</v>
      </c>
      <c r="G44" s="25" t="s">
        <v>29</v>
      </c>
      <c r="H44" s="18">
        <f>SUM(H43,H39,H35,H31,H27,H23,H19,H15)</f>
        <v>247</v>
      </c>
      <c r="I44" s="19">
        <f>SUM(I43,I39,I35,I31,I27,I23,I19,I15)</f>
        <v>492600</v>
      </c>
      <c r="J44" s="20" t="s">
        <v>29</v>
      </c>
      <c r="K44" s="19">
        <f>K15+K19+K23+K27+K31+K35+K39+K43</f>
        <v>186761.90476190476</v>
      </c>
      <c r="L44" s="19"/>
      <c r="M44" s="19"/>
      <c r="N44" s="19"/>
      <c r="O44" s="19"/>
      <c r="P44" s="19">
        <f>SUM(P15:P43)</f>
        <v>56402.095238095244</v>
      </c>
      <c r="Q44" s="19">
        <f>SUM(Q15:Q43)</f>
        <v>243164</v>
      </c>
      <c r="R44" s="19">
        <f>SUM(R15:R43)</f>
        <v>-379915.39859999996</v>
      </c>
      <c r="S44" s="19">
        <f>SUM(S15:S43)</f>
        <v>698000</v>
      </c>
      <c r="T44" s="19">
        <f t="shared" ref="T44:AI44" si="0">SUM(T15:T43)</f>
        <v>107000</v>
      </c>
      <c r="U44" s="19">
        <f t="shared" si="0"/>
        <v>23540</v>
      </c>
      <c r="V44" s="19">
        <f t="shared" si="0"/>
        <v>5457</v>
      </c>
      <c r="W44" s="19">
        <f t="shared" si="0"/>
        <v>3103</v>
      </c>
      <c r="X44" s="19">
        <f t="shared" si="0"/>
        <v>214</v>
      </c>
      <c r="Y44" s="19">
        <f t="shared" si="0"/>
        <v>32314</v>
      </c>
      <c r="Z44" s="19">
        <f t="shared" si="0"/>
        <v>37757.300000000003</v>
      </c>
      <c r="AA44" s="19">
        <f t="shared" si="0"/>
        <v>69242.7</v>
      </c>
      <c r="AB44" s="19">
        <f t="shared" si="0"/>
        <v>8306.6059999999998</v>
      </c>
      <c r="AC44" s="19">
        <f t="shared" si="0"/>
        <v>1925.6223</v>
      </c>
      <c r="AD44" s="19">
        <f t="shared" si="0"/>
        <v>1094.9616999999998</v>
      </c>
      <c r="AE44" s="19">
        <f t="shared" si="0"/>
        <v>75.514600000000002</v>
      </c>
      <c r="AF44" s="19">
        <f t="shared" si="0"/>
        <v>15233.394</v>
      </c>
      <c r="AG44" s="19">
        <f t="shared" si="0"/>
        <v>3531.3776999999995</v>
      </c>
      <c r="AH44" s="19">
        <f t="shared" si="0"/>
        <v>2008.0382999999999</v>
      </c>
      <c r="AI44" s="19">
        <f t="shared" si="0"/>
        <v>138.4854</v>
      </c>
    </row>
    <row r="45" spans="1:35">
      <c r="T45" s="27"/>
    </row>
    <row r="46" spans="1:35">
      <c r="T46" s="27"/>
      <c r="AA46" s="27"/>
    </row>
    <row r="47" spans="1:35">
      <c r="A47" s="1" t="s">
        <v>90</v>
      </c>
      <c r="B47" s="39" t="s">
        <v>91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1"/>
      <c r="T47" s="27"/>
      <c r="AA47" s="27"/>
    </row>
    <row r="48" spans="1:35">
      <c r="A48" s="1" t="s">
        <v>92</v>
      </c>
      <c r="B48" s="39" t="s">
        <v>93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1"/>
      <c r="T48" s="27"/>
    </row>
    <row r="49" spans="1:18">
      <c r="A49" s="1" t="s">
        <v>94</v>
      </c>
      <c r="B49" s="39" t="s">
        <v>101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1"/>
    </row>
    <row r="50" spans="1:18">
      <c r="A50" s="1" t="s">
        <v>95</v>
      </c>
      <c r="B50" s="39" t="s">
        <v>96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1"/>
    </row>
    <row r="53" spans="1:18">
      <c r="B53" s="31" t="s">
        <v>97</v>
      </c>
    </row>
    <row r="54" spans="1:18">
      <c r="B54" s="31"/>
    </row>
    <row r="55" spans="1:18">
      <c r="B55" s="31" t="s">
        <v>98</v>
      </c>
      <c r="C55" s="35" t="s">
        <v>119</v>
      </c>
    </row>
  </sheetData>
  <mergeCells count="15">
    <mergeCell ref="B48:Q48"/>
    <mergeCell ref="B50:Q50"/>
    <mergeCell ref="A4:AI4"/>
    <mergeCell ref="A5:AI5"/>
    <mergeCell ref="A6:AI6"/>
    <mergeCell ref="A8:Q8"/>
    <mergeCell ref="S8:Y10"/>
    <mergeCell ref="Z8:AI8"/>
    <mergeCell ref="A9:Q9"/>
    <mergeCell ref="Z9:AA10"/>
    <mergeCell ref="AB9:AI9"/>
    <mergeCell ref="AB10:AE10"/>
    <mergeCell ref="AF10:AI10"/>
    <mergeCell ref="B49:Q49"/>
    <mergeCell ref="B47:Q47"/>
  </mergeCells>
  <pageMargins left="0" right="0" top="0.94488188976377963" bottom="0.15748031496062992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55"/>
  <sheetViews>
    <sheetView zoomScale="110" zoomScaleNormal="110" workbookViewId="0">
      <selection activeCell="J29" sqref="J29"/>
    </sheetView>
  </sheetViews>
  <sheetFormatPr defaultColWidth="8" defaultRowHeight="12.75"/>
  <cols>
    <col min="1" max="1" width="7.5703125" style="1" customWidth="1"/>
    <col min="2" max="2" width="9.28515625" style="1" customWidth="1"/>
    <col min="3" max="3" width="31.7109375" style="35" customWidth="1"/>
    <col min="4" max="4" width="5.7109375" style="35" customWidth="1"/>
    <col min="5" max="5" width="19.5703125" style="35" customWidth="1"/>
    <col min="6" max="6" width="39.42578125" style="35" customWidth="1"/>
    <col min="7" max="7" width="9.85546875" style="35" customWidth="1"/>
    <col min="8" max="8" width="15.28515625" style="35" customWidth="1"/>
    <col min="9" max="9" width="11.7109375" style="1" customWidth="1"/>
    <col min="10" max="11" width="15.42578125" style="1" customWidth="1"/>
    <col min="12" max="12" width="9.42578125" style="1" customWidth="1"/>
    <col min="13" max="13" width="8.7109375" style="1" customWidth="1"/>
    <col min="14" max="14" width="9" style="1" customWidth="1"/>
    <col min="15" max="15" width="8.42578125" style="1" customWidth="1"/>
    <col min="16" max="16" width="15.42578125" style="1" customWidth="1"/>
    <col min="17" max="17" width="21.85546875" style="1" customWidth="1"/>
    <col min="18" max="18" width="11.140625" style="1" hidden="1" customWidth="1"/>
    <col min="19" max="19" width="14.28515625" style="1" hidden="1" customWidth="1"/>
    <col min="20" max="20" width="14.7109375" style="1" hidden="1" customWidth="1"/>
    <col min="21" max="21" width="8.85546875" style="1" hidden="1" customWidth="1"/>
    <col min="22" max="22" width="8.7109375" style="1" hidden="1" customWidth="1"/>
    <col min="23" max="23" width="7.85546875" style="1" hidden="1" customWidth="1"/>
    <col min="24" max="24" width="8.42578125" style="1" hidden="1" customWidth="1"/>
    <col min="25" max="25" width="16.42578125" style="1" hidden="1" customWidth="1"/>
    <col min="26" max="26" width="13.28515625" style="1" hidden="1" customWidth="1"/>
    <col min="27" max="27" width="13.140625" style="1" hidden="1" customWidth="1"/>
    <col min="28" max="28" width="9.42578125" style="1" hidden="1" customWidth="1"/>
    <col min="29" max="30" width="8.42578125" style="1" hidden="1" customWidth="1"/>
    <col min="31" max="31" width="7" style="1" hidden="1" customWidth="1"/>
    <col min="32" max="33" width="8.85546875" style="1" hidden="1" customWidth="1"/>
    <col min="34" max="34" width="7.85546875" style="1" hidden="1" customWidth="1"/>
    <col min="35" max="35" width="7" style="1" hidden="1" customWidth="1"/>
    <col min="36" max="16384" width="8" style="1"/>
  </cols>
  <sheetData>
    <row r="1" spans="1:35">
      <c r="B1" s="2" t="s">
        <v>0</v>
      </c>
    </row>
    <row r="2" spans="1:35">
      <c r="B2" s="2" t="s">
        <v>1</v>
      </c>
    </row>
    <row r="3" spans="1:35">
      <c r="B3" s="2" t="s">
        <v>108</v>
      </c>
    </row>
    <row r="4" spans="1:35" ht="15.7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</row>
    <row r="5" spans="1:35" ht="15.7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</row>
    <row r="6" spans="1:35" ht="15.75">
      <c r="A6" s="40" t="s">
        <v>109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</row>
    <row r="7" spans="1:35" ht="15.7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1:3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37"/>
      <c r="S8" s="42" t="s">
        <v>4</v>
      </c>
      <c r="T8" s="42"/>
      <c r="U8" s="42"/>
      <c r="V8" s="42"/>
      <c r="W8" s="42"/>
      <c r="X8" s="42"/>
      <c r="Y8" s="42"/>
      <c r="Z8" s="42" t="s">
        <v>5</v>
      </c>
      <c r="AA8" s="42"/>
      <c r="AB8" s="42"/>
      <c r="AC8" s="42"/>
      <c r="AD8" s="42"/>
      <c r="AE8" s="42"/>
      <c r="AF8" s="42"/>
      <c r="AG8" s="42"/>
      <c r="AH8" s="42"/>
      <c r="AI8" s="42"/>
    </row>
    <row r="9" spans="1:3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37"/>
      <c r="S9" s="42"/>
      <c r="T9" s="42"/>
      <c r="U9" s="42"/>
      <c r="V9" s="42"/>
      <c r="W9" s="42"/>
      <c r="X9" s="42"/>
      <c r="Y9" s="42"/>
      <c r="Z9" s="42" t="s">
        <v>6</v>
      </c>
      <c r="AA9" s="42"/>
      <c r="AB9" s="42" t="s">
        <v>7</v>
      </c>
      <c r="AC9" s="42"/>
      <c r="AD9" s="42"/>
      <c r="AE9" s="42"/>
      <c r="AF9" s="42"/>
      <c r="AG9" s="42"/>
      <c r="AH9" s="42"/>
      <c r="AI9" s="42"/>
    </row>
    <row r="10" spans="1:35">
      <c r="S10" s="42"/>
      <c r="T10" s="42"/>
      <c r="U10" s="42"/>
      <c r="V10" s="42"/>
      <c r="W10" s="42"/>
      <c r="X10" s="42"/>
      <c r="Y10" s="42"/>
      <c r="Z10" s="42"/>
      <c r="AA10" s="42"/>
      <c r="AB10" s="42" t="s">
        <v>8</v>
      </c>
      <c r="AC10" s="42"/>
      <c r="AD10" s="42"/>
      <c r="AE10" s="42"/>
      <c r="AF10" s="42" t="s">
        <v>9</v>
      </c>
      <c r="AG10" s="42"/>
      <c r="AH10" s="42"/>
      <c r="AI10" s="42"/>
    </row>
    <row r="11" spans="1:35" s="3" customFormat="1" ht="89.25">
      <c r="A11" s="38" t="s">
        <v>10</v>
      </c>
      <c r="B11" s="38" t="s">
        <v>11</v>
      </c>
      <c r="C11" s="38" t="s">
        <v>12</v>
      </c>
      <c r="D11" s="38" t="s">
        <v>13</v>
      </c>
      <c r="E11" s="38" t="s">
        <v>14</v>
      </c>
      <c r="F11" s="38" t="s">
        <v>15</v>
      </c>
      <c r="G11" s="38" t="s">
        <v>16</v>
      </c>
      <c r="H11" s="38" t="s">
        <v>110</v>
      </c>
      <c r="I11" s="38" t="s">
        <v>17</v>
      </c>
      <c r="J11" s="38" t="s">
        <v>18</v>
      </c>
      <c r="K11" s="38" t="s">
        <v>19</v>
      </c>
      <c r="L11" s="38" t="s">
        <v>20</v>
      </c>
      <c r="M11" s="38" t="s">
        <v>21</v>
      </c>
      <c r="N11" s="38" t="s">
        <v>22</v>
      </c>
      <c r="O11" s="38" t="s">
        <v>23</v>
      </c>
      <c r="P11" s="38" t="s">
        <v>24</v>
      </c>
      <c r="Q11" s="38" t="s">
        <v>111</v>
      </c>
      <c r="R11" s="30" t="s">
        <v>112</v>
      </c>
      <c r="S11" s="38" t="s">
        <v>107</v>
      </c>
      <c r="T11" s="38" t="s">
        <v>113</v>
      </c>
      <c r="U11" s="38" t="s">
        <v>20</v>
      </c>
      <c r="V11" s="38" t="s">
        <v>21</v>
      </c>
      <c r="W11" s="38" t="s">
        <v>22</v>
      </c>
      <c r="X11" s="38" t="s">
        <v>23</v>
      </c>
      <c r="Y11" s="38" t="s">
        <v>24</v>
      </c>
      <c r="Z11" s="38" t="s">
        <v>25</v>
      </c>
      <c r="AA11" s="38" t="s">
        <v>26</v>
      </c>
      <c r="AB11" s="38" t="s">
        <v>20</v>
      </c>
      <c r="AC11" s="38" t="s">
        <v>21</v>
      </c>
      <c r="AD11" s="38" t="s">
        <v>22</v>
      </c>
      <c r="AE11" s="38" t="s">
        <v>23</v>
      </c>
      <c r="AF11" s="38" t="s">
        <v>20</v>
      </c>
      <c r="AG11" s="38" t="s">
        <v>21</v>
      </c>
      <c r="AH11" s="38" t="s">
        <v>22</v>
      </c>
      <c r="AI11" s="38" t="s">
        <v>23</v>
      </c>
    </row>
    <row r="12" spans="1:35" s="9" customFormat="1">
      <c r="A12" s="4">
        <v>1</v>
      </c>
      <c r="B12" s="4">
        <v>1</v>
      </c>
      <c r="C12" s="5" t="s">
        <v>116</v>
      </c>
      <c r="D12" s="6">
        <v>220</v>
      </c>
      <c r="E12" s="5" t="s">
        <v>27</v>
      </c>
      <c r="F12" s="5" t="s">
        <v>28</v>
      </c>
      <c r="G12" s="24">
        <v>41253</v>
      </c>
      <c r="H12" s="4">
        <v>5</v>
      </c>
      <c r="I12" s="7">
        <v>60000</v>
      </c>
      <c r="J12" s="7" t="s">
        <v>29</v>
      </c>
      <c r="K12" s="7" t="s">
        <v>29</v>
      </c>
      <c r="L12" s="7" t="s">
        <v>29</v>
      </c>
      <c r="M12" s="7" t="s">
        <v>29</v>
      </c>
      <c r="N12" s="7" t="s">
        <v>29</v>
      </c>
      <c r="O12" s="7" t="s">
        <v>29</v>
      </c>
      <c r="P12" s="7" t="s">
        <v>29</v>
      </c>
      <c r="Q12" s="7" t="s">
        <v>29</v>
      </c>
      <c r="R12" s="8" t="s">
        <v>29</v>
      </c>
      <c r="S12" s="7" t="s">
        <v>29</v>
      </c>
      <c r="T12" s="7" t="s">
        <v>29</v>
      </c>
      <c r="U12" s="7" t="s">
        <v>29</v>
      </c>
      <c r="V12" s="7" t="s">
        <v>29</v>
      </c>
      <c r="W12" s="7" t="s">
        <v>29</v>
      </c>
      <c r="X12" s="7" t="s">
        <v>29</v>
      </c>
      <c r="Y12" s="7" t="s">
        <v>29</v>
      </c>
      <c r="Z12" s="7" t="s">
        <v>29</v>
      </c>
      <c r="AA12" s="7" t="s">
        <v>29</v>
      </c>
      <c r="AB12" s="7" t="s">
        <v>29</v>
      </c>
      <c r="AC12" s="7" t="s">
        <v>29</v>
      </c>
      <c r="AD12" s="7" t="s">
        <v>29</v>
      </c>
      <c r="AE12" s="7" t="s">
        <v>29</v>
      </c>
      <c r="AF12" s="7" t="s">
        <v>29</v>
      </c>
      <c r="AG12" s="7" t="s">
        <v>29</v>
      </c>
      <c r="AH12" s="7" t="s">
        <v>29</v>
      </c>
      <c r="AI12" s="7" t="s">
        <v>29</v>
      </c>
    </row>
    <row r="13" spans="1:35">
      <c r="A13" s="10">
        <v>2</v>
      </c>
      <c r="B13" s="10">
        <v>2</v>
      </c>
      <c r="C13" s="5" t="s">
        <v>117</v>
      </c>
      <c r="D13" s="6">
        <v>38</v>
      </c>
      <c r="E13" s="5" t="s">
        <v>27</v>
      </c>
      <c r="F13" s="5" t="s">
        <v>31</v>
      </c>
      <c r="G13" s="24">
        <v>41254</v>
      </c>
      <c r="H13" s="11">
        <v>14</v>
      </c>
      <c r="I13" s="12">
        <v>55000</v>
      </c>
      <c r="J13" s="13" t="s">
        <v>29</v>
      </c>
      <c r="K13" s="13" t="s">
        <v>29</v>
      </c>
      <c r="L13" s="13" t="s">
        <v>29</v>
      </c>
      <c r="M13" s="13" t="s">
        <v>29</v>
      </c>
      <c r="N13" s="13" t="s">
        <v>29</v>
      </c>
      <c r="O13" s="13" t="s">
        <v>29</v>
      </c>
      <c r="P13" s="13" t="s">
        <v>29</v>
      </c>
      <c r="Q13" s="13" t="s">
        <v>29</v>
      </c>
      <c r="R13" s="14" t="s">
        <v>29</v>
      </c>
      <c r="S13" s="13" t="s">
        <v>29</v>
      </c>
      <c r="T13" s="13" t="s">
        <v>29</v>
      </c>
      <c r="U13" s="13" t="s">
        <v>29</v>
      </c>
      <c r="V13" s="13" t="s">
        <v>29</v>
      </c>
      <c r="W13" s="13" t="s">
        <v>29</v>
      </c>
      <c r="X13" s="13" t="s">
        <v>29</v>
      </c>
      <c r="Y13" s="13" t="s">
        <v>29</v>
      </c>
      <c r="Z13" s="13" t="s">
        <v>29</v>
      </c>
      <c r="AA13" s="13" t="s">
        <v>29</v>
      </c>
      <c r="AB13" s="13" t="s">
        <v>29</v>
      </c>
      <c r="AC13" s="13" t="s">
        <v>29</v>
      </c>
      <c r="AD13" s="13" t="s">
        <v>29</v>
      </c>
      <c r="AE13" s="13" t="s">
        <v>29</v>
      </c>
      <c r="AF13" s="13" t="s">
        <v>29</v>
      </c>
      <c r="AG13" s="13" t="s">
        <v>29</v>
      </c>
      <c r="AH13" s="13" t="s">
        <v>29</v>
      </c>
      <c r="AI13" s="13" t="s">
        <v>29</v>
      </c>
    </row>
    <row r="14" spans="1:35">
      <c r="A14" s="10">
        <v>3</v>
      </c>
      <c r="B14" s="10">
        <v>3</v>
      </c>
      <c r="C14" s="5" t="s">
        <v>118</v>
      </c>
      <c r="D14" s="6">
        <v>37</v>
      </c>
      <c r="E14" s="5" t="s">
        <v>27</v>
      </c>
      <c r="F14" s="5" t="s">
        <v>30</v>
      </c>
      <c r="G14" s="24">
        <v>41255</v>
      </c>
      <c r="H14" s="11">
        <v>19</v>
      </c>
      <c r="I14" s="12">
        <v>50000</v>
      </c>
      <c r="J14" s="13" t="s">
        <v>29</v>
      </c>
      <c r="K14" s="13" t="s">
        <v>29</v>
      </c>
      <c r="L14" s="13" t="s">
        <v>29</v>
      </c>
      <c r="M14" s="13" t="s">
        <v>29</v>
      </c>
      <c r="N14" s="13" t="s">
        <v>29</v>
      </c>
      <c r="O14" s="13" t="s">
        <v>29</v>
      </c>
      <c r="P14" s="13" t="s">
        <v>29</v>
      </c>
      <c r="Q14" s="13" t="s">
        <v>29</v>
      </c>
      <c r="R14" s="14" t="s">
        <v>29</v>
      </c>
      <c r="S14" s="13" t="s">
        <v>29</v>
      </c>
      <c r="T14" s="13" t="s">
        <v>29</v>
      </c>
      <c r="U14" s="13" t="s">
        <v>29</v>
      </c>
      <c r="V14" s="13" t="s">
        <v>29</v>
      </c>
      <c r="W14" s="13" t="s">
        <v>29</v>
      </c>
      <c r="X14" s="13" t="s">
        <v>29</v>
      </c>
      <c r="Y14" s="13" t="s">
        <v>29</v>
      </c>
      <c r="Z14" s="13" t="s">
        <v>29</v>
      </c>
      <c r="AA14" s="13" t="s">
        <v>29</v>
      </c>
      <c r="AB14" s="13" t="s">
        <v>29</v>
      </c>
      <c r="AC14" s="13" t="s">
        <v>29</v>
      </c>
      <c r="AD14" s="13" t="s">
        <v>29</v>
      </c>
      <c r="AE14" s="13" t="s">
        <v>29</v>
      </c>
      <c r="AF14" s="13" t="s">
        <v>29</v>
      </c>
      <c r="AG14" s="13" t="s">
        <v>29</v>
      </c>
      <c r="AH14" s="13" t="s">
        <v>29</v>
      </c>
      <c r="AI14" s="13" t="s">
        <v>29</v>
      </c>
    </row>
    <row r="15" spans="1:35" s="21" customFormat="1" ht="25.5">
      <c r="A15" s="15"/>
      <c r="B15" s="15">
        <f>B14</f>
        <v>3</v>
      </c>
      <c r="C15" s="16" t="s">
        <v>32</v>
      </c>
      <c r="D15" s="17" t="s">
        <v>29</v>
      </c>
      <c r="E15" s="17" t="s">
        <v>29</v>
      </c>
      <c r="F15" s="17" t="s">
        <v>29</v>
      </c>
      <c r="G15" s="17" t="s">
        <v>29</v>
      </c>
      <c r="H15" s="18">
        <f>SUM(H12:H14)</f>
        <v>38</v>
      </c>
      <c r="I15" s="19">
        <f>SUM(I12:I14)</f>
        <v>165000</v>
      </c>
      <c r="J15" s="19">
        <f>(I15/B15)/29.4</f>
        <v>1870.7482993197279</v>
      </c>
      <c r="K15" s="19">
        <f>IF(H15&lt;0,0,H15*J15)</f>
        <v>71088.43537414966</v>
      </c>
      <c r="L15" s="19">
        <f>K15*22%</f>
        <v>15639.455782312925</v>
      </c>
      <c r="M15" s="19">
        <f>K15*5.1%</f>
        <v>3625.5102040816323</v>
      </c>
      <c r="N15" s="19">
        <f>K15*2.9%</f>
        <v>2061.5646258503398</v>
      </c>
      <c r="O15" s="19">
        <f>K15*0.2%</f>
        <v>142.17687074829934</v>
      </c>
      <c r="P15" s="19">
        <f>K15*30.2%</f>
        <v>21468.707482993195</v>
      </c>
      <c r="Q15" s="20">
        <f>K15+P15</f>
        <v>92557.142857142855</v>
      </c>
      <c r="R15" s="26">
        <f>Q15+AA15+AG15+AH15+AI15-S15</f>
        <v>12557.142857142855</v>
      </c>
      <c r="S15" s="20">
        <v>80000</v>
      </c>
      <c r="T15" s="20">
        <v>0</v>
      </c>
      <c r="U15" s="20">
        <f>T15*22%</f>
        <v>0</v>
      </c>
      <c r="V15" s="20">
        <f>T15*5.1%</f>
        <v>0</v>
      </c>
      <c r="W15" s="20">
        <f>T15*2.9%</f>
        <v>0</v>
      </c>
      <c r="X15" s="20">
        <f>T15*0.2%</f>
        <v>0</v>
      </c>
      <c r="Y15" s="20">
        <f>SUM(U15:X15)</f>
        <v>0</v>
      </c>
      <c r="Z15" s="20">
        <f>T15-AA15</f>
        <v>0</v>
      </c>
      <c r="AA15" s="20">
        <f>T15</f>
        <v>0</v>
      </c>
      <c r="AB15" s="20">
        <f>Z15*22%</f>
        <v>0</v>
      </c>
      <c r="AC15" s="20">
        <f>Z15*5.1%</f>
        <v>0</v>
      </c>
      <c r="AD15" s="20">
        <f>Z15*2.9%</f>
        <v>0</v>
      </c>
      <c r="AE15" s="20">
        <f>Z15*0.2%</f>
        <v>0</v>
      </c>
      <c r="AF15" s="20">
        <f>AA15*22%</f>
        <v>0</v>
      </c>
      <c r="AG15" s="20">
        <f>AA15*5.1%</f>
        <v>0</v>
      </c>
      <c r="AH15" s="20">
        <f>AA15*2.9%</f>
        <v>0</v>
      </c>
      <c r="AI15" s="20">
        <f>AA15*0.2%</f>
        <v>0</v>
      </c>
    </row>
    <row r="16" spans="1:35">
      <c r="A16" s="4">
        <v>4</v>
      </c>
      <c r="B16" s="4">
        <v>1</v>
      </c>
      <c r="C16" s="5" t="s">
        <v>116</v>
      </c>
      <c r="D16" s="6">
        <v>250</v>
      </c>
      <c r="E16" s="5" t="s">
        <v>33</v>
      </c>
      <c r="F16" s="5" t="s">
        <v>34</v>
      </c>
      <c r="G16" s="24">
        <v>41253</v>
      </c>
      <c r="H16" s="11">
        <v>-2</v>
      </c>
      <c r="I16" s="12">
        <v>15600</v>
      </c>
      <c r="J16" s="7" t="s">
        <v>29</v>
      </c>
      <c r="K16" s="7" t="s">
        <v>29</v>
      </c>
      <c r="L16" s="7" t="s">
        <v>29</v>
      </c>
      <c r="M16" s="7" t="s">
        <v>29</v>
      </c>
      <c r="N16" s="7" t="s">
        <v>29</v>
      </c>
      <c r="O16" s="7" t="s">
        <v>29</v>
      </c>
      <c r="P16" s="7" t="s">
        <v>29</v>
      </c>
      <c r="Q16" s="7" t="s">
        <v>29</v>
      </c>
      <c r="R16" s="7" t="s">
        <v>29</v>
      </c>
      <c r="S16" s="7" t="s">
        <v>29</v>
      </c>
      <c r="T16" s="7" t="s">
        <v>29</v>
      </c>
      <c r="U16" s="7" t="s">
        <v>29</v>
      </c>
      <c r="V16" s="7" t="s">
        <v>29</v>
      </c>
      <c r="W16" s="7" t="s">
        <v>29</v>
      </c>
      <c r="X16" s="7" t="s">
        <v>29</v>
      </c>
      <c r="Y16" s="7" t="s">
        <v>29</v>
      </c>
      <c r="Z16" s="7" t="s">
        <v>29</v>
      </c>
      <c r="AA16" s="7" t="s">
        <v>29</v>
      </c>
      <c r="AB16" s="7" t="s">
        <v>29</v>
      </c>
      <c r="AC16" s="7" t="s">
        <v>29</v>
      </c>
      <c r="AD16" s="7" t="s">
        <v>29</v>
      </c>
      <c r="AE16" s="7" t="s">
        <v>29</v>
      </c>
      <c r="AF16" s="7" t="s">
        <v>29</v>
      </c>
      <c r="AG16" s="7" t="s">
        <v>29</v>
      </c>
      <c r="AH16" s="7" t="s">
        <v>29</v>
      </c>
      <c r="AI16" s="7" t="s">
        <v>29</v>
      </c>
    </row>
    <row r="17" spans="1:35">
      <c r="A17" s="4">
        <v>5</v>
      </c>
      <c r="B17" s="10">
        <v>2</v>
      </c>
      <c r="C17" s="5" t="s">
        <v>117</v>
      </c>
      <c r="D17" s="6">
        <v>194</v>
      </c>
      <c r="E17" s="5" t="s">
        <v>33</v>
      </c>
      <c r="F17" s="5" t="s">
        <v>34</v>
      </c>
      <c r="G17" s="5" t="s">
        <v>35</v>
      </c>
      <c r="H17" s="11">
        <v>-3</v>
      </c>
      <c r="I17" s="12">
        <v>15600</v>
      </c>
      <c r="J17" s="7" t="s">
        <v>29</v>
      </c>
      <c r="K17" s="7" t="s">
        <v>29</v>
      </c>
      <c r="L17" s="7" t="s">
        <v>29</v>
      </c>
      <c r="M17" s="7" t="s">
        <v>29</v>
      </c>
      <c r="N17" s="7" t="s">
        <v>29</v>
      </c>
      <c r="O17" s="7" t="s">
        <v>29</v>
      </c>
      <c r="P17" s="7" t="s">
        <v>29</v>
      </c>
      <c r="Q17" s="7" t="s">
        <v>29</v>
      </c>
      <c r="R17" s="7" t="s">
        <v>29</v>
      </c>
      <c r="S17" s="7" t="s">
        <v>29</v>
      </c>
      <c r="T17" s="7" t="s">
        <v>29</v>
      </c>
      <c r="U17" s="7" t="s">
        <v>29</v>
      </c>
      <c r="V17" s="7" t="s">
        <v>29</v>
      </c>
      <c r="W17" s="7" t="s">
        <v>29</v>
      </c>
      <c r="X17" s="7" t="s">
        <v>29</v>
      </c>
      <c r="Y17" s="7" t="s">
        <v>29</v>
      </c>
      <c r="Z17" s="7" t="s">
        <v>29</v>
      </c>
      <c r="AA17" s="7" t="s">
        <v>29</v>
      </c>
      <c r="AB17" s="7" t="s">
        <v>29</v>
      </c>
      <c r="AC17" s="7" t="s">
        <v>29</v>
      </c>
      <c r="AD17" s="7" t="s">
        <v>29</v>
      </c>
      <c r="AE17" s="7" t="s">
        <v>29</v>
      </c>
      <c r="AF17" s="7" t="s">
        <v>29</v>
      </c>
      <c r="AG17" s="7" t="s">
        <v>29</v>
      </c>
      <c r="AH17" s="7" t="s">
        <v>29</v>
      </c>
      <c r="AI17" s="7" t="s">
        <v>29</v>
      </c>
    </row>
    <row r="18" spans="1:35">
      <c r="A18" s="4">
        <v>6</v>
      </c>
      <c r="B18" s="10">
        <v>3</v>
      </c>
      <c r="C18" s="5" t="s">
        <v>118</v>
      </c>
      <c r="D18" s="6">
        <v>208</v>
      </c>
      <c r="E18" s="5" t="s">
        <v>33</v>
      </c>
      <c r="F18" s="5" t="s">
        <v>34</v>
      </c>
      <c r="G18" s="5" t="s">
        <v>36</v>
      </c>
      <c r="H18" s="11">
        <v>-4</v>
      </c>
      <c r="I18" s="12">
        <v>15600</v>
      </c>
      <c r="J18" s="13" t="s">
        <v>29</v>
      </c>
      <c r="K18" s="13" t="s">
        <v>29</v>
      </c>
      <c r="L18" s="13" t="s">
        <v>29</v>
      </c>
      <c r="M18" s="13" t="s">
        <v>29</v>
      </c>
      <c r="N18" s="13" t="s">
        <v>29</v>
      </c>
      <c r="O18" s="13" t="s">
        <v>29</v>
      </c>
      <c r="P18" s="13" t="s">
        <v>29</v>
      </c>
      <c r="Q18" s="13" t="s">
        <v>29</v>
      </c>
      <c r="R18" s="13" t="s">
        <v>29</v>
      </c>
      <c r="S18" s="13" t="s">
        <v>29</v>
      </c>
      <c r="T18" s="13" t="s">
        <v>29</v>
      </c>
      <c r="U18" s="13" t="s">
        <v>29</v>
      </c>
      <c r="V18" s="13" t="s">
        <v>29</v>
      </c>
      <c r="W18" s="13" t="s">
        <v>29</v>
      </c>
      <c r="X18" s="13" t="s">
        <v>29</v>
      </c>
      <c r="Y18" s="13" t="s">
        <v>29</v>
      </c>
      <c r="Z18" s="13" t="s">
        <v>29</v>
      </c>
      <c r="AA18" s="13" t="s">
        <v>29</v>
      </c>
      <c r="AB18" s="13" t="s">
        <v>29</v>
      </c>
      <c r="AC18" s="13" t="s">
        <v>29</v>
      </c>
      <c r="AD18" s="13" t="s">
        <v>29</v>
      </c>
      <c r="AE18" s="13" t="s">
        <v>29</v>
      </c>
      <c r="AF18" s="13" t="s">
        <v>29</v>
      </c>
      <c r="AG18" s="13" t="s">
        <v>29</v>
      </c>
      <c r="AH18" s="13" t="s">
        <v>29</v>
      </c>
      <c r="AI18" s="13" t="s">
        <v>29</v>
      </c>
    </row>
    <row r="19" spans="1:35" s="21" customFormat="1" ht="25.5">
      <c r="A19" s="22"/>
      <c r="B19" s="22">
        <f>B18</f>
        <v>3</v>
      </c>
      <c r="C19" s="23" t="s">
        <v>37</v>
      </c>
      <c r="D19" s="17" t="s">
        <v>29</v>
      </c>
      <c r="E19" s="17" t="s">
        <v>29</v>
      </c>
      <c r="F19" s="17" t="s">
        <v>29</v>
      </c>
      <c r="G19" s="17" t="s">
        <v>29</v>
      </c>
      <c r="H19" s="18">
        <f>SUM(H16:H18)</f>
        <v>-9</v>
      </c>
      <c r="I19" s="19">
        <f>SUM(I16:I18)</f>
        <v>46800</v>
      </c>
      <c r="J19" s="19">
        <f>(I19/B19)/29.4</f>
        <v>530.61224489795916</v>
      </c>
      <c r="K19" s="19">
        <f>IF(H19&lt;0,0,H19*J19)</f>
        <v>0</v>
      </c>
      <c r="L19" s="19">
        <f>K19*22%</f>
        <v>0</v>
      </c>
      <c r="M19" s="19">
        <f>K19*5.1%</f>
        <v>0</v>
      </c>
      <c r="N19" s="19">
        <f>K19*2.9%</f>
        <v>0</v>
      </c>
      <c r="O19" s="19">
        <f>K19*0.2%</f>
        <v>0</v>
      </c>
      <c r="P19" s="19">
        <f>K19*30.2%</f>
        <v>0</v>
      </c>
      <c r="Q19" s="20">
        <f>K19+P19</f>
        <v>0</v>
      </c>
      <c r="R19" s="26">
        <f>Q19+AA19+AG19+AH19+AI19-S19</f>
        <v>-90000</v>
      </c>
      <c r="S19" s="26">
        <v>90000</v>
      </c>
      <c r="T19" s="20">
        <v>0</v>
      </c>
      <c r="U19" s="20">
        <f>T19*22%</f>
        <v>0</v>
      </c>
      <c r="V19" s="20">
        <f>T19*5.1%</f>
        <v>0</v>
      </c>
      <c r="W19" s="20">
        <f>T19*2.9%</f>
        <v>0</v>
      </c>
      <c r="X19" s="20">
        <f>T19*0.2%</f>
        <v>0</v>
      </c>
      <c r="Y19" s="20">
        <f>SUM(U19:X19)</f>
        <v>0</v>
      </c>
      <c r="Z19" s="20">
        <f>T19-AA19</f>
        <v>0</v>
      </c>
      <c r="AA19" s="20">
        <f>T19</f>
        <v>0</v>
      </c>
      <c r="AB19" s="20">
        <f>Z19*22%</f>
        <v>0</v>
      </c>
      <c r="AC19" s="20">
        <f>Z19*5.1%</f>
        <v>0</v>
      </c>
      <c r="AD19" s="20">
        <f>Z19*2.9%</f>
        <v>0</v>
      </c>
      <c r="AE19" s="20">
        <f>Z19*0.2%</f>
        <v>0</v>
      </c>
      <c r="AF19" s="20">
        <f>AA19*22%</f>
        <v>0</v>
      </c>
      <c r="AG19" s="20">
        <f>AA19*5.1%</f>
        <v>0</v>
      </c>
      <c r="AH19" s="20">
        <f>AA19*2.9%</f>
        <v>0</v>
      </c>
      <c r="AI19" s="20">
        <f>AA19*0.2%</f>
        <v>0</v>
      </c>
    </row>
    <row r="20" spans="1:35">
      <c r="A20" s="10">
        <v>7</v>
      </c>
      <c r="B20" s="4">
        <v>1</v>
      </c>
      <c r="C20" s="5" t="s">
        <v>116</v>
      </c>
      <c r="D20" s="6">
        <v>177</v>
      </c>
      <c r="E20" s="5" t="s">
        <v>38</v>
      </c>
      <c r="F20" s="5" t="s">
        <v>52</v>
      </c>
      <c r="G20" s="5" t="s">
        <v>40</v>
      </c>
      <c r="H20" s="11">
        <v>-19</v>
      </c>
      <c r="I20" s="12">
        <v>15600</v>
      </c>
      <c r="J20" s="7" t="s">
        <v>29</v>
      </c>
      <c r="K20" s="7" t="s">
        <v>29</v>
      </c>
      <c r="L20" s="7" t="s">
        <v>29</v>
      </c>
      <c r="M20" s="7" t="s">
        <v>29</v>
      </c>
      <c r="N20" s="7" t="s">
        <v>29</v>
      </c>
      <c r="O20" s="7" t="s">
        <v>29</v>
      </c>
      <c r="P20" s="7" t="s">
        <v>29</v>
      </c>
      <c r="Q20" s="7" t="s">
        <v>29</v>
      </c>
      <c r="R20" s="7" t="s">
        <v>29</v>
      </c>
      <c r="S20" s="7" t="s">
        <v>29</v>
      </c>
      <c r="T20" s="7" t="s">
        <v>29</v>
      </c>
      <c r="U20" s="7" t="s">
        <v>29</v>
      </c>
      <c r="V20" s="7" t="s">
        <v>29</v>
      </c>
      <c r="W20" s="7" t="s">
        <v>29</v>
      </c>
      <c r="X20" s="7" t="s">
        <v>29</v>
      </c>
      <c r="Y20" s="7" t="s">
        <v>29</v>
      </c>
      <c r="Z20" s="7" t="s">
        <v>29</v>
      </c>
      <c r="AA20" s="7" t="s">
        <v>29</v>
      </c>
      <c r="AB20" s="7" t="s">
        <v>29</v>
      </c>
      <c r="AC20" s="7" t="s">
        <v>29</v>
      </c>
      <c r="AD20" s="7" t="s">
        <v>29</v>
      </c>
      <c r="AE20" s="7" t="s">
        <v>29</v>
      </c>
      <c r="AF20" s="7" t="s">
        <v>29</v>
      </c>
      <c r="AG20" s="7" t="s">
        <v>29</v>
      </c>
      <c r="AH20" s="7" t="s">
        <v>29</v>
      </c>
      <c r="AI20" s="7" t="s">
        <v>29</v>
      </c>
    </row>
    <row r="21" spans="1:35">
      <c r="A21" s="10">
        <v>8</v>
      </c>
      <c r="B21" s="10">
        <v>2</v>
      </c>
      <c r="C21" s="5" t="s">
        <v>117</v>
      </c>
      <c r="D21" s="6">
        <v>278</v>
      </c>
      <c r="E21" s="5" t="s">
        <v>38</v>
      </c>
      <c r="F21" s="5" t="s">
        <v>39</v>
      </c>
      <c r="G21" s="24">
        <v>41584</v>
      </c>
      <c r="H21" s="11">
        <v>0</v>
      </c>
      <c r="I21" s="12">
        <v>15600</v>
      </c>
      <c r="J21" s="7" t="s">
        <v>29</v>
      </c>
      <c r="K21" s="7" t="s">
        <v>29</v>
      </c>
      <c r="L21" s="7" t="s">
        <v>29</v>
      </c>
      <c r="M21" s="7" t="s">
        <v>29</v>
      </c>
      <c r="N21" s="7" t="s">
        <v>29</v>
      </c>
      <c r="O21" s="7" t="s">
        <v>29</v>
      </c>
      <c r="P21" s="7" t="s">
        <v>29</v>
      </c>
      <c r="Q21" s="7" t="s">
        <v>29</v>
      </c>
      <c r="R21" s="7" t="s">
        <v>29</v>
      </c>
      <c r="S21" s="7" t="s">
        <v>29</v>
      </c>
      <c r="T21" s="7" t="s">
        <v>29</v>
      </c>
      <c r="U21" s="7" t="s">
        <v>29</v>
      </c>
      <c r="V21" s="7" t="s">
        <v>29</v>
      </c>
      <c r="W21" s="7" t="s">
        <v>29</v>
      </c>
      <c r="X21" s="7" t="s">
        <v>29</v>
      </c>
      <c r="Y21" s="7" t="s">
        <v>29</v>
      </c>
      <c r="Z21" s="7" t="s">
        <v>29</v>
      </c>
      <c r="AA21" s="7" t="s">
        <v>29</v>
      </c>
      <c r="AB21" s="7" t="s">
        <v>29</v>
      </c>
      <c r="AC21" s="7" t="s">
        <v>29</v>
      </c>
      <c r="AD21" s="7" t="s">
        <v>29</v>
      </c>
      <c r="AE21" s="7" t="s">
        <v>29</v>
      </c>
      <c r="AF21" s="7" t="s">
        <v>29</v>
      </c>
      <c r="AG21" s="7" t="s">
        <v>29</v>
      </c>
      <c r="AH21" s="7" t="s">
        <v>29</v>
      </c>
      <c r="AI21" s="7" t="s">
        <v>29</v>
      </c>
    </row>
    <row r="22" spans="1:35">
      <c r="A22" s="10">
        <v>9</v>
      </c>
      <c r="B22" s="10">
        <v>3</v>
      </c>
      <c r="C22" s="5" t="s">
        <v>118</v>
      </c>
      <c r="D22" s="29">
        <v>261</v>
      </c>
      <c r="E22" s="28" t="s">
        <v>38</v>
      </c>
      <c r="F22" s="28" t="s">
        <v>39</v>
      </c>
      <c r="G22" s="28" t="s">
        <v>102</v>
      </c>
      <c r="H22" s="11">
        <v>19</v>
      </c>
      <c r="I22" s="12">
        <v>15600</v>
      </c>
      <c r="J22" s="7" t="s">
        <v>29</v>
      </c>
      <c r="K22" s="7" t="s">
        <v>29</v>
      </c>
      <c r="L22" s="7" t="s">
        <v>29</v>
      </c>
      <c r="M22" s="7" t="s">
        <v>29</v>
      </c>
      <c r="N22" s="7" t="s">
        <v>29</v>
      </c>
      <c r="O22" s="7" t="s">
        <v>29</v>
      </c>
      <c r="P22" s="7" t="s">
        <v>29</v>
      </c>
      <c r="Q22" s="7" t="s">
        <v>29</v>
      </c>
      <c r="R22" s="7" t="s">
        <v>29</v>
      </c>
      <c r="S22" s="7" t="s">
        <v>29</v>
      </c>
      <c r="T22" s="7" t="s">
        <v>29</v>
      </c>
      <c r="U22" s="7" t="s">
        <v>29</v>
      </c>
      <c r="V22" s="7" t="s">
        <v>29</v>
      </c>
      <c r="W22" s="7" t="s">
        <v>29</v>
      </c>
      <c r="X22" s="7" t="s">
        <v>29</v>
      </c>
      <c r="Y22" s="7" t="s">
        <v>29</v>
      </c>
      <c r="Z22" s="7" t="s">
        <v>29</v>
      </c>
      <c r="AA22" s="7" t="s">
        <v>29</v>
      </c>
      <c r="AB22" s="7" t="s">
        <v>29</v>
      </c>
      <c r="AC22" s="7" t="s">
        <v>29</v>
      </c>
      <c r="AD22" s="7" t="s">
        <v>29</v>
      </c>
      <c r="AE22" s="7" t="s">
        <v>29</v>
      </c>
      <c r="AF22" s="7" t="s">
        <v>29</v>
      </c>
      <c r="AG22" s="7" t="s">
        <v>29</v>
      </c>
      <c r="AH22" s="7" t="s">
        <v>29</v>
      </c>
      <c r="AI22" s="7" t="s">
        <v>29</v>
      </c>
    </row>
    <row r="23" spans="1:35" s="21" customFormat="1" ht="25.5">
      <c r="A23" s="10"/>
      <c r="B23" s="22">
        <f>B22</f>
        <v>3</v>
      </c>
      <c r="C23" s="23" t="s">
        <v>55</v>
      </c>
      <c r="D23" s="17" t="s">
        <v>29</v>
      </c>
      <c r="E23" s="17" t="s">
        <v>29</v>
      </c>
      <c r="F23" s="17" t="s">
        <v>29</v>
      </c>
      <c r="G23" s="17" t="s">
        <v>29</v>
      </c>
      <c r="H23" s="18">
        <f>SUM(H20:H22)</f>
        <v>0</v>
      </c>
      <c r="I23" s="19">
        <f>SUM(I20:I22)</f>
        <v>46800</v>
      </c>
      <c r="J23" s="19">
        <f>(I23/B23)/29.4</f>
        <v>530.61224489795916</v>
      </c>
      <c r="K23" s="19">
        <f>IF(H23&lt;0,0,H23*J23)</f>
        <v>0</v>
      </c>
      <c r="L23" s="19">
        <f>K23*22%</f>
        <v>0</v>
      </c>
      <c r="M23" s="19">
        <f>K23*5.1%</f>
        <v>0</v>
      </c>
      <c r="N23" s="19">
        <f>K23*2.9%</f>
        <v>0</v>
      </c>
      <c r="O23" s="19">
        <f>K23*0.2%</f>
        <v>0</v>
      </c>
      <c r="P23" s="19">
        <f>K23*30.2%</f>
        <v>0</v>
      </c>
      <c r="Q23" s="20">
        <f>K23+P23</f>
        <v>0</v>
      </c>
      <c r="R23" s="26">
        <f>Q23+AA23+AG23+AH23+AI23-S23</f>
        <v>-220786</v>
      </c>
      <c r="S23" s="26">
        <v>250000</v>
      </c>
      <c r="T23" s="20">
        <v>27000</v>
      </c>
      <c r="U23" s="20">
        <f>T23*22%</f>
        <v>5940</v>
      </c>
      <c r="V23" s="20">
        <f>T23*5.1%</f>
        <v>1377</v>
      </c>
      <c r="W23" s="20">
        <f>T23*2.9%</f>
        <v>783</v>
      </c>
      <c r="X23" s="20">
        <f>T23*0.2%</f>
        <v>54</v>
      </c>
      <c r="Y23" s="20">
        <f>SUM(U23:X23)</f>
        <v>8154</v>
      </c>
      <c r="Z23" s="20">
        <f>T23-AA23</f>
        <v>0</v>
      </c>
      <c r="AA23" s="20">
        <f>T23</f>
        <v>27000</v>
      </c>
      <c r="AB23" s="20">
        <f>Z23*22%</f>
        <v>0</v>
      </c>
      <c r="AC23" s="20">
        <f>Z23*5.1%</f>
        <v>0</v>
      </c>
      <c r="AD23" s="20">
        <f>Z23*2.9%</f>
        <v>0</v>
      </c>
      <c r="AE23" s="20">
        <f>Z23*0.2%</f>
        <v>0</v>
      </c>
      <c r="AF23" s="20">
        <f>AA23*22%</f>
        <v>5940</v>
      </c>
      <c r="AG23" s="20">
        <f>AA23*5.1%</f>
        <v>1377</v>
      </c>
      <c r="AH23" s="20">
        <f>AA23*2.9%</f>
        <v>783</v>
      </c>
      <c r="AI23" s="20">
        <f>AA23*0.2%</f>
        <v>54</v>
      </c>
    </row>
    <row r="24" spans="1:35">
      <c r="A24" s="10">
        <v>10</v>
      </c>
      <c r="B24" s="4">
        <v>1</v>
      </c>
      <c r="C24" s="5" t="s">
        <v>116</v>
      </c>
      <c r="D24" s="6">
        <v>146</v>
      </c>
      <c r="E24" s="5" t="s">
        <v>56</v>
      </c>
      <c r="F24" s="5" t="s">
        <v>57</v>
      </c>
      <c r="G24" s="5" t="s">
        <v>58</v>
      </c>
      <c r="H24" s="11">
        <v>24</v>
      </c>
      <c r="I24" s="12">
        <v>15600</v>
      </c>
      <c r="J24" s="7" t="s">
        <v>29</v>
      </c>
      <c r="K24" s="7" t="s">
        <v>29</v>
      </c>
      <c r="L24" s="7" t="s">
        <v>29</v>
      </c>
      <c r="M24" s="7" t="s">
        <v>29</v>
      </c>
      <c r="N24" s="7" t="s">
        <v>29</v>
      </c>
      <c r="O24" s="7" t="s">
        <v>29</v>
      </c>
      <c r="P24" s="7" t="s">
        <v>29</v>
      </c>
      <c r="Q24" s="7" t="s">
        <v>29</v>
      </c>
      <c r="R24" s="7" t="s">
        <v>29</v>
      </c>
      <c r="S24" s="7" t="s">
        <v>29</v>
      </c>
      <c r="T24" s="7" t="s">
        <v>29</v>
      </c>
      <c r="U24" s="7" t="s">
        <v>29</v>
      </c>
      <c r="V24" s="7" t="s">
        <v>29</v>
      </c>
      <c r="W24" s="7" t="s">
        <v>29</v>
      </c>
      <c r="X24" s="7" t="s">
        <v>29</v>
      </c>
      <c r="Y24" s="7" t="s">
        <v>29</v>
      </c>
      <c r="Z24" s="7" t="s">
        <v>29</v>
      </c>
      <c r="AA24" s="7" t="s">
        <v>29</v>
      </c>
      <c r="AB24" s="7" t="s">
        <v>29</v>
      </c>
      <c r="AC24" s="7" t="s">
        <v>29</v>
      </c>
      <c r="AD24" s="7" t="s">
        <v>29</v>
      </c>
      <c r="AE24" s="7" t="s">
        <v>29</v>
      </c>
      <c r="AF24" s="7" t="s">
        <v>29</v>
      </c>
      <c r="AG24" s="7" t="s">
        <v>29</v>
      </c>
      <c r="AH24" s="7" t="s">
        <v>29</v>
      </c>
      <c r="AI24" s="7" t="s">
        <v>29</v>
      </c>
    </row>
    <row r="25" spans="1:35">
      <c r="A25" s="10">
        <v>11</v>
      </c>
      <c r="B25" s="10">
        <v>2</v>
      </c>
      <c r="C25" s="5" t="s">
        <v>117</v>
      </c>
      <c r="D25" s="6">
        <v>185</v>
      </c>
      <c r="E25" s="5" t="s">
        <v>56</v>
      </c>
      <c r="F25" s="5" t="s">
        <v>57</v>
      </c>
      <c r="G25" s="5" t="s">
        <v>59</v>
      </c>
      <c r="H25" s="11">
        <v>5</v>
      </c>
      <c r="I25" s="12">
        <v>15600</v>
      </c>
      <c r="J25" s="7" t="s">
        <v>29</v>
      </c>
      <c r="K25" s="7" t="s">
        <v>29</v>
      </c>
      <c r="L25" s="7" t="s">
        <v>29</v>
      </c>
      <c r="M25" s="7" t="s">
        <v>29</v>
      </c>
      <c r="N25" s="7" t="s">
        <v>29</v>
      </c>
      <c r="O25" s="7" t="s">
        <v>29</v>
      </c>
      <c r="P25" s="7" t="s">
        <v>29</v>
      </c>
      <c r="Q25" s="7" t="s">
        <v>29</v>
      </c>
      <c r="R25" s="7" t="s">
        <v>29</v>
      </c>
      <c r="S25" s="7" t="s">
        <v>29</v>
      </c>
      <c r="T25" s="7" t="s">
        <v>29</v>
      </c>
      <c r="U25" s="7" t="s">
        <v>29</v>
      </c>
      <c r="V25" s="7" t="s">
        <v>29</v>
      </c>
      <c r="W25" s="7" t="s">
        <v>29</v>
      </c>
      <c r="X25" s="7" t="s">
        <v>29</v>
      </c>
      <c r="Y25" s="7" t="s">
        <v>29</v>
      </c>
      <c r="Z25" s="7" t="s">
        <v>29</v>
      </c>
      <c r="AA25" s="7" t="s">
        <v>29</v>
      </c>
      <c r="AB25" s="7" t="s">
        <v>29</v>
      </c>
      <c r="AC25" s="7" t="s">
        <v>29</v>
      </c>
      <c r="AD25" s="7" t="s">
        <v>29</v>
      </c>
      <c r="AE25" s="7" t="s">
        <v>29</v>
      </c>
      <c r="AF25" s="7" t="s">
        <v>29</v>
      </c>
      <c r="AG25" s="7" t="s">
        <v>29</v>
      </c>
      <c r="AH25" s="7" t="s">
        <v>29</v>
      </c>
      <c r="AI25" s="7" t="s">
        <v>29</v>
      </c>
    </row>
    <row r="26" spans="1:35">
      <c r="A26" s="10">
        <v>12</v>
      </c>
      <c r="B26" s="10">
        <v>3</v>
      </c>
      <c r="C26" s="5" t="s">
        <v>118</v>
      </c>
      <c r="D26" s="6">
        <v>112</v>
      </c>
      <c r="E26" s="5" t="s">
        <v>56</v>
      </c>
      <c r="F26" s="5" t="s">
        <v>57</v>
      </c>
      <c r="G26" s="5" t="s">
        <v>60</v>
      </c>
      <c r="H26" s="11">
        <v>24</v>
      </c>
      <c r="I26" s="12">
        <v>15600</v>
      </c>
      <c r="J26" s="7" t="s">
        <v>29</v>
      </c>
      <c r="K26" s="7" t="s">
        <v>29</v>
      </c>
      <c r="L26" s="7" t="s">
        <v>29</v>
      </c>
      <c r="M26" s="7" t="s">
        <v>29</v>
      </c>
      <c r="N26" s="7" t="s">
        <v>29</v>
      </c>
      <c r="O26" s="7" t="s">
        <v>29</v>
      </c>
      <c r="P26" s="7" t="s">
        <v>29</v>
      </c>
      <c r="Q26" s="7" t="s">
        <v>29</v>
      </c>
      <c r="R26" s="7" t="s">
        <v>29</v>
      </c>
      <c r="S26" s="7" t="s">
        <v>29</v>
      </c>
      <c r="T26" s="7" t="s">
        <v>29</v>
      </c>
      <c r="U26" s="7" t="s">
        <v>29</v>
      </c>
      <c r="V26" s="7" t="s">
        <v>29</v>
      </c>
      <c r="W26" s="7" t="s">
        <v>29</v>
      </c>
      <c r="X26" s="7" t="s">
        <v>29</v>
      </c>
      <c r="Y26" s="7" t="s">
        <v>29</v>
      </c>
      <c r="Z26" s="7" t="s">
        <v>29</v>
      </c>
      <c r="AA26" s="7" t="s">
        <v>29</v>
      </c>
      <c r="AB26" s="7" t="s">
        <v>29</v>
      </c>
      <c r="AC26" s="7" t="s">
        <v>29</v>
      </c>
      <c r="AD26" s="7" t="s">
        <v>29</v>
      </c>
      <c r="AE26" s="7" t="s">
        <v>29</v>
      </c>
      <c r="AF26" s="7" t="s">
        <v>29</v>
      </c>
      <c r="AG26" s="7" t="s">
        <v>29</v>
      </c>
      <c r="AH26" s="7" t="s">
        <v>29</v>
      </c>
      <c r="AI26" s="7" t="s">
        <v>29</v>
      </c>
    </row>
    <row r="27" spans="1:35" s="21" customFormat="1" ht="25.5">
      <c r="A27" s="10"/>
      <c r="B27" s="15">
        <f>B26</f>
        <v>3</v>
      </c>
      <c r="C27" s="23" t="s">
        <v>61</v>
      </c>
      <c r="D27" s="17" t="s">
        <v>29</v>
      </c>
      <c r="E27" s="17" t="s">
        <v>29</v>
      </c>
      <c r="F27" s="17" t="s">
        <v>29</v>
      </c>
      <c r="G27" s="17" t="s">
        <v>29</v>
      </c>
      <c r="H27" s="18">
        <f>SUM(H24:H26)</f>
        <v>53</v>
      </c>
      <c r="I27" s="19">
        <f>SUM(I24:I26)</f>
        <v>46800</v>
      </c>
      <c r="J27" s="19">
        <f>(I27/B27)/29.4</f>
        <v>530.61224489795916</v>
      </c>
      <c r="K27" s="19">
        <f>IF(H27&lt;0,0,H27*J27)</f>
        <v>28122.448979591834</v>
      </c>
      <c r="L27" s="19">
        <f>K27*22%</f>
        <v>6186.9387755102034</v>
      </c>
      <c r="M27" s="19">
        <f>K27*5.1%</f>
        <v>1434.2448979591834</v>
      </c>
      <c r="N27" s="19">
        <f>K27*2.9%</f>
        <v>815.55102040816314</v>
      </c>
      <c r="O27" s="19">
        <f>K27*0.2%</f>
        <v>56.244897959183668</v>
      </c>
      <c r="P27" s="19">
        <f>K27*30.2%</f>
        <v>8492.9795918367345</v>
      </c>
      <c r="Q27" s="20">
        <f>K27+P27</f>
        <v>36615.428571428565</v>
      </c>
      <c r="R27" s="26">
        <f>Q27+AA27+AG27+AH27+AI27-S27</f>
        <v>-13384.571428571435</v>
      </c>
      <c r="S27" s="26">
        <v>50000</v>
      </c>
      <c r="T27" s="20">
        <v>0</v>
      </c>
      <c r="U27" s="20">
        <f>T27*22%</f>
        <v>0</v>
      </c>
      <c r="V27" s="20">
        <f>T27*5.1%</f>
        <v>0</v>
      </c>
      <c r="W27" s="20">
        <f>T27*2.9%</f>
        <v>0</v>
      </c>
      <c r="X27" s="20">
        <f>T27*0.2%</f>
        <v>0</v>
      </c>
      <c r="Y27" s="20">
        <f>SUM(U27:X27)</f>
        <v>0</v>
      </c>
      <c r="Z27" s="20">
        <f>T27-AA27</f>
        <v>0</v>
      </c>
      <c r="AA27" s="20">
        <f>T27</f>
        <v>0</v>
      </c>
      <c r="AB27" s="20">
        <f>Z27*22%</f>
        <v>0</v>
      </c>
      <c r="AC27" s="20">
        <f>Z27*5.1%</f>
        <v>0</v>
      </c>
      <c r="AD27" s="20">
        <f>Z27*2.9%</f>
        <v>0</v>
      </c>
      <c r="AE27" s="20">
        <f>Z27*0.2%</f>
        <v>0</v>
      </c>
      <c r="AF27" s="20">
        <f>AA27*22%</f>
        <v>0</v>
      </c>
      <c r="AG27" s="20">
        <f>AA27*5.1%</f>
        <v>0</v>
      </c>
      <c r="AH27" s="20">
        <f>AA27*2.9%</f>
        <v>0</v>
      </c>
      <c r="AI27" s="20">
        <f>AA27*0.2%</f>
        <v>0</v>
      </c>
    </row>
    <row r="28" spans="1:35">
      <c r="A28" s="10">
        <v>13</v>
      </c>
      <c r="B28" s="4">
        <v>1</v>
      </c>
      <c r="C28" s="5" t="s">
        <v>116</v>
      </c>
      <c r="D28" s="6">
        <v>118</v>
      </c>
      <c r="E28" s="5" t="s">
        <v>62</v>
      </c>
      <c r="F28" s="5" t="s">
        <v>66</v>
      </c>
      <c r="G28" s="5" t="s">
        <v>67</v>
      </c>
      <c r="H28" s="11">
        <v>12</v>
      </c>
      <c r="I28" s="12">
        <v>15600</v>
      </c>
      <c r="J28" s="7" t="s">
        <v>29</v>
      </c>
      <c r="K28" s="7" t="s">
        <v>29</v>
      </c>
      <c r="L28" s="7" t="s">
        <v>29</v>
      </c>
      <c r="M28" s="7" t="s">
        <v>29</v>
      </c>
      <c r="N28" s="7" t="s">
        <v>29</v>
      </c>
      <c r="O28" s="7" t="s">
        <v>29</v>
      </c>
      <c r="P28" s="7" t="s">
        <v>29</v>
      </c>
      <c r="Q28" s="7" t="s">
        <v>29</v>
      </c>
      <c r="R28" s="7" t="s">
        <v>29</v>
      </c>
      <c r="S28" s="7" t="s">
        <v>29</v>
      </c>
      <c r="T28" s="7" t="s">
        <v>29</v>
      </c>
      <c r="U28" s="7" t="s">
        <v>29</v>
      </c>
      <c r="V28" s="7" t="s">
        <v>29</v>
      </c>
      <c r="W28" s="7" t="s">
        <v>29</v>
      </c>
      <c r="X28" s="7" t="s">
        <v>29</v>
      </c>
      <c r="Y28" s="7" t="s">
        <v>29</v>
      </c>
      <c r="Z28" s="7" t="s">
        <v>29</v>
      </c>
      <c r="AA28" s="7" t="s">
        <v>29</v>
      </c>
      <c r="AB28" s="7" t="s">
        <v>29</v>
      </c>
      <c r="AC28" s="7" t="s">
        <v>29</v>
      </c>
      <c r="AD28" s="7" t="s">
        <v>29</v>
      </c>
      <c r="AE28" s="7" t="s">
        <v>29</v>
      </c>
      <c r="AF28" s="7" t="s">
        <v>29</v>
      </c>
      <c r="AG28" s="7" t="s">
        <v>29</v>
      </c>
      <c r="AH28" s="7" t="s">
        <v>29</v>
      </c>
      <c r="AI28" s="7" t="s">
        <v>29</v>
      </c>
    </row>
    <row r="29" spans="1:35">
      <c r="A29" s="10">
        <v>14</v>
      </c>
      <c r="B29" s="10">
        <v>2</v>
      </c>
      <c r="C29" s="5" t="s">
        <v>117</v>
      </c>
      <c r="D29" s="6">
        <v>128</v>
      </c>
      <c r="E29" s="5" t="s">
        <v>62</v>
      </c>
      <c r="F29" s="5" t="s">
        <v>63</v>
      </c>
      <c r="G29" s="5" t="s">
        <v>64</v>
      </c>
      <c r="H29" s="11">
        <v>14</v>
      </c>
      <c r="I29" s="12">
        <v>15600</v>
      </c>
      <c r="J29" s="7" t="s">
        <v>29</v>
      </c>
      <c r="K29" s="7" t="s">
        <v>29</v>
      </c>
      <c r="L29" s="7" t="s">
        <v>29</v>
      </c>
      <c r="M29" s="7" t="s">
        <v>29</v>
      </c>
      <c r="N29" s="7" t="s">
        <v>29</v>
      </c>
      <c r="O29" s="7" t="s">
        <v>29</v>
      </c>
      <c r="P29" s="7" t="s">
        <v>29</v>
      </c>
      <c r="Q29" s="7" t="s">
        <v>29</v>
      </c>
      <c r="R29" s="7" t="s">
        <v>29</v>
      </c>
      <c r="S29" s="7" t="s">
        <v>29</v>
      </c>
      <c r="T29" s="7" t="s">
        <v>29</v>
      </c>
      <c r="U29" s="7" t="s">
        <v>29</v>
      </c>
      <c r="V29" s="7" t="s">
        <v>29</v>
      </c>
      <c r="W29" s="7" t="s">
        <v>29</v>
      </c>
      <c r="X29" s="7" t="s">
        <v>29</v>
      </c>
      <c r="Y29" s="7" t="s">
        <v>29</v>
      </c>
      <c r="Z29" s="7" t="s">
        <v>29</v>
      </c>
      <c r="AA29" s="7" t="s">
        <v>29</v>
      </c>
      <c r="AB29" s="7" t="s">
        <v>29</v>
      </c>
      <c r="AC29" s="7" t="s">
        <v>29</v>
      </c>
      <c r="AD29" s="7" t="s">
        <v>29</v>
      </c>
      <c r="AE29" s="7" t="s">
        <v>29</v>
      </c>
      <c r="AF29" s="7" t="s">
        <v>29</v>
      </c>
      <c r="AG29" s="7" t="s">
        <v>29</v>
      </c>
      <c r="AH29" s="7" t="s">
        <v>29</v>
      </c>
      <c r="AI29" s="7" t="s">
        <v>29</v>
      </c>
    </row>
    <row r="30" spans="1:35">
      <c r="A30" s="10">
        <v>15</v>
      </c>
      <c r="B30" s="10">
        <v>3</v>
      </c>
      <c r="C30" s="5" t="s">
        <v>118</v>
      </c>
      <c r="D30" s="6">
        <v>211</v>
      </c>
      <c r="E30" s="5" t="s">
        <v>62</v>
      </c>
      <c r="F30" s="5" t="s">
        <v>63</v>
      </c>
      <c r="G30" s="5" t="s">
        <v>65</v>
      </c>
      <c r="H30" s="11">
        <v>17</v>
      </c>
      <c r="I30" s="12">
        <v>15600</v>
      </c>
      <c r="J30" s="7" t="s">
        <v>29</v>
      </c>
      <c r="K30" s="7" t="s">
        <v>29</v>
      </c>
      <c r="L30" s="7" t="s">
        <v>29</v>
      </c>
      <c r="M30" s="7" t="s">
        <v>29</v>
      </c>
      <c r="N30" s="7" t="s">
        <v>29</v>
      </c>
      <c r="O30" s="7" t="s">
        <v>29</v>
      </c>
      <c r="P30" s="7" t="s">
        <v>29</v>
      </c>
      <c r="Q30" s="7" t="s">
        <v>29</v>
      </c>
      <c r="R30" s="7" t="s">
        <v>29</v>
      </c>
      <c r="S30" s="7" t="s">
        <v>29</v>
      </c>
      <c r="T30" s="7" t="s">
        <v>29</v>
      </c>
      <c r="U30" s="7" t="s">
        <v>29</v>
      </c>
      <c r="V30" s="7" t="s">
        <v>29</v>
      </c>
      <c r="W30" s="7" t="s">
        <v>29</v>
      </c>
      <c r="X30" s="7" t="s">
        <v>29</v>
      </c>
      <c r="Y30" s="7" t="s">
        <v>29</v>
      </c>
      <c r="Z30" s="7" t="s">
        <v>29</v>
      </c>
      <c r="AA30" s="7" t="s">
        <v>29</v>
      </c>
      <c r="AB30" s="7" t="s">
        <v>29</v>
      </c>
      <c r="AC30" s="7" t="s">
        <v>29</v>
      </c>
      <c r="AD30" s="7" t="s">
        <v>29</v>
      </c>
      <c r="AE30" s="7" t="s">
        <v>29</v>
      </c>
      <c r="AF30" s="7" t="s">
        <v>29</v>
      </c>
      <c r="AG30" s="7" t="s">
        <v>29</v>
      </c>
      <c r="AH30" s="7" t="s">
        <v>29</v>
      </c>
      <c r="AI30" s="7" t="s">
        <v>29</v>
      </c>
    </row>
    <row r="31" spans="1:35" s="21" customFormat="1" ht="25.5">
      <c r="A31" s="22"/>
      <c r="B31" s="22">
        <f>B30</f>
        <v>3</v>
      </c>
      <c r="C31" s="23" t="s">
        <v>68</v>
      </c>
      <c r="D31" s="17" t="s">
        <v>29</v>
      </c>
      <c r="E31" s="17" t="s">
        <v>29</v>
      </c>
      <c r="F31" s="17" t="s">
        <v>29</v>
      </c>
      <c r="G31" s="17" t="s">
        <v>29</v>
      </c>
      <c r="H31" s="18">
        <f>SUM(H28:H30)</f>
        <v>43</v>
      </c>
      <c r="I31" s="19">
        <f>SUM(I28:I30)</f>
        <v>46800</v>
      </c>
      <c r="J31" s="19">
        <f>(I31/B31)/29.4</f>
        <v>530.61224489795916</v>
      </c>
      <c r="K31" s="19">
        <f>IF(H31&lt;0,0,H31*J31)</f>
        <v>22816.326530612245</v>
      </c>
      <c r="L31" s="19">
        <f>K31*22%</f>
        <v>5019.591836734694</v>
      </c>
      <c r="M31" s="19">
        <f>K31*5.1%</f>
        <v>1163.6326530612243</v>
      </c>
      <c r="N31" s="19">
        <f>K31*2.9%</f>
        <v>661.67346938775506</v>
      </c>
      <c r="O31" s="19">
        <f>K31*0.2%</f>
        <v>45.632653061224488</v>
      </c>
      <c r="P31" s="19">
        <f>K31*30.2%</f>
        <v>6890.5306122448974</v>
      </c>
      <c r="Q31" s="20">
        <f>K31+P31</f>
        <v>29706.857142857141</v>
      </c>
      <c r="R31" s="26">
        <f>Q31+AA31+AG31+AH31+AI31-S31</f>
        <v>-120293.14285714286</v>
      </c>
      <c r="S31" s="26">
        <v>150000</v>
      </c>
      <c r="T31" s="20">
        <v>0</v>
      </c>
      <c r="U31" s="20">
        <f>T31*22%</f>
        <v>0</v>
      </c>
      <c r="V31" s="20">
        <f>T31*5.1%</f>
        <v>0</v>
      </c>
      <c r="W31" s="20">
        <f>T31*2.9%</f>
        <v>0</v>
      </c>
      <c r="X31" s="20">
        <f>T31*0.2%</f>
        <v>0</v>
      </c>
      <c r="Y31" s="20">
        <f>SUM(U31:X31)</f>
        <v>0</v>
      </c>
      <c r="Z31" s="20">
        <f>T31-AA31</f>
        <v>0</v>
      </c>
      <c r="AA31" s="20">
        <f>T31</f>
        <v>0</v>
      </c>
      <c r="AB31" s="20">
        <f>Z31*22%</f>
        <v>0</v>
      </c>
      <c r="AC31" s="20">
        <f>Z31*5.1%</f>
        <v>0</v>
      </c>
      <c r="AD31" s="20">
        <f>Z31*2.9%</f>
        <v>0</v>
      </c>
      <c r="AE31" s="20">
        <f>Z31*0.2%</f>
        <v>0</v>
      </c>
      <c r="AF31" s="20">
        <f>AA31*22%</f>
        <v>0</v>
      </c>
      <c r="AG31" s="20">
        <f>AA31*5.1%</f>
        <v>0</v>
      </c>
      <c r="AH31" s="20">
        <f>AA31*2.9%</f>
        <v>0</v>
      </c>
      <c r="AI31" s="20">
        <f>AA31*0.2%</f>
        <v>0</v>
      </c>
    </row>
    <row r="32" spans="1:35">
      <c r="A32" s="10">
        <v>16</v>
      </c>
      <c r="B32" s="4">
        <v>1</v>
      </c>
      <c r="C32" s="5" t="s">
        <v>116</v>
      </c>
      <c r="D32" s="6">
        <v>182</v>
      </c>
      <c r="E32" s="5" t="s">
        <v>69</v>
      </c>
      <c r="F32" s="5" t="s">
        <v>71</v>
      </c>
      <c r="G32" s="5" t="s">
        <v>72</v>
      </c>
      <c r="H32" s="11">
        <v>21</v>
      </c>
      <c r="I32" s="12">
        <v>15600</v>
      </c>
      <c r="J32" s="7" t="s">
        <v>29</v>
      </c>
      <c r="K32" s="7" t="s">
        <v>29</v>
      </c>
      <c r="L32" s="7" t="s">
        <v>29</v>
      </c>
      <c r="M32" s="7" t="s">
        <v>29</v>
      </c>
      <c r="N32" s="7" t="s">
        <v>29</v>
      </c>
      <c r="O32" s="7" t="s">
        <v>29</v>
      </c>
      <c r="P32" s="7" t="s">
        <v>29</v>
      </c>
      <c r="Q32" s="7" t="s">
        <v>29</v>
      </c>
      <c r="R32" s="7" t="s">
        <v>29</v>
      </c>
      <c r="S32" s="7" t="s">
        <v>29</v>
      </c>
      <c r="T32" s="7" t="s">
        <v>29</v>
      </c>
      <c r="U32" s="7" t="s">
        <v>29</v>
      </c>
      <c r="V32" s="7" t="s">
        <v>29</v>
      </c>
      <c r="W32" s="7" t="s">
        <v>29</v>
      </c>
      <c r="X32" s="7" t="s">
        <v>29</v>
      </c>
      <c r="Y32" s="7" t="s">
        <v>29</v>
      </c>
      <c r="Z32" s="7" t="s">
        <v>29</v>
      </c>
      <c r="AA32" s="7" t="s">
        <v>29</v>
      </c>
      <c r="AB32" s="7" t="s">
        <v>29</v>
      </c>
      <c r="AC32" s="7" t="s">
        <v>29</v>
      </c>
      <c r="AD32" s="7" t="s">
        <v>29</v>
      </c>
      <c r="AE32" s="7" t="s">
        <v>29</v>
      </c>
      <c r="AF32" s="7" t="s">
        <v>29</v>
      </c>
      <c r="AG32" s="7" t="s">
        <v>29</v>
      </c>
      <c r="AH32" s="7" t="s">
        <v>29</v>
      </c>
      <c r="AI32" s="7" t="s">
        <v>29</v>
      </c>
    </row>
    <row r="33" spans="1:35">
      <c r="A33" s="10">
        <v>17</v>
      </c>
      <c r="B33" s="10">
        <v>2</v>
      </c>
      <c r="C33" s="5" t="s">
        <v>117</v>
      </c>
      <c r="D33" s="6">
        <v>187</v>
      </c>
      <c r="E33" s="5" t="s">
        <v>69</v>
      </c>
      <c r="F33" s="5" t="s">
        <v>73</v>
      </c>
      <c r="G33" s="5" t="s">
        <v>74</v>
      </c>
      <c r="H33" s="11">
        <v>7</v>
      </c>
      <c r="I33" s="12">
        <v>15600</v>
      </c>
      <c r="J33" s="7" t="s">
        <v>29</v>
      </c>
      <c r="K33" s="7" t="s">
        <v>29</v>
      </c>
      <c r="L33" s="7" t="s">
        <v>29</v>
      </c>
      <c r="M33" s="7" t="s">
        <v>29</v>
      </c>
      <c r="N33" s="7" t="s">
        <v>29</v>
      </c>
      <c r="O33" s="7" t="s">
        <v>29</v>
      </c>
      <c r="P33" s="7" t="s">
        <v>29</v>
      </c>
      <c r="Q33" s="7" t="s">
        <v>29</v>
      </c>
      <c r="R33" s="7" t="s">
        <v>29</v>
      </c>
      <c r="S33" s="7" t="s">
        <v>29</v>
      </c>
      <c r="T33" s="7" t="s">
        <v>29</v>
      </c>
      <c r="U33" s="7" t="s">
        <v>29</v>
      </c>
      <c r="V33" s="7" t="s">
        <v>29</v>
      </c>
      <c r="W33" s="7" t="s">
        <v>29</v>
      </c>
      <c r="X33" s="7" t="s">
        <v>29</v>
      </c>
      <c r="Y33" s="7" t="s">
        <v>29</v>
      </c>
      <c r="Z33" s="7" t="s">
        <v>29</v>
      </c>
      <c r="AA33" s="7" t="s">
        <v>29</v>
      </c>
      <c r="AB33" s="7" t="s">
        <v>29</v>
      </c>
      <c r="AC33" s="7" t="s">
        <v>29</v>
      </c>
      <c r="AD33" s="7" t="s">
        <v>29</v>
      </c>
      <c r="AE33" s="7" t="s">
        <v>29</v>
      </c>
      <c r="AF33" s="7" t="s">
        <v>29</v>
      </c>
      <c r="AG33" s="7" t="s">
        <v>29</v>
      </c>
      <c r="AH33" s="7" t="s">
        <v>29</v>
      </c>
      <c r="AI33" s="7" t="s">
        <v>29</v>
      </c>
    </row>
    <row r="34" spans="1:35">
      <c r="A34" s="4">
        <v>18</v>
      </c>
      <c r="B34" s="10">
        <v>3</v>
      </c>
      <c r="C34" s="5" t="s">
        <v>118</v>
      </c>
      <c r="D34" s="6">
        <v>67</v>
      </c>
      <c r="E34" s="5" t="s">
        <v>69</v>
      </c>
      <c r="F34" s="5" t="s">
        <v>70</v>
      </c>
      <c r="G34" s="5" t="s">
        <v>41</v>
      </c>
      <c r="H34" s="11">
        <v>19</v>
      </c>
      <c r="I34" s="12">
        <v>15600</v>
      </c>
      <c r="J34" s="7" t="s">
        <v>29</v>
      </c>
      <c r="K34" s="7" t="s">
        <v>29</v>
      </c>
      <c r="L34" s="7" t="s">
        <v>29</v>
      </c>
      <c r="M34" s="7" t="s">
        <v>29</v>
      </c>
      <c r="N34" s="7" t="s">
        <v>29</v>
      </c>
      <c r="O34" s="7" t="s">
        <v>29</v>
      </c>
      <c r="P34" s="7" t="s">
        <v>29</v>
      </c>
      <c r="Q34" s="7" t="s">
        <v>29</v>
      </c>
      <c r="R34" s="7" t="s">
        <v>29</v>
      </c>
      <c r="S34" s="7" t="s">
        <v>29</v>
      </c>
      <c r="T34" s="7" t="s">
        <v>29</v>
      </c>
      <c r="U34" s="7" t="s">
        <v>29</v>
      </c>
      <c r="V34" s="7" t="s">
        <v>29</v>
      </c>
      <c r="W34" s="7" t="s">
        <v>29</v>
      </c>
      <c r="X34" s="7" t="s">
        <v>29</v>
      </c>
      <c r="Y34" s="7" t="s">
        <v>29</v>
      </c>
      <c r="Z34" s="7" t="s">
        <v>29</v>
      </c>
      <c r="AA34" s="7" t="s">
        <v>29</v>
      </c>
      <c r="AB34" s="7" t="s">
        <v>29</v>
      </c>
      <c r="AC34" s="7" t="s">
        <v>29</v>
      </c>
      <c r="AD34" s="7" t="s">
        <v>29</v>
      </c>
      <c r="AE34" s="7" t="s">
        <v>29</v>
      </c>
      <c r="AF34" s="7" t="s">
        <v>29</v>
      </c>
      <c r="AG34" s="7" t="s">
        <v>29</v>
      </c>
      <c r="AH34" s="7" t="s">
        <v>29</v>
      </c>
      <c r="AI34" s="7" t="s">
        <v>29</v>
      </c>
    </row>
    <row r="35" spans="1:35" s="21" customFormat="1" ht="25.5">
      <c r="A35" s="22"/>
      <c r="B35" s="22">
        <f>B34</f>
        <v>3</v>
      </c>
      <c r="C35" s="23" t="s">
        <v>75</v>
      </c>
      <c r="D35" s="17" t="s">
        <v>29</v>
      </c>
      <c r="E35" s="17" t="s">
        <v>29</v>
      </c>
      <c r="F35" s="17" t="s">
        <v>29</v>
      </c>
      <c r="G35" s="17" t="s">
        <v>29</v>
      </c>
      <c r="H35" s="18">
        <f>SUM(H32:H34)</f>
        <v>47</v>
      </c>
      <c r="I35" s="19">
        <f>SUM(I32:I34)</f>
        <v>46800</v>
      </c>
      <c r="J35" s="19">
        <f>(I35/B35)/29.4</f>
        <v>530.61224489795916</v>
      </c>
      <c r="K35" s="19">
        <f>IF(H35&lt;0,0,H35*J35)</f>
        <v>24938.775510204079</v>
      </c>
      <c r="L35" s="19">
        <f>K35*22%</f>
        <v>5486.5306122448974</v>
      </c>
      <c r="M35" s="19">
        <f>K35*5.1%</f>
        <v>1271.877551020408</v>
      </c>
      <c r="N35" s="19">
        <f>K35*2.9%</f>
        <v>723.2244897959182</v>
      </c>
      <c r="O35" s="19">
        <f>K35*0.2%</f>
        <v>49.877551020408163</v>
      </c>
      <c r="P35" s="19">
        <f>K35*30.2%</f>
        <v>7531.5102040816319</v>
      </c>
      <c r="Q35" s="20">
        <f>K35+P35</f>
        <v>32470.28571428571</v>
      </c>
      <c r="R35" s="26">
        <f>Q35+AA35+AG35+AH35+AI35-S35</f>
        <v>32470.28571428571</v>
      </c>
      <c r="S35" s="26">
        <v>0</v>
      </c>
      <c r="T35" s="20">
        <v>30000</v>
      </c>
      <c r="U35" s="20">
        <f>T35*22%</f>
        <v>6600</v>
      </c>
      <c r="V35" s="20">
        <f>T35*5.1%</f>
        <v>1530</v>
      </c>
      <c r="W35" s="20">
        <f>T35*2.9%</f>
        <v>869.99999999999989</v>
      </c>
      <c r="X35" s="20">
        <f>T35*0.2%</f>
        <v>60</v>
      </c>
      <c r="Y35" s="20">
        <f>SUM(U35:X35)</f>
        <v>9060</v>
      </c>
      <c r="Z35" s="20">
        <f>T35</f>
        <v>30000</v>
      </c>
      <c r="AA35" s="20">
        <v>0</v>
      </c>
      <c r="AB35" s="20">
        <f>Z35*22%</f>
        <v>6600</v>
      </c>
      <c r="AC35" s="20">
        <f>Z35*5.1%</f>
        <v>1530</v>
      </c>
      <c r="AD35" s="20">
        <f>Z35*2.9%</f>
        <v>869.99999999999989</v>
      </c>
      <c r="AE35" s="20">
        <f>Z35*0.2%</f>
        <v>60</v>
      </c>
      <c r="AF35" s="20">
        <f>AA35*22%</f>
        <v>0</v>
      </c>
      <c r="AG35" s="20">
        <f>AA35*5.1%</f>
        <v>0</v>
      </c>
      <c r="AH35" s="20">
        <f>AA35*2.9%</f>
        <v>0</v>
      </c>
      <c r="AI35" s="20">
        <f>AA35*0.2%</f>
        <v>0</v>
      </c>
    </row>
    <row r="36" spans="1:35">
      <c r="A36" s="10">
        <v>19</v>
      </c>
      <c r="B36" s="4">
        <v>1</v>
      </c>
      <c r="C36" s="5" t="s">
        <v>116</v>
      </c>
      <c r="D36" s="6">
        <v>215</v>
      </c>
      <c r="E36" s="5" t="s">
        <v>76</v>
      </c>
      <c r="F36" s="5" t="s">
        <v>77</v>
      </c>
      <c r="G36" s="5" t="s">
        <v>78</v>
      </c>
      <c r="H36" s="11">
        <v>19</v>
      </c>
      <c r="I36" s="12">
        <v>15600</v>
      </c>
      <c r="J36" s="7" t="s">
        <v>29</v>
      </c>
      <c r="K36" s="7" t="s">
        <v>29</v>
      </c>
      <c r="L36" s="7" t="s">
        <v>29</v>
      </c>
      <c r="M36" s="7" t="s">
        <v>29</v>
      </c>
      <c r="N36" s="7" t="s">
        <v>29</v>
      </c>
      <c r="O36" s="7" t="s">
        <v>29</v>
      </c>
      <c r="P36" s="7" t="s">
        <v>29</v>
      </c>
      <c r="Q36" s="7" t="s">
        <v>29</v>
      </c>
      <c r="R36" s="7" t="s">
        <v>29</v>
      </c>
      <c r="S36" s="7" t="s">
        <v>29</v>
      </c>
      <c r="T36" s="7" t="s">
        <v>29</v>
      </c>
      <c r="U36" s="7" t="s">
        <v>29</v>
      </c>
      <c r="V36" s="7" t="s">
        <v>29</v>
      </c>
      <c r="W36" s="7" t="s">
        <v>29</v>
      </c>
      <c r="X36" s="7" t="s">
        <v>29</v>
      </c>
      <c r="Y36" s="7" t="s">
        <v>29</v>
      </c>
      <c r="Z36" s="7" t="s">
        <v>29</v>
      </c>
      <c r="AA36" s="7" t="s">
        <v>29</v>
      </c>
      <c r="AB36" s="7" t="s">
        <v>29</v>
      </c>
      <c r="AC36" s="7" t="s">
        <v>29</v>
      </c>
      <c r="AD36" s="7" t="s">
        <v>29</v>
      </c>
      <c r="AE36" s="7" t="s">
        <v>29</v>
      </c>
      <c r="AF36" s="7" t="s">
        <v>29</v>
      </c>
      <c r="AG36" s="7" t="s">
        <v>29</v>
      </c>
      <c r="AH36" s="7" t="s">
        <v>29</v>
      </c>
      <c r="AI36" s="7" t="s">
        <v>29</v>
      </c>
    </row>
    <row r="37" spans="1:35">
      <c r="A37" s="10">
        <v>20</v>
      </c>
      <c r="B37" s="10">
        <v>2</v>
      </c>
      <c r="C37" s="5" t="s">
        <v>117</v>
      </c>
      <c r="D37" s="6">
        <v>66</v>
      </c>
      <c r="E37" s="5" t="s">
        <v>76</v>
      </c>
      <c r="F37" s="5" t="s">
        <v>79</v>
      </c>
      <c r="G37" s="5" t="s">
        <v>41</v>
      </c>
      <c r="H37" s="11">
        <v>12</v>
      </c>
      <c r="I37" s="12">
        <v>15600</v>
      </c>
      <c r="J37" s="7" t="s">
        <v>29</v>
      </c>
      <c r="K37" s="7" t="s">
        <v>29</v>
      </c>
      <c r="L37" s="7" t="s">
        <v>29</v>
      </c>
      <c r="M37" s="7" t="s">
        <v>29</v>
      </c>
      <c r="N37" s="7" t="s">
        <v>29</v>
      </c>
      <c r="O37" s="7" t="s">
        <v>29</v>
      </c>
      <c r="P37" s="7" t="s">
        <v>29</v>
      </c>
      <c r="Q37" s="7" t="s">
        <v>29</v>
      </c>
      <c r="R37" s="7" t="s">
        <v>29</v>
      </c>
      <c r="S37" s="7" t="s">
        <v>29</v>
      </c>
      <c r="T37" s="7" t="s">
        <v>29</v>
      </c>
      <c r="U37" s="7" t="s">
        <v>29</v>
      </c>
      <c r="V37" s="7" t="s">
        <v>29</v>
      </c>
      <c r="W37" s="7" t="s">
        <v>29</v>
      </c>
      <c r="X37" s="7" t="s">
        <v>29</v>
      </c>
      <c r="Y37" s="7" t="s">
        <v>29</v>
      </c>
      <c r="Z37" s="7" t="s">
        <v>29</v>
      </c>
      <c r="AA37" s="7" t="s">
        <v>29</v>
      </c>
      <c r="AB37" s="7" t="s">
        <v>29</v>
      </c>
      <c r="AC37" s="7" t="s">
        <v>29</v>
      </c>
      <c r="AD37" s="7" t="s">
        <v>29</v>
      </c>
      <c r="AE37" s="7" t="s">
        <v>29</v>
      </c>
      <c r="AF37" s="7" t="s">
        <v>29</v>
      </c>
      <c r="AG37" s="7" t="s">
        <v>29</v>
      </c>
      <c r="AH37" s="7" t="s">
        <v>29</v>
      </c>
      <c r="AI37" s="7" t="s">
        <v>29</v>
      </c>
    </row>
    <row r="38" spans="1:35">
      <c r="A38" s="10">
        <v>21</v>
      </c>
      <c r="B38" s="10">
        <v>3</v>
      </c>
      <c r="C38" s="5" t="s">
        <v>118</v>
      </c>
      <c r="D38" s="6">
        <v>61</v>
      </c>
      <c r="E38" s="5" t="s">
        <v>76</v>
      </c>
      <c r="F38" s="5" t="s">
        <v>79</v>
      </c>
      <c r="G38" s="5" t="s">
        <v>53</v>
      </c>
      <c r="H38" s="11">
        <v>5</v>
      </c>
      <c r="I38" s="12">
        <v>15600</v>
      </c>
      <c r="J38" s="7" t="s">
        <v>29</v>
      </c>
      <c r="K38" s="7" t="s">
        <v>29</v>
      </c>
      <c r="L38" s="7" t="s">
        <v>29</v>
      </c>
      <c r="M38" s="7" t="s">
        <v>29</v>
      </c>
      <c r="N38" s="7" t="s">
        <v>29</v>
      </c>
      <c r="O38" s="7" t="s">
        <v>29</v>
      </c>
      <c r="P38" s="7" t="s">
        <v>29</v>
      </c>
      <c r="Q38" s="7" t="s">
        <v>29</v>
      </c>
      <c r="R38" s="7" t="s">
        <v>29</v>
      </c>
      <c r="S38" s="7" t="s">
        <v>29</v>
      </c>
      <c r="T38" s="7" t="s">
        <v>29</v>
      </c>
      <c r="U38" s="7" t="s">
        <v>29</v>
      </c>
      <c r="V38" s="7" t="s">
        <v>29</v>
      </c>
      <c r="W38" s="7" t="s">
        <v>29</v>
      </c>
      <c r="X38" s="7" t="s">
        <v>29</v>
      </c>
      <c r="Y38" s="7" t="s">
        <v>29</v>
      </c>
      <c r="Z38" s="7" t="s">
        <v>29</v>
      </c>
      <c r="AA38" s="7" t="s">
        <v>29</v>
      </c>
      <c r="AB38" s="7" t="s">
        <v>29</v>
      </c>
      <c r="AC38" s="7" t="s">
        <v>29</v>
      </c>
      <c r="AD38" s="7" t="s">
        <v>29</v>
      </c>
      <c r="AE38" s="7" t="s">
        <v>29</v>
      </c>
      <c r="AF38" s="7" t="s">
        <v>29</v>
      </c>
      <c r="AG38" s="7" t="s">
        <v>29</v>
      </c>
      <c r="AH38" s="7" t="s">
        <v>29</v>
      </c>
      <c r="AI38" s="7" t="s">
        <v>29</v>
      </c>
    </row>
    <row r="39" spans="1:35" s="21" customFormat="1" ht="25.5">
      <c r="A39" s="22"/>
      <c r="B39" s="22">
        <f>B38</f>
        <v>3</v>
      </c>
      <c r="C39" s="23" t="s">
        <v>80</v>
      </c>
      <c r="D39" s="17" t="s">
        <v>29</v>
      </c>
      <c r="E39" s="17" t="s">
        <v>29</v>
      </c>
      <c r="F39" s="17" t="s">
        <v>29</v>
      </c>
      <c r="G39" s="17" t="s">
        <v>29</v>
      </c>
      <c r="H39" s="18">
        <f>SUM(H36:H38)</f>
        <v>36</v>
      </c>
      <c r="I39" s="19">
        <f>SUM(I36:I38)</f>
        <v>46800</v>
      </c>
      <c r="J39" s="19">
        <f>(I39/B39)/29.4</f>
        <v>530.61224489795916</v>
      </c>
      <c r="K39" s="19">
        <f>IF(H39&lt;0,0,H39*J39)</f>
        <v>19102.040816326531</v>
      </c>
      <c r="L39" s="19">
        <f>K39*22%</f>
        <v>4202.4489795918371</v>
      </c>
      <c r="M39" s="19">
        <f>K39*5.1%</f>
        <v>974.20408163265301</v>
      </c>
      <c r="N39" s="19">
        <f>K39*2.9%</f>
        <v>553.9591836734694</v>
      </c>
      <c r="O39" s="19">
        <f>K39*0.2%</f>
        <v>38.204081632653065</v>
      </c>
      <c r="P39" s="19">
        <f>K39*30.2%</f>
        <v>5768.8163265306121</v>
      </c>
      <c r="Q39" s="20">
        <f>K39+P39</f>
        <v>24870.857142857145</v>
      </c>
      <c r="R39" s="26">
        <f>Q39+AA39+AG39+AH39+AI39-S39</f>
        <v>15577.458542857144</v>
      </c>
      <c r="S39" s="26">
        <v>55000</v>
      </c>
      <c r="T39" s="20">
        <v>50000</v>
      </c>
      <c r="U39" s="20">
        <f>T39*22%</f>
        <v>11000</v>
      </c>
      <c r="V39" s="20">
        <f>T39*5.1%</f>
        <v>2550</v>
      </c>
      <c r="W39" s="20">
        <f>T39*2.9%</f>
        <v>1450</v>
      </c>
      <c r="X39" s="20">
        <f>T39*0.2%</f>
        <v>100</v>
      </c>
      <c r="Y39" s="20">
        <f>SUM(U39:X39)</f>
        <v>15100</v>
      </c>
      <c r="Z39" s="20">
        <f>T39-AA39</f>
        <v>7757.3000000000029</v>
      </c>
      <c r="AA39" s="20">
        <v>42242.7</v>
      </c>
      <c r="AB39" s="20">
        <f>Z39*22%</f>
        <v>1706.6060000000007</v>
      </c>
      <c r="AC39" s="20">
        <f>Z39*5.1%</f>
        <v>395.62230000000011</v>
      </c>
      <c r="AD39" s="20">
        <f>Z39*2.9%</f>
        <v>224.96170000000006</v>
      </c>
      <c r="AE39" s="20">
        <f>Z39*0.2%</f>
        <v>15.514600000000007</v>
      </c>
      <c r="AF39" s="20">
        <f>AA39*22%</f>
        <v>9293.3940000000002</v>
      </c>
      <c r="AG39" s="20">
        <f>AA39*5.1%</f>
        <v>2154.3776999999995</v>
      </c>
      <c r="AH39" s="20">
        <f>AA39*2.9%</f>
        <v>1225.0382999999999</v>
      </c>
      <c r="AI39" s="20">
        <f>AA39*0.2%</f>
        <v>84.485399999999998</v>
      </c>
    </row>
    <row r="40" spans="1:35">
      <c r="A40" s="10">
        <v>22</v>
      </c>
      <c r="B40" s="4">
        <v>1</v>
      </c>
      <c r="C40" s="5" t="s">
        <v>116</v>
      </c>
      <c r="D40" s="6">
        <v>180</v>
      </c>
      <c r="E40" s="5" t="s">
        <v>81</v>
      </c>
      <c r="F40" s="5" t="s">
        <v>86</v>
      </c>
      <c r="G40" s="5" t="s">
        <v>87</v>
      </c>
      <c r="H40" s="11">
        <v>17</v>
      </c>
      <c r="I40" s="12">
        <v>15600</v>
      </c>
      <c r="J40" s="7" t="s">
        <v>29</v>
      </c>
      <c r="K40" s="7" t="s">
        <v>29</v>
      </c>
      <c r="L40" s="7" t="s">
        <v>29</v>
      </c>
      <c r="M40" s="7" t="s">
        <v>29</v>
      </c>
      <c r="N40" s="7" t="s">
        <v>29</v>
      </c>
      <c r="O40" s="7" t="s">
        <v>29</v>
      </c>
      <c r="P40" s="7" t="s">
        <v>29</v>
      </c>
      <c r="Q40" s="7" t="s">
        <v>29</v>
      </c>
      <c r="R40" s="7" t="s">
        <v>29</v>
      </c>
      <c r="S40" s="7" t="s">
        <v>29</v>
      </c>
      <c r="T40" s="7" t="s">
        <v>29</v>
      </c>
      <c r="U40" s="7" t="s">
        <v>29</v>
      </c>
      <c r="V40" s="7" t="s">
        <v>29</v>
      </c>
      <c r="W40" s="7" t="s">
        <v>29</v>
      </c>
      <c r="X40" s="7" t="s">
        <v>29</v>
      </c>
      <c r="Y40" s="7" t="s">
        <v>29</v>
      </c>
      <c r="Z40" s="7" t="s">
        <v>29</v>
      </c>
      <c r="AA40" s="7" t="s">
        <v>29</v>
      </c>
      <c r="AB40" s="7" t="s">
        <v>29</v>
      </c>
      <c r="AC40" s="7" t="s">
        <v>29</v>
      </c>
      <c r="AD40" s="7" t="s">
        <v>29</v>
      </c>
      <c r="AE40" s="7" t="s">
        <v>29</v>
      </c>
      <c r="AF40" s="7" t="s">
        <v>29</v>
      </c>
      <c r="AG40" s="7" t="s">
        <v>29</v>
      </c>
      <c r="AH40" s="7" t="s">
        <v>29</v>
      </c>
      <c r="AI40" s="7" t="s">
        <v>29</v>
      </c>
    </row>
    <row r="41" spans="1:35">
      <c r="A41" s="10">
        <v>23</v>
      </c>
      <c r="B41" s="10">
        <v>2</v>
      </c>
      <c r="C41" s="5" t="s">
        <v>117</v>
      </c>
      <c r="D41" s="6">
        <v>77</v>
      </c>
      <c r="E41" s="5" t="s">
        <v>81</v>
      </c>
      <c r="F41" s="5" t="s">
        <v>84</v>
      </c>
      <c r="G41" s="5" t="s">
        <v>85</v>
      </c>
      <c r="H41" s="11">
        <v>5</v>
      </c>
      <c r="I41" s="12">
        <v>15600</v>
      </c>
      <c r="J41" s="7" t="s">
        <v>29</v>
      </c>
      <c r="K41" s="7" t="s">
        <v>29</v>
      </c>
      <c r="L41" s="7" t="s">
        <v>29</v>
      </c>
      <c r="M41" s="7" t="s">
        <v>29</v>
      </c>
      <c r="N41" s="7" t="s">
        <v>29</v>
      </c>
      <c r="O41" s="7" t="s">
        <v>29</v>
      </c>
      <c r="P41" s="7" t="s">
        <v>29</v>
      </c>
      <c r="Q41" s="7" t="s">
        <v>29</v>
      </c>
      <c r="R41" s="7" t="s">
        <v>29</v>
      </c>
      <c r="S41" s="7" t="s">
        <v>29</v>
      </c>
      <c r="T41" s="7" t="s">
        <v>29</v>
      </c>
      <c r="U41" s="7" t="s">
        <v>29</v>
      </c>
      <c r="V41" s="7" t="s">
        <v>29</v>
      </c>
      <c r="W41" s="7" t="s">
        <v>29</v>
      </c>
      <c r="X41" s="7" t="s">
        <v>29</v>
      </c>
      <c r="Y41" s="7" t="s">
        <v>29</v>
      </c>
      <c r="Z41" s="7" t="s">
        <v>29</v>
      </c>
      <c r="AA41" s="7" t="s">
        <v>29</v>
      </c>
      <c r="AB41" s="7" t="s">
        <v>29</v>
      </c>
      <c r="AC41" s="7" t="s">
        <v>29</v>
      </c>
      <c r="AD41" s="7" t="s">
        <v>29</v>
      </c>
      <c r="AE41" s="7" t="s">
        <v>29</v>
      </c>
      <c r="AF41" s="7" t="s">
        <v>29</v>
      </c>
      <c r="AG41" s="7" t="s">
        <v>29</v>
      </c>
      <c r="AH41" s="7" t="s">
        <v>29</v>
      </c>
      <c r="AI41" s="7" t="s">
        <v>29</v>
      </c>
    </row>
    <row r="42" spans="1:35">
      <c r="A42" s="4">
        <v>24</v>
      </c>
      <c r="B42" s="10">
        <v>3</v>
      </c>
      <c r="C42" s="5" t="s">
        <v>118</v>
      </c>
      <c r="D42" s="6">
        <v>156</v>
      </c>
      <c r="E42" s="5" t="s">
        <v>81</v>
      </c>
      <c r="F42" s="5" t="s">
        <v>82</v>
      </c>
      <c r="G42" s="5" t="s">
        <v>83</v>
      </c>
      <c r="H42" s="11">
        <v>17</v>
      </c>
      <c r="I42" s="12">
        <v>15600</v>
      </c>
      <c r="J42" s="7" t="s">
        <v>29</v>
      </c>
      <c r="K42" s="7" t="s">
        <v>29</v>
      </c>
      <c r="L42" s="7" t="s">
        <v>29</v>
      </c>
      <c r="M42" s="7" t="s">
        <v>29</v>
      </c>
      <c r="N42" s="7" t="s">
        <v>29</v>
      </c>
      <c r="O42" s="7" t="s">
        <v>29</v>
      </c>
      <c r="P42" s="7" t="s">
        <v>29</v>
      </c>
      <c r="Q42" s="7" t="s">
        <v>29</v>
      </c>
      <c r="R42" s="7" t="s">
        <v>29</v>
      </c>
      <c r="S42" s="7" t="s">
        <v>29</v>
      </c>
      <c r="T42" s="7" t="s">
        <v>29</v>
      </c>
      <c r="U42" s="7" t="s">
        <v>29</v>
      </c>
      <c r="V42" s="7" t="s">
        <v>29</v>
      </c>
      <c r="W42" s="7" t="s">
        <v>29</v>
      </c>
      <c r="X42" s="7" t="s">
        <v>29</v>
      </c>
      <c r="Y42" s="7" t="s">
        <v>29</v>
      </c>
      <c r="Z42" s="7" t="s">
        <v>29</v>
      </c>
      <c r="AA42" s="7" t="s">
        <v>29</v>
      </c>
      <c r="AB42" s="7" t="s">
        <v>29</v>
      </c>
      <c r="AC42" s="7" t="s">
        <v>29</v>
      </c>
      <c r="AD42" s="7" t="s">
        <v>29</v>
      </c>
      <c r="AE42" s="7" t="s">
        <v>29</v>
      </c>
      <c r="AF42" s="7" t="s">
        <v>29</v>
      </c>
      <c r="AG42" s="7" t="s">
        <v>29</v>
      </c>
      <c r="AH42" s="7" t="s">
        <v>29</v>
      </c>
      <c r="AI42" s="7" t="s">
        <v>29</v>
      </c>
    </row>
    <row r="43" spans="1:35" ht="24.75" customHeight="1">
      <c r="A43" s="15"/>
      <c r="B43" s="15">
        <f>B42</f>
        <v>3</v>
      </c>
      <c r="C43" s="23" t="s">
        <v>88</v>
      </c>
      <c r="D43" s="25" t="s">
        <v>29</v>
      </c>
      <c r="E43" s="25" t="s">
        <v>29</v>
      </c>
      <c r="F43" s="25" t="s">
        <v>29</v>
      </c>
      <c r="G43" s="25" t="s">
        <v>29</v>
      </c>
      <c r="H43" s="18">
        <f>SUM(H40:H42)</f>
        <v>39</v>
      </c>
      <c r="I43" s="19">
        <f>SUM(I40:I42)</f>
        <v>46800</v>
      </c>
      <c r="J43" s="19">
        <f>(I43/B43)/29.4</f>
        <v>530.61224489795916</v>
      </c>
      <c r="K43" s="19">
        <f>IF(H43&lt;0,0,H43*J43)</f>
        <v>20693.877551020407</v>
      </c>
      <c r="L43" s="19">
        <f>K43*22%</f>
        <v>4552.6530612244896</v>
      </c>
      <c r="M43" s="19">
        <f>K43*5.1%</f>
        <v>1055.3877551020407</v>
      </c>
      <c r="N43" s="19">
        <f>K43*2.9%</f>
        <v>600.12244897959181</v>
      </c>
      <c r="O43" s="19">
        <f>K43*0.2%</f>
        <v>41.387755102040813</v>
      </c>
      <c r="P43" s="19">
        <f>K43*30.2%</f>
        <v>6249.5510204081629</v>
      </c>
      <c r="Q43" s="20">
        <f>K43+P43</f>
        <v>26943.428571428569</v>
      </c>
      <c r="R43" s="26">
        <f>Q43+AA43+AG43+AH43+AI43-S43</f>
        <v>3943.4285714285688</v>
      </c>
      <c r="S43" s="26">
        <v>23000</v>
      </c>
      <c r="T43" s="20">
        <v>0</v>
      </c>
      <c r="U43" s="20">
        <f>T43*22%</f>
        <v>0</v>
      </c>
      <c r="V43" s="20">
        <f>T43*5.1%</f>
        <v>0</v>
      </c>
      <c r="W43" s="20">
        <f>T43*2.9%</f>
        <v>0</v>
      </c>
      <c r="X43" s="20">
        <f>T43*0.2%</f>
        <v>0</v>
      </c>
      <c r="Y43" s="20">
        <f>SUM(U43:X43)</f>
        <v>0</v>
      </c>
      <c r="Z43" s="20">
        <f>T43-AA43</f>
        <v>0</v>
      </c>
      <c r="AA43" s="20">
        <f>T43</f>
        <v>0</v>
      </c>
      <c r="AB43" s="20">
        <f>Z43*22%</f>
        <v>0</v>
      </c>
      <c r="AC43" s="20">
        <f>Z43*5.1%</f>
        <v>0</v>
      </c>
      <c r="AD43" s="20">
        <f>Z43*2.9%</f>
        <v>0</v>
      </c>
      <c r="AE43" s="20">
        <f>Z43*0.2%</f>
        <v>0</v>
      </c>
      <c r="AF43" s="20">
        <f>AA43*22%</f>
        <v>0</v>
      </c>
      <c r="AG43" s="20">
        <f>AA43*5.1%</f>
        <v>0</v>
      </c>
      <c r="AH43" s="20">
        <f>AA43*2.9%</f>
        <v>0</v>
      </c>
      <c r="AI43" s="20">
        <f>AA43*0.2%</f>
        <v>0</v>
      </c>
    </row>
    <row r="44" spans="1:35" ht="25.5">
      <c r="A44" s="15">
        <f>B44</f>
        <v>24</v>
      </c>
      <c r="B44" s="15">
        <f>B15+B19+B23+B27+B31+B35+B39+B43</f>
        <v>24</v>
      </c>
      <c r="C44" s="16" t="s">
        <v>89</v>
      </c>
      <c r="D44" s="25" t="s">
        <v>29</v>
      </c>
      <c r="E44" s="25" t="s">
        <v>29</v>
      </c>
      <c r="F44" s="25" t="s">
        <v>29</v>
      </c>
      <c r="G44" s="25" t="s">
        <v>29</v>
      </c>
      <c r="H44" s="18">
        <f>SUM(H43,H39,H35,H31,H27,H23,H19,H15)</f>
        <v>247</v>
      </c>
      <c r="I44" s="19">
        <f>SUM(I43,I39,I35,I31,I27,I23,I19,I15)</f>
        <v>492600</v>
      </c>
      <c r="J44" s="20" t="s">
        <v>29</v>
      </c>
      <c r="K44" s="19">
        <f>K15+K19+K23+K27+K31+K35+K39+K43</f>
        <v>186761.90476190476</v>
      </c>
      <c r="L44" s="19"/>
      <c r="M44" s="19"/>
      <c r="N44" s="19"/>
      <c r="O44" s="19"/>
      <c r="P44" s="19">
        <f>SUM(P15:P43)</f>
        <v>56402.095238095244</v>
      </c>
      <c r="Q44" s="19">
        <f>SUM(Q15:Q43)</f>
        <v>243164</v>
      </c>
      <c r="R44" s="19">
        <f>SUM(R15:R43)</f>
        <v>-379915.39859999996</v>
      </c>
      <c r="S44" s="19">
        <f>SUM(S15:S43)</f>
        <v>698000</v>
      </c>
      <c r="T44" s="19">
        <f t="shared" ref="T44:AI44" si="0">SUM(T15:T43)</f>
        <v>107000</v>
      </c>
      <c r="U44" s="19">
        <f t="shared" si="0"/>
        <v>23540</v>
      </c>
      <c r="V44" s="19">
        <f t="shared" si="0"/>
        <v>5457</v>
      </c>
      <c r="W44" s="19">
        <f t="shared" si="0"/>
        <v>3103</v>
      </c>
      <c r="X44" s="19">
        <f t="shared" si="0"/>
        <v>214</v>
      </c>
      <c r="Y44" s="19">
        <f t="shared" si="0"/>
        <v>32314</v>
      </c>
      <c r="Z44" s="19">
        <f t="shared" si="0"/>
        <v>37757.300000000003</v>
      </c>
      <c r="AA44" s="19">
        <f t="shared" si="0"/>
        <v>69242.7</v>
      </c>
      <c r="AB44" s="19">
        <f t="shared" si="0"/>
        <v>8306.6059999999998</v>
      </c>
      <c r="AC44" s="19">
        <f t="shared" si="0"/>
        <v>1925.6223</v>
      </c>
      <c r="AD44" s="19">
        <f t="shared" si="0"/>
        <v>1094.9616999999998</v>
      </c>
      <c r="AE44" s="19">
        <f t="shared" si="0"/>
        <v>75.514600000000002</v>
      </c>
      <c r="AF44" s="19">
        <f t="shared" si="0"/>
        <v>15233.394</v>
      </c>
      <c r="AG44" s="19">
        <f t="shared" si="0"/>
        <v>3531.3776999999995</v>
      </c>
      <c r="AH44" s="19">
        <f t="shared" si="0"/>
        <v>2008.0382999999999</v>
      </c>
      <c r="AI44" s="19">
        <f t="shared" si="0"/>
        <v>138.4854</v>
      </c>
    </row>
    <row r="45" spans="1:35">
      <c r="T45" s="27"/>
    </row>
    <row r="46" spans="1:35">
      <c r="T46" s="27"/>
      <c r="AA46" s="27"/>
    </row>
    <row r="47" spans="1:35">
      <c r="A47" s="1" t="s">
        <v>90</v>
      </c>
      <c r="B47" s="39" t="s">
        <v>91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5"/>
      <c r="T47" s="27"/>
      <c r="AA47" s="27"/>
    </row>
    <row r="48" spans="1:35">
      <c r="A48" s="1" t="s">
        <v>92</v>
      </c>
      <c r="B48" s="39" t="s">
        <v>93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5"/>
      <c r="T48" s="27"/>
    </row>
    <row r="49" spans="1:18">
      <c r="A49" s="1" t="s">
        <v>94</v>
      </c>
      <c r="B49" s="39" t="s">
        <v>101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5"/>
    </row>
    <row r="50" spans="1:18">
      <c r="A50" s="1" t="s">
        <v>95</v>
      </c>
      <c r="B50" s="39" t="s">
        <v>96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5"/>
    </row>
    <row r="53" spans="1:18">
      <c r="B53" s="35" t="s">
        <v>97</v>
      </c>
    </row>
    <row r="54" spans="1:18">
      <c r="B54" s="35"/>
    </row>
    <row r="55" spans="1:18">
      <c r="B55" s="35" t="s">
        <v>98</v>
      </c>
      <c r="C55" s="35" t="s">
        <v>119</v>
      </c>
    </row>
  </sheetData>
  <mergeCells count="15">
    <mergeCell ref="B47:Q47"/>
    <mergeCell ref="B48:Q48"/>
    <mergeCell ref="B49:Q49"/>
    <mergeCell ref="B50:Q50"/>
    <mergeCell ref="A5:AI5"/>
    <mergeCell ref="A6:AI6"/>
    <mergeCell ref="Z8:AI8"/>
    <mergeCell ref="AB9:AI9"/>
    <mergeCell ref="AB10:AE10"/>
    <mergeCell ref="AF10:AI10"/>
    <mergeCell ref="A8:Q8"/>
    <mergeCell ref="S8:Y10"/>
    <mergeCell ref="A9:Q9"/>
    <mergeCell ref="Z9:AA10"/>
    <mergeCell ref="A4:AI4"/>
  </mergeCells>
  <pageMargins left="0.39370078740157483" right="0" top="0.94488188976377963" bottom="0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67"/>
  <sheetViews>
    <sheetView topLeftCell="B1" workbookViewId="0">
      <selection activeCell="B15" sqref="B15"/>
    </sheetView>
  </sheetViews>
  <sheetFormatPr defaultColWidth="8" defaultRowHeight="12.75"/>
  <cols>
    <col min="1" max="1" width="7.5703125" style="1" hidden="1" customWidth="1"/>
    <col min="2" max="2" width="9.28515625" style="1" customWidth="1"/>
    <col min="3" max="3" width="31.7109375" style="31" customWidth="1"/>
    <col min="4" max="4" width="5.7109375" style="31" hidden="1" customWidth="1"/>
    <col min="5" max="5" width="19.5703125" style="31" hidden="1" customWidth="1"/>
    <col min="6" max="6" width="39.42578125" style="31" hidden="1" customWidth="1"/>
    <col min="7" max="7" width="9.85546875" style="31" hidden="1" customWidth="1"/>
    <col min="8" max="8" width="15.28515625" style="31" hidden="1" customWidth="1"/>
    <col min="9" max="9" width="11.7109375" style="1" hidden="1" customWidth="1"/>
    <col min="10" max="11" width="15.42578125" style="1" hidden="1" customWidth="1"/>
    <col min="12" max="12" width="8.85546875" style="1" hidden="1" customWidth="1"/>
    <col min="13" max="13" width="8.7109375" style="1" hidden="1" customWidth="1"/>
    <col min="14" max="14" width="9" style="1" hidden="1" customWidth="1"/>
    <col min="15" max="15" width="8.42578125" style="1" hidden="1" customWidth="1"/>
    <col min="16" max="16" width="15.42578125" style="1" hidden="1" customWidth="1"/>
    <col min="17" max="17" width="21.85546875" style="1" customWidth="1"/>
    <col min="18" max="18" width="11.140625" style="1" customWidth="1"/>
    <col min="19" max="19" width="14.28515625" style="1" customWidth="1"/>
    <col min="20" max="20" width="14.7109375" style="1" customWidth="1"/>
    <col min="21" max="21" width="8.85546875" style="1" bestFit="1" customWidth="1"/>
    <col min="22" max="22" width="8.7109375" style="1" customWidth="1"/>
    <col min="23" max="23" width="7.85546875" style="1" bestFit="1" customWidth="1"/>
    <col min="24" max="24" width="8.42578125" style="1" customWidth="1"/>
    <col min="25" max="25" width="16.42578125" style="1" customWidth="1"/>
    <col min="26" max="26" width="13.28515625" style="1" bestFit="1" customWidth="1"/>
    <col min="27" max="27" width="13.140625" style="1" bestFit="1" customWidth="1"/>
    <col min="28" max="29" width="9.42578125" style="1" bestFit="1" customWidth="1"/>
    <col min="30" max="31" width="8.42578125" style="1" bestFit="1" customWidth="1"/>
    <col min="32" max="32" width="8.85546875" style="1" bestFit="1" customWidth="1"/>
    <col min="33" max="33" width="7.85546875" style="1" bestFit="1" customWidth="1"/>
    <col min="34" max="35" width="8.85546875" style="1" bestFit="1" customWidth="1"/>
    <col min="36" max="36" width="7.85546875" style="1" bestFit="1" customWidth="1"/>
    <col min="37" max="37" width="7" style="1" bestFit="1" customWidth="1"/>
    <col min="38" max="16384" width="8" style="1"/>
  </cols>
  <sheetData>
    <row r="1" spans="1:37">
      <c r="B1" s="2" t="s">
        <v>0</v>
      </c>
    </row>
    <row r="2" spans="1:37">
      <c r="B2" s="2" t="s">
        <v>1</v>
      </c>
    </row>
    <row r="3" spans="1:37">
      <c r="B3" s="2" t="s">
        <v>108</v>
      </c>
    </row>
    <row r="4" spans="1:37" ht="15.7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</row>
    <row r="5" spans="1:37" ht="15.7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</row>
    <row r="6" spans="1:37" ht="15.75">
      <c r="A6" s="40" t="s">
        <v>109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</row>
    <row r="7" spans="1:37" ht="15.7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spans="1:37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37"/>
      <c r="S8" s="42" t="s">
        <v>4</v>
      </c>
      <c r="T8" s="42"/>
      <c r="U8" s="42"/>
      <c r="V8" s="42"/>
      <c r="W8" s="42"/>
      <c r="X8" s="42"/>
      <c r="Y8" s="42"/>
      <c r="Z8" s="42" t="s">
        <v>5</v>
      </c>
      <c r="AA8" s="42"/>
      <c r="AB8" s="42"/>
      <c r="AC8" s="42"/>
      <c r="AD8" s="42"/>
      <c r="AE8" s="42"/>
      <c r="AF8" s="42"/>
      <c r="AG8" s="42"/>
      <c r="AH8" s="42"/>
      <c r="AI8" s="42"/>
    </row>
    <row r="9" spans="1:37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37"/>
      <c r="S9" s="42"/>
      <c r="T9" s="42"/>
      <c r="U9" s="42"/>
      <c r="V9" s="42"/>
      <c r="W9" s="42"/>
      <c r="X9" s="42"/>
      <c r="Y9" s="42"/>
      <c r="Z9" s="42" t="s">
        <v>6</v>
      </c>
      <c r="AA9" s="42"/>
      <c r="AB9" s="42" t="s">
        <v>7</v>
      </c>
      <c r="AC9" s="42"/>
      <c r="AD9" s="42"/>
      <c r="AE9" s="42"/>
      <c r="AF9" s="42"/>
      <c r="AG9" s="42"/>
      <c r="AH9" s="42"/>
      <c r="AI9" s="42"/>
    </row>
    <row r="10" spans="1:37">
      <c r="C10" s="35"/>
      <c r="D10" s="35"/>
      <c r="E10" s="35"/>
      <c r="F10" s="35"/>
      <c r="G10" s="35"/>
      <c r="H10" s="35"/>
      <c r="S10" s="42"/>
      <c r="T10" s="42"/>
      <c r="U10" s="42"/>
      <c r="V10" s="42"/>
      <c r="W10" s="42"/>
      <c r="X10" s="42"/>
      <c r="Y10" s="42"/>
      <c r="Z10" s="42"/>
      <c r="AA10" s="42"/>
      <c r="AB10" s="42" t="s">
        <v>8</v>
      </c>
      <c r="AC10" s="42"/>
      <c r="AD10" s="42"/>
      <c r="AE10" s="42"/>
      <c r="AF10" s="42" t="s">
        <v>9</v>
      </c>
      <c r="AG10" s="42"/>
      <c r="AH10" s="42"/>
      <c r="AI10" s="42"/>
    </row>
    <row r="11" spans="1:37" s="3" customFormat="1" ht="89.25">
      <c r="A11" s="38" t="s">
        <v>10</v>
      </c>
      <c r="B11" s="38" t="s">
        <v>11</v>
      </c>
      <c r="C11" s="38" t="s">
        <v>12</v>
      </c>
      <c r="D11" s="38" t="s">
        <v>13</v>
      </c>
      <c r="E11" s="38" t="s">
        <v>14</v>
      </c>
      <c r="F11" s="38" t="s">
        <v>15</v>
      </c>
      <c r="G11" s="38" t="s">
        <v>16</v>
      </c>
      <c r="H11" s="38" t="s">
        <v>110</v>
      </c>
      <c r="I11" s="38" t="s">
        <v>17</v>
      </c>
      <c r="J11" s="38" t="s">
        <v>18</v>
      </c>
      <c r="K11" s="38" t="s">
        <v>19</v>
      </c>
      <c r="L11" s="38" t="s">
        <v>20</v>
      </c>
      <c r="M11" s="38" t="s">
        <v>21</v>
      </c>
      <c r="N11" s="38" t="s">
        <v>22</v>
      </c>
      <c r="O11" s="38" t="s">
        <v>23</v>
      </c>
      <c r="P11" s="38" t="s">
        <v>24</v>
      </c>
      <c r="Q11" s="38" t="s">
        <v>111</v>
      </c>
      <c r="R11" s="30" t="s">
        <v>112</v>
      </c>
      <c r="S11" s="38" t="s">
        <v>107</v>
      </c>
      <c r="T11" s="38" t="s">
        <v>113</v>
      </c>
      <c r="U11" s="38" t="s">
        <v>20</v>
      </c>
      <c r="V11" s="38" t="s">
        <v>21</v>
      </c>
      <c r="W11" s="38" t="s">
        <v>22</v>
      </c>
      <c r="X11" s="38" t="s">
        <v>23</v>
      </c>
      <c r="Y11" s="38" t="s">
        <v>24</v>
      </c>
      <c r="Z11" s="38" t="s">
        <v>25</v>
      </c>
      <c r="AA11" s="38" t="s">
        <v>26</v>
      </c>
      <c r="AB11" s="38" t="s">
        <v>20</v>
      </c>
      <c r="AC11" s="38" t="s">
        <v>21</v>
      </c>
      <c r="AD11" s="38" t="s">
        <v>22</v>
      </c>
      <c r="AE11" s="38" t="s">
        <v>23</v>
      </c>
      <c r="AF11" s="38" t="s">
        <v>20</v>
      </c>
      <c r="AG11" s="38" t="s">
        <v>21</v>
      </c>
      <c r="AH11" s="38" t="s">
        <v>22</v>
      </c>
      <c r="AI11" s="38" t="s">
        <v>23</v>
      </c>
    </row>
    <row r="12" spans="1:37" s="9" customFormat="1" hidden="1">
      <c r="A12" s="4">
        <v>1</v>
      </c>
      <c r="B12" s="4">
        <v>1</v>
      </c>
      <c r="C12" s="5" t="s">
        <v>116</v>
      </c>
      <c r="D12" s="6">
        <v>220</v>
      </c>
      <c r="E12" s="5" t="s">
        <v>27</v>
      </c>
      <c r="F12" s="5" t="s">
        <v>28</v>
      </c>
      <c r="G12" s="24">
        <v>41253</v>
      </c>
      <c r="H12" s="4">
        <v>5</v>
      </c>
      <c r="I12" s="7">
        <v>60000</v>
      </c>
      <c r="J12" s="7" t="s">
        <v>29</v>
      </c>
      <c r="K12" s="7" t="s">
        <v>29</v>
      </c>
      <c r="L12" s="7" t="s">
        <v>29</v>
      </c>
      <c r="M12" s="7" t="s">
        <v>29</v>
      </c>
      <c r="N12" s="7" t="s">
        <v>29</v>
      </c>
      <c r="O12" s="7" t="s">
        <v>29</v>
      </c>
      <c r="P12" s="7" t="s">
        <v>29</v>
      </c>
      <c r="Q12" s="7" t="s">
        <v>29</v>
      </c>
      <c r="R12" s="8" t="s">
        <v>29</v>
      </c>
      <c r="S12" s="7" t="s">
        <v>29</v>
      </c>
      <c r="T12" s="7" t="s">
        <v>29</v>
      </c>
      <c r="U12" s="7" t="s">
        <v>29</v>
      </c>
      <c r="V12" s="7" t="s">
        <v>29</v>
      </c>
      <c r="W12" s="7" t="s">
        <v>29</v>
      </c>
      <c r="X12" s="7" t="s">
        <v>29</v>
      </c>
      <c r="Y12" s="7" t="s">
        <v>29</v>
      </c>
      <c r="Z12" s="7" t="s">
        <v>29</v>
      </c>
      <c r="AA12" s="7" t="s">
        <v>29</v>
      </c>
      <c r="AB12" s="7" t="s">
        <v>29</v>
      </c>
      <c r="AC12" s="7" t="s">
        <v>29</v>
      </c>
      <c r="AD12" s="7" t="s">
        <v>29</v>
      </c>
      <c r="AE12" s="7" t="s">
        <v>29</v>
      </c>
      <c r="AF12" s="7" t="s">
        <v>29</v>
      </c>
      <c r="AG12" s="7" t="s">
        <v>29</v>
      </c>
      <c r="AH12" s="7" t="s">
        <v>29</v>
      </c>
      <c r="AI12" s="7" t="s">
        <v>29</v>
      </c>
    </row>
    <row r="13" spans="1:37" hidden="1">
      <c r="A13" s="10">
        <v>2</v>
      </c>
      <c r="B13" s="10">
        <v>2</v>
      </c>
      <c r="C13" s="5" t="s">
        <v>117</v>
      </c>
      <c r="D13" s="6">
        <v>38</v>
      </c>
      <c r="E13" s="5" t="s">
        <v>27</v>
      </c>
      <c r="F13" s="5" t="s">
        <v>31</v>
      </c>
      <c r="G13" s="24">
        <v>41254</v>
      </c>
      <c r="H13" s="11">
        <v>14</v>
      </c>
      <c r="I13" s="12">
        <v>55000</v>
      </c>
      <c r="J13" s="13" t="s">
        <v>29</v>
      </c>
      <c r="K13" s="13" t="s">
        <v>29</v>
      </c>
      <c r="L13" s="13" t="s">
        <v>29</v>
      </c>
      <c r="M13" s="13" t="s">
        <v>29</v>
      </c>
      <c r="N13" s="13" t="s">
        <v>29</v>
      </c>
      <c r="O13" s="13" t="s">
        <v>29</v>
      </c>
      <c r="P13" s="13" t="s">
        <v>29</v>
      </c>
      <c r="Q13" s="13" t="s">
        <v>29</v>
      </c>
      <c r="R13" s="14" t="s">
        <v>29</v>
      </c>
      <c r="S13" s="13" t="s">
        <v>29</v>
      </c>
      <c r="T13" s="13" t="s">
        <v>29</v>
      </c>
      <c r="U13" s="13" t="s">
        <v>29</v>
      </c>
      <c r="V13" s="13" t="s">
        <v>29</v>
      </c>
      <c r="W13" s="13" t="s">
        <v>29</v>
      </c>
      <c r="X13" s="13" t="s">
        <v>29</v>
      </c>
      <c r="Y13" s="13" t="s">
        <v>29</v>
      </c>
      <c r="Z13" s="13" t="s">
        <v>29</v>
      </c>
      <c r="AA13" s="13" t="s">
        <v>29</v>
      </c>
      <c r="AB13" s="13" t="s">
        <v>29</v>
      </c>
      <c r="AC13" s="13" t="s">
        <v>29</v>
      </c>
      <c r="AD13" s="13" t="s">
        <v>29</v>
      </c>
      <c r="AE13" s="13" t="s">
        <v>29</v>
      </c>
      <c r="AF13" s="13" t="s">
        <v>29</v>
      </c>
      <c r="AG13" s="13" t="s">
        <v>29</v>
      </c>
      <c r="AH13" s="13" t="s">
        <v>29</v>
      </c>
      <c r="AI13" s="13" t="s">
        <v>29</v>
      </c>
    </row>
    <row r="14" spans="1:37" hidden="1">
      <c r="A14" s="10">
        <v>3</v>
      </c>
      <c r="B14" s="10">
        <v>3</v>
      </c>
      <c r="C14" s="5" t="s">
        <v>118</v>
      </c>
      <c r="D14" s="6">
        <v>37</v>
      </c>
      <c r="E14" s="5" t="s">
        <v>27</v>
      </c>
      <c r="F14" s="5" t="s">
        <v>30</v>
      </c>
      <c r="G14" s="24">
        <v>41255</v>
      </c>
      <c r="H14" s="11">
        <v>19</v>
      </c>
      <c r="I14" s="12">
        <v>50000</v>
      </c>
      <c r="J14" s="13" t="s">
        <v>29</v>
      </c>
      <c r="K14" s="13" t="s">
        <v>29</v>
      </c>
      <c r="L14" s="13" t="s">
        <v>29</v>
      </c>
      <c r="M14" s="13" t="s">
        <v>29</v>
      </c>
      <c r="N14" s="13" t="s">
        <v>29</v>
      </c>
      <c r="O14" s="13" t="s">
        <v>29</v>
      </c>
      <c r="P14" s="13" t="s">
        <v>29</v>
      </c>
      <c r="Q14" s="13" t="s">
        <v>29</v>
      </c>
      <c r="R14" s="14" t="s">
        <v>29</v>
      </c>
      <c r="S14" s="13" t="s">
        <v>29</v>
      </c>
      <c r="T14" s="13" t="s">
        <v>29</v>
      </c>
      <c r="U14" s="13" t="s">
        <v>29</v>
      </c>
      <c r="V14" s="13" t="s">
        <v>29</v>
      </c>
      <c r="W14" s="13" t="s">
        <v>29</v>
      </c>
      <c r="X14" s="13" t="s">
        <v>29</v>
      </c>
      <c r="Y14" s="13" t="s">
        <v>29</v>
      </c>
      <c r="Z14" s="13" t="s">
        <v>29</v>
      </c>
      <c r="AA14" s="13" t="s">
        <v>29</v>
      </c>
      <c r="AB14" s="13" t="s">
        <v>29</v>
      </c>
      <c r="AC14" s="13" t="s">
        <v>29</v>
      </c>
      <c r="AD14" s="13" t="s">
        <v>29</v>
      </c>
      <c r="AE14" s="13" t="s">
        <v>29</v>
      </c>
      <c r="AF14" s="13" t="s">
        <v>29</v>
      </c>
      <c r="AG14" s="13" t="s">
        <v>29</v>
      </c>
      <c r="AH14" s="13" t="s">
        <v>29</v>
      </c>
      <c r="AI14" s="13" t="s">
        <v>29</v>
      </c>
    </row>
    <row r="15" spans="1:37" s="21" customFormat="1" ht="25.5">
      <c r="A15" s="15"/>
      <c r="B15" s="15">
        <f>B14</f>
        <v>3</v>
      </c>
      <c r="C15" s="16" t="s">
        <v>32</v>
      </c>
      <c r="D15" s="17" t="s">
        <v>29</v>
      </c>
      <c r="E15" s="17" t="s">
        <v>29</v>
      </c>
      <c r="F15" s="17" t="s">
        <v>29</v>
      </c>
      <c r="G15" s="17" t="s">
        <v>29</v>
      </c>
      <c r="H15" s="18">
        <f>SUM(H12:H14)</f>
        <v>38</v>
      </c>
      <c r="I15" s="19">
        <f>SUM(I12:I14)</f>
        <v>165000</v>
      </c>
      <c r="J15" s="19">
        <f>(I15/B15)/29.4</f>
        <v>1870.7482993197279</v>
      </c>
      <c r="K15" s="19">
        <f>IF(H15&lt;0,0,H15*J15)</f>
        <v>71088.43537414966</v>
      </c>
      <c r="L15" s="19">
        <f>K15*22%</f>
        <v>15639.455782312925</v>
      </c>
      <c r="M15" s="19">
        <f>K15*5.1%</f>
        <v>3625.5102040816323</v>
      </c>
      <c r="N15" s="19">
        <f>K15*2.9%</f>
        <v>2061.5646258503398</v>
      </c>
      <c r="O15" s="19">
        <f>K15*0.2%</f>
        <v>142.17687074829934</v>
      </c>
      <c r="P15" s="19">
        <f>K15*30.2%</f>
        <v>21468.707482993195</v>
      </c>
      <c r="Q15" s="20">
        <f>K15+P15</f>
        <v>92557.142857142855</v>
      </c>
      <c r="R15" s="26">
        <f>Q15+AA15+AG15+AH15+AI15-S15</f>
        <v>12557.142857142855</v>
      </c>
      <c r="S15" s="20">
        <v>80000</v>
      </c>
      <c r="T15" s="20">
        <v>0</v>
      </c>
      <c r="U15" s="20">
        <f>T15*22%</f>
        <v>0</v>
      </c>
      <c r="V15" s="20">
        <f>T15*5.1%</f>
        <v>0</v>
      </c>
      <c r="W15" s="20">
        <f>T15*2.9%</f>
        <v>0</v>
      </c>
      <c r="X15" s="20">
        <f>T15*0.2%</f>
        <v>0</v>
      </c>
      <c r="Y15" s="20">
        <f>SUM(U15:X15)</f>
        <v>0</v>
      </c>
      <c r="Z15" s="20">
        <f>T15-AA15</f>
        <v>0</v>
      </c>
      <c r="AA15" s="20">
        <f>T15</f>
        <v>0</v>
      </c>
      <c r="AB15" s="20">
        <f>Z15*22%</f>
        <v>0</v>
      </c>
      <c r="AC15" s="20">
        <f>Z15*5.1%</f>
        <v>0</v>
      </c>
      <c r="AD15" s="20">
        <f>Z15*2.9%</f>
        <v>0</v>
      </c>
      <c r="AE15" s="20">
        <f>Z15*0.2%</f>
        <v>0</v>
      </c>
      <c r="AF15" s="20">
        <f>AA15*22%</f>
        <v>0</v>
      </c>
      <c r="AG15" s="20">
        <f>AA15*5.1%</f>
        <v>0</v>
      </c>
      <c r="AH15" s="20">
        <f>AA15*2.9%</f>
        <v>0</v>
      </c>
      <c r="AI15" s="20">
        <f>AA15*0.2%</f>
        <v>0</v>
      </c>
    </row>
    <row r="16" spans="1:37" hidden="1">
      <c r="A16" s="4">
        <v>4</v>
      </c>
      <c r="B16" s="4">
        <v>1</v>
      </c>
      <c r="C16" s="5" t="s">
        <v>116</v>
      </c>
      <c r="D16" s="6">
        <v>250</v>
      </c>
      <c r="E16" s="5" t="s">
        <v>33</v>
      </c>
      <c r="F16" s="5" t="s">
        <v>34</v>
      </c>
      <c r="G16" s="24">
        <v>41253</v>
      </c>
      <c r="H16" s="11">
        <v>-2</v>
      </c>
      <c r="I16" s="12">
        <v>15600</v>
      </c>
      <c r="J16" s="7" t="s">
        <v>29</v>
      </c>
      <c r="K16" s="7" t="s">
        <v>29</v>
      </c>
      <c r="L16" s="7" t="s">
        <v>29</v>
      </c>
      <c r="M16" s="7" t="s">
        <v>29</v>
      </c>
      <c r="N16" s="7" t="s">
        <v>29</v>
      </c>
      <c r="O16" s="7" t="s">
        <v>29</v>
      </c>
      <c r="P16" s="7" t="s">
        <v>29</v>
      </c>
      <c r="Q16" s="7" t="s">
        <v>29</v>
      </c>
      <c r="R16" s="7" t="s">
        <v>29</v>
      </c>
      <c r="S16" s="7" t="s">
        <v>29</v>
      </c>
      <c r="T16" s="7" t="s">
        <v>29</v>
      </c>
      <c r="U16" s="7" t="s">
        <v>29</v>
      </c>
      <c r="V16" s="7" t="s">
        <v>29</v>
      </c>
      <c r="W16" s="7" t="s">
        <v>29</v>
      </c>
      <c r="X16" s="7" t="s">
        <v>29</v>
      </c>
      <c r="Y16" s="7" t="s">
        <v>29</v>
      </c>
      <c r="Z16" s="7" t="s">
        <v>29</v>
      </c>
      <c r="AA16" s="7" t="s">
        <v>29</v>
      </c>
      <c r="AB16" s="7" t="s">
        <v>29</v>
      </c>
      <c r="AC16" s="7" t="s">
        <v>29</v>
      </c>
      <c r="AD16" s="7" t="s">
        <v>29</v>
      </c>
      <c r="AE16" s="7" t="s">
        <v>29</v>
      </c>
      <c r="AF16" s="7" t="s">
        <v>29</v>
      </c>
      <c r="AG16" s="7" t="s">
        <v>29</v>
      </c>
      <c r="AH16" s="7" t="s">
        <v>29</v>
      </c>
      <c r="AI16" s="7" t="s">
        <v>29</v>
      </c>
    </row>
    <row r="17" spans="1:35" hidden="1">
      <c r="A17" s="4">
        <v>5</v>
      </c>
      <c r="B17" s="10">
        <v>2</v>
      </c>
      <c r="C17" s="5" t="s">
        <v>117</v>
      </c>
      <c r="D17" s="6">
        <v>194</v>
      </c>
      <c r="E17" s="5" t="s">
        <v>33</v>
      </c>
      <c r="F17" s="5" t="s">
        <v>34</v>
      </c>
      <c r="G17" s="5" t="s">
        <v>35</v>
      </c>
      <c r="H17" s="11">
        <v>-3</v>
      </c>
      <c r="I17" s="12">
        <v>15600</v>
      </c>
      <c r="J17" s="7" t="s">
        <v>29</v>
      </c>
      <c r="K17" s="7" t="s">
        <v>29</v>
      </c>
      <c r="L17" s="7" t="s">
        <v>29</v>
      </c>
      <c r="M17" s="7" t="s">
        <v>29</v>
      </c>
      <c r="N17" s="7" t="s">
        <v>29</v>
      </c>
      <c r="O17" s="7" t="s">
        <v>29</v>
      </c>
      <c r="P17" s="7" t="s">
        <v>29</v>
      </c>
      <c r="Q17" s="7" t="s">
        <v>29</v>
      </c>
      <c r="R17" s="7" t="s">
        <v>29</v>
      </c>
      <c r="S17" s="7" t="s">
        <v>29</v>
      </c>
      <c r="T17" s="7" t="s">
        <v>29</v>
      </c>
      <c r="U17" s="7" t="s">
        <v>29</v>
      </c>
      <c r="V17" s="7" t="s">
        <v>29</v>
      </c>
      <c r="W17" s="7" t="s">
        <v>29</v>
      </c>
      <c r="X17" s="7" t="s">
        <v>29</v>
      </c>
      <c r="Y17" s="7" t="s">
        <v>29</v>
      </c>
      <c r="Z17" s="7" t="s">
        <v>29</v>
      </c>
      <c r="AA17" s="7" t="s">
        <v>29</v>
      </c>
      <c r="AB17" s="7" t="s">
        <v>29</v>
      </c>
      <c r="AC17" s="7" t="s">
        <v>29</v>
      </c>
      <c r="AD17" s="7" t="s">
        <v>29</v>
      </c>
      <c r="AE17" s="7" t="s">
        <v>29</v>
      </c>
      <c r="AF17" s="7" t="s">
        <v>29</v>
      </c>
      <c r="AG17" s="7" t="s">
        <v>29</v>
      </c>
      <c r="AH17" s="7" t="s">
        <v>29</v>
      </c>
      <c r="AI17" s="7" t="s">
        <v>29</v>
      </c>
    </row>
    <row r="18" spans="1:35" hidden="1">
      <c r="A18" s="4">
        <v>6</v>
      </c>
      <c r="B18" s="10">
        <v>3</v>
      </c>
      <c r="C18" s="5" t="s">
        <v>118</v>
      </c>
      <c r="D18" s="6">
        <v>208</v>
      </c>
      <c r="E18" s="5" t="s">
        <v>33</v>
      </c>
      <c r="F18" s="5" t="s">
        <v>34</v>
      </c>
      <c r="G18" s="5" t="s">
        <v>36</v>
      </c>
      <c r="H18" s="11">
        <v>-4</v>
      </c>
      <c r="I18" s="12">
        <v>15600</v>
      </c>
      <c r="J18" s="13" t="s">
        <v>29</v>
      </c>
      <c r="K18" s="13" t="s">
        <v>29</v>
      </c>
      <c r="L18" s="13" t="s">
        <v>29</v>
      </c>
      <c r="M18" s="13" t="s">
        <v>29</v>
      </c>
      <c r="N18" s="13" t="s">
        <v>29</v>
      </c>
      <c r="O18" s="13" t="s">
        <v>29</v>
      </c>
      <c r="P18" s="13" t="s">
        <v>29</v>
      </c>
      <c r="Q18" s="13" t="s">
        <v>29</v>
      </c>
      <c r="R18" s="13" t="s">
        <v>29</v>
      </c>
      <c r="S18" s="13" t="s">
        <v>29</v>
      </c>
      <c r="T18" s="13" t="s">
        <v>29</v>
      </c>
      <c r="U18" s="13" t="s">
        <v>29</v>
      </c>
      <c r="V18" s="13" t="s">
        <v>29</v>
      </c>
      <c r="W18" s="13" t="s">
        <v>29</v>
      </c>
      <c r="X18" s="13" t="s">
        <v>29</v>
      </c>
      <c r="Y18" s="13" t="s">
        <v>29</v>
      </c>
      <c r="Z18" s="13" t="s">
        <v>29</v>
      </c>
      <c r="AA18" s="13" t="s">
        <v>29</v>
      </c>
      <c r="AB18" s="13" t="s">
        <v>29</v>
      </c>
      <c r="AC18" s="13" t="s">
        <v>29</v>
      </c>
      <c r="AD18" s="13" t="s">
        <v>29</v>
      </c>
      <c r="AE18" s="13" t="s">
        <v>29</v>
      </c>
      <c r="AF18" s="13" t="s">
        <v>29</v>
      </c>
      <c r="AG18" s="13" t="s">
        <v>29</v>
      </c>
      <c r="AH18" s="13" t="s">
        <v>29</v>
      </c>
      <c r="AI18" s="13" t="s">
        <v>29</v>
      </c>
    </row>
    <row r="19" spans="1:35" s="21" customFormat="1" ht="25.5">
      <c r="A19" s="22"/>
      <c r="B19" s="22">
        <f>B18</f>
        <v>3</v>
      </c>
      <c r="C19" s="23" t="s">
        <v>37</v>
      </c>
      <c r="D19" s="17" t="s">
        <v>29</v>
      </c>
      <c r="E19" s="17" t="s">
        <v>29</v>
      </c>
      <c r="F19" s="17" t="s">
        <v>29</v>
      </c>
      <c r="G19" s="17" t="s">
        <v>29</v>
      </c>
      <c r="H19" s="18">
        <f>SUM(H16:H18)</f>
        <v>-9</v>
      </c>
      <c r="I19" s="19">
        <f>SUM(I16:I18)</f>
        <v>46800</v>
      </c>
      <c r="J19" s="19">
        <f>(I19/B19)/29.4</f>
        <v>530.61224489795916</v>
      </c>
      <c r="K19" s="19">
        <f>IF(H19&lt;0,0,H19*J19)</f>
        <v>0</v>
      </c>
      <c r="L19" s="19">
        <f>K19*22%</f>
        <v>0</v>
      </c>
      <c r="M19" s="19">
        <f>K19*5.1%</f>
        <v>0</v>
      </c>
      <c r="N19" s="19">
        <f>K19*2.9%</f>
        <v>0</v>
      </c>
      <c r="O19" s="19">
        <f>K19*0.2%</f>
        <v>0</v>
      </c>
      <c r="P19" s="19">
        <f>K19*30.2%</f>
        <v>0</v>
      </c>
      <c r="Q19" s="20">
        <f>K19+P19</f>
        <v>0</v>
      </c>
      <c r="R19" s="26">
        <f>Q19+AA19+AG19+AH19+AI19-S19</f>
        <v>-90000</v>
      </c>
      <c r="S19" s="26">
        <v>90000</v>
      </c>
      <c r="T19" s="20">
        <v>0</v>
      </c>
      <c r="U19" s="20">
        <f>T19*22%</f>
        <v>0</v>
      </c>
      <c r="V19" s="20">
        <f>T19*5.1%</f>
        <v>0</v>
      </c>
      <c r="W19" s="20">
        <f>T19*2.9%</f>
        <v>0</v>
      </c>
      <c r="X19" s="20">
        <f>T19*0.2%</f>
        <v>0</v>
      </c>
      <c r="Y19" s="20">
        <f>SUM(U19:X19)</f>
        <v>0</v>
      </c>
      <c r="Z19" s="20">
        <f>T19-AA19</f>
        <v>0</v>
      </c>
      <c r="AA19" s="20">
        <f>T19</f>
        <v>0</v>
      </c>
      <c r="AB19" s="20">
        <f>Z19*22%</f>
        <v>0</v>
      </c>
      <c r="AC19" s="20">
        <f>Z19*5.1%</f>
        <v>0</v>
      </c>
      <c r="AD19" s="20">
        <f>Z19*2.9%</f>
        <v>0</v>
      </c>
      <c r="AE19" s="20">
        <f>Z19*0.2%</f>
        <v>0</v>
      </c>
      <c r="AF19" s="20">
        <f>AA19*22%</f>
        <v>0</v>
      </c>
      <c r="AG19" s="20">
        <f>AA19*5.1%</f>
        <v>0</v>
      </c>
      <c r="AH19" s="20">
        <f>AA19*2.9%</f>
        <v>0</v>
      </c>
      <c r="AI19" s="20">
        <f>AA19*0.2%</f>
        <v>0</v>
      </c>
    </row>
    <row r="20" spans="1:35" hidden="1">
      <c r="A20" s="10">
        <v>7</v>
      </c>
      <c r="B20" s="4">
        <v>1</v>
      </c>
      <c r="C20" s="5" t="s">
        <v>116</v>
      </c>
      <c r="D20" s="6">
        <v>177</v>
      </c>
      <c r="E20" s="5" t="s">
        <v>38</v>
      </c>
      <c r="F20" s="5" t="s">
        <v>52</v>
      </c>
      <c r="G20" s="5" t="s">
        <v>40</v>
      </c>
      <c r="H20" s="11">
        <v>-19</v>
      </c>
      <c r="I20" s="12">
        <v>15600</v>
      </c>
      <c r="J20" s="7" t="s">
        <v>29</v>
      </c>
      <c r="K20" s="7" t="s">
        <v>29</v>
      </c>
      <c r="L20" s="7" t="s">
        <v>29</v>
      </c>
      <c r="M20" s="7" t="s">
        <v>29</v>
      </c>
      <c r="N20" s="7" t="s">
        <v>29</v>
      </c>
      <c r="O20" s="7" t="s">
        <v>29</v>
      </c>
      <c r="P20" s="7" t="s">
        <v>29</v>
      </c>
      <c r="Q20" s="7" t="s">
        <v>29</v>
      </c>
      <c r="R20" s="7" t="s">
        <v>29</v>
      </c>
      <c r="S20" s="7" t="s">
        <v>29</v>
      </c>
      <c r="T20" s="7" t="s">
        <v>29</v>
      </c>
      <c r="U20" s="7" t="s">
        <v>29</v>
      </c>
      <c r="V20" s="7" t="s">
        <v>29</v>
      </c>
      <c r="W20" s="7" t="s">
        <v>29</v>
      </c>
      <c r="X20" s="7" t="s">
        <v>29</v>
      </c>
      <c r="Y20" s="7" t="s">
        <v>29</v>
      </c>
      <c r="Z20" s="7" t="s">
        <v>29</v>
      </c>
      <c r="AA20" s="7" t="s">
        <v>29</v>
      </c>
      <c r="AB20" s="7" t="s">
        <v>29</v>
      </c>
      <c r="AC20" s="7" t="s">
        <v>29</v>
      </c>
      <c r="AD20" s="7" t="s">
        <v>29</v>
      </c>
      <c r="AE20" s="7" t="s">
        <v>29</v>
      </c>
      <c r="AF20" s="7" t="s">
        <v>29</v>
      </c>
      <c r="AG20" s="7" t="s">
        <v>29</v>
      </c>
      <c r="AH20" s="7" t="s">
        <v>29</v>
      </c>
      <c r="AI20" s="7" t="s">
        <v>29</v>
      </c>
    </row>
    <row r="21" spans="1:35" hidden="1">
      <c r="A21" s="10">
        <v>8</v>
      </c>
      <c r="B21" s="10">
        <v>2</v>
      </c>
      <c r="C21" s="5" t="s">
        <v>117</v>
      </c>
      <c r="D21" s="6">
        <v>278</v>
      </c>
      <c r="E21" s="5" t="s">
        <v>38</v>
      </c>
      <c r="F21" s="5" t="s">
        <v>39</v>
      </c>
      <c r="G21" s="24">
        <v>41584</v>
      </c>
      <c r="H21" s="11">
        <v>0</v>
      </c>
      <c r="I21" s="12">
        <v>15600</v>
      </c>
      <c r="J21" s="7" t="s">
        <v>29</v>
      </c>
      <c r="K21" s="7" t="s">
        <v>29</v>
      </c>
      <c r="L21" s="7" t="s">
        <v>29</v>
      </c>
      <c r="M21" s="7" t="s">
        <v>29</v>
      </c>
      <c r="N21" s="7" t="s">
        <v>29</v>
      </c>
      <c r="O21" s="7" t="s">
        <v>29</v>
      </c>
      <c r="P21" s="7" t="s">
        <v>29</v>
      </c>
      <c r="Q21" s="7" t="s">
        <v>29</v>
      </c>
      <c r="R21" s="7" t="s">
        <v>29</v>
      </c>
      <c r="S21" s="7" t="s">
        <v>29</v>
      </c>
      <c r="T21" s="7" t="s">
        <v>29</v>
      </c>
      <c r="U21" s="7" t="s">
        <v>29</v>
      </c>
      <c r="V21" s="7" t="s">
        <v>29</v>
      </c>
      <c r="W21" s="7" t="s">
        <v>29</v>
      </c>
      <c r="X21" s="7" t="s">
        <v>29</v>
      </c>
      <c r="Y21" s="7" t="s">
        <v>29</v>
      </c>
      <c r="Z21" s="7" t="s">
        <v>29</v>
      </c>
      <c r="AA21" s="7" t="s">
        <v>29</v>
      </c>
      <c r="AB21" s="7" t="s">
        <v>29</v>
      </c>
      <c r="AC21" s="7" t="s">
        <v>29</v>
      </c>
      <c r="AD21" s="7" t="s">
        <v>29</v>
      </c>
      <c r="AE21" s="7" t="s">
        <v>29</v>
      </c>
      <c r="AF21" s="7" t="s">
        <v>29</v>
      </c>
      <c r="AG21" s="7" t="s">
        <v>29</v>
      </c>
      <c r="AH21" s="7" t="s">
        <v>29</v>
      </c>
      <c r="AI21" s="7" t="s">
        <v>29</v>
      </c>
    </row>
    <row r="22" spans="1:35" hidden="1">
      <c r="A22" s="10">
        <v>9</v>
      </c>
      <c r="B22" s="10">
        <v>3</v>
      </c>
      <c r="C22" s="5" t="s">
        <v>118</v>
      </c>
      <c r="D22" s="29">
        <v>261</v>
      </c>
      <c r="E22" s="28" t="s">
        <v>38</v>
      </c>
      <c r="F22" s="28" t="s">
        <v>39</v>
      </c>
      <c r="G22" s="28" t="s">
        <v>102</v>
      </c>
      <c r="H22" s="11">
        <v>19</v>
      </c>
      <c r="I22" s="12">
        <v>15600</v>
      </c>
      <c r="J22" s="7" t="s">
        <v>29</v>
      </c>
      <c r="K22" s="7" t="s">
        <v>29</v>
      </c>
      <c r="L22" s="7" t="s">
        <v>29</v>
      </c>
      <c r="M22" s="7" t="s">
        <v>29</v>
      </c>
      <c r="N22" s="7" t="s">
        <v>29</v>
      </c>
      <c r="O22" s="7" t="s">
        <v>29</v>
      </c>
      <c r="P22" s="7" t="s">
        <v>29</v>
      </c>
      <c r="Q22" s="7" t="s">
        <v>29</v>
      </c>
      <c r="R22" s="7" t="s">
        <v>29</v>
      </c>
      <c r="S22" s="7" t="s">
        <v>29</v>
      </c>
      <c r="T22" s="7" t="s">
        <v>29</v>
      </c>
      <c r="U22" s="7" t="s">
        <v>29</v>
      </c>
      <c r="V22" s="7" t="s">
        <v>29</v>
      </c>
      <c r="W22" s="7" t="s">
        <v>29</v>
      </c>
      <c r="X22" s="7" t="s">
        <v>29</v>
      </c>
      <c r="Y22" s="7" t="s">
        <v>29</v>
      </c>
      <c r="Z22" s="7" t="s">
        <v>29</v>
      </c>
      <c r="AA22" s="7" t="s">
        <v>29</v>
      </c>
      <c r="AB22" s="7" t="s">
        <v>29</v>
      </c>
      <c r="AC22" s="7" t="s">
        <v>29</v>
      </c>
      <c r="AD22" s="7" t="s">
        <v>29</v>
      </c>
      <c r="AE22" s="7" t="s">
        <v>29</v>
      </c>
      <c r="AF22" s="7" t="s">
        <v>29</v>
      </c>
      <c r="AG22" s="7" t="s">
        <v>29</v>
      </c>
      <c r="AH22" s="7" t="s">
        <v>29</v>
      </c>
      <c r="AI22" s="7" t="s">
        <v>29</v>
      </c>
    </row>
    <row r="23" spans="1:35" s="21" customFormat="1" ht="25.5">
      <c r="A23" s="10"/>
      <c r="B23" s="22">
        <f>B22</f>
        <v>3</v>
      </c>
      <c r="C23" s="23" t="s">
        <v>55</v>
      </c>
      <c r="D23" s="17" t="s">
        <v>29</v>
      </c>
      <c r="E23" s="17" t="s">
        <v>29</v>
      </c>
      <c r="F23" s="17" t="s">
        <v>29</v>
      </c>
      <c r="G23" s="17" t="s">
        <v>29</v>
      </c>
      <c r="H23" s="18">
        <f>SUM(H20:H22)</f>
        <v>0</v>
      </c>
      <c r="I23" s="19">
        <f>SUM(I20:I22)</f>
        <v>46800</v>
      </c>
      <c r="J23" s="19">
        <f>(I23/B23)/29.4</f>
        <v>530.61224489795916</v>
      </c>
      <c r="K23" s="19">
        <f>IF(H23&lt;0,0,H23*J23)</f>
        <v>0</v>
      </c>
      <c r="L23" s="19">
        <f>K23*22%</f>
        <v>0</v>
      </c>
      <c r="M23" s="19">
        <f>K23*5.1%</f>
        <v>0</v>
      </c>
      <c r="N23" s="19">
        <f>K23*2.9%</f>
        <v>0</v>
      </c>
      <c r="O23" s="19">
        <f>K23*0.2%</f>
        <v>0</v>
      </c>
      <c r="P23" s="19">
        <f>K23*30.2%</f>
        <v>0</v>
      </c>
      <c r="Q23" s="20">
        <f>K23+P23</f>
        <v>0</v>
      </c>
      <c r="R23" s="26">
        <f>Q23+AA23+AG23+AH23+AI23-S23</f>
        <v>-220786</v>
      </c>
      <c r="S23" s="26">
        <v>250000</v>
      </c>
      <c r="T23" s="20">
        <v>27000</v>
      </c>
      <c r="U23" s="20">
        <f>T23*22%</f>
        <v>5940</v>
      </c>
      <c r="V23" s="20">
        <f>T23*5.1%</f>
        <v>1377</v>
      </c>
      <c r="W23" s="20">
        <f>T23*2.9%</f>
        <v>783</v>
      </c>
      <c r="X23" s="20">
        <f>T23*0.2%</f>
        <v>54</v>
      </c>
      <c r="Y23" s="20">
        <f>SUM(U23:X23)</f>
        <v>8154</v>
      </c>
      <c r="Z23" s="20">
        <f>T23-AA23</f>
        <v>0</v>
      </c>
      <c r="AA23" s="20">
        <f>T23</f>
        <v>27000</v>
      </c>
      <c r="AB23" s="20">
        <f>Z23*22%</f>
        <v>0</v>
      </c>
      <c r="AC23" s="20">
        <f>Z23*5.1%</f>
        <v>0</v>
      </c>
      <c r="AD23" s="20">
        <f>Z23*2.9%</f>
        <v>0</v>
      </c>
      <c r="AE23" s="20">
        <f>Z23*0.2%</f>
        <v>0</v>
      </c>
      <c r="AF23" s="20">
        <f>AA23*22%</f>
        <v>5940</v>
      </c>
      <c r="AG23" s="20">
        <f>AA23*5.1%</f>
        <v>1377</v>
      </c>
      <c r="AH23" s="20">
        <f>AA23*2.9%</f>
        <v>783</v>
      </c>
      <c r="AI23" s="20">
        <f>AA23*0.2%</f>
        <v>54</v>
      </c>
    </row>
    <row r="24" spans="1:35" hidden="1">
      <c r="A24" s="10">
        <v>10</v>
      </c>
      <c r="B24" s="4">
        <v>1</v>
      </c>
      <c r="C24" s="5" t="s">
        <v>116</v>
      </c>
      <c r="D24" s="6">
        <v>146</v>
      </c>
      <c r="E24" s="5" t="s">
        <v>56</v>
      </c>
      <c r="F24" s="5" t="s">
        <v>57</v>
      </c>
      <c r="G24" s="5" t="s">
        <v>58</v>
      </c>
      <c r="H24" s="11">
        <v>24</v>
      </c>
      <c r="I24" s="12">
        <v>15600</v>
      </c>
      <c r="J24" s="7" t="s">
        <v>29</v>
      </c>
      <c r="K24" s="7" t="s">
        <v>29</v>
      </c>
      <c r="L24" s="7" t="s">
        <v>29</v>
      </c>
      <c r="M24" s="7" t="s">
        <v>29</v>
      </c>
      <c r="N24" s="7" t="s">
        <v>29</v>
      </c>
      <c r="O24" s="7" t="s">
        <v>29</v>
      </c>
      <c r="P24" s="7" t="s">
        <v>29</v>
      </c>
      <c r="Q24" s="7" t="s">
        <v>29</v>
      </c>
      <c r="R24" s="7" t="s">
        <v>29</v>
      </c>
      <c r="S24" s="7" t="s">
        <v>29</v>
      </c>
      <c r="T24" s="7" t="s">
        <v>29</v>
      </c>
      <c r="U24" s="7" t="s">
        <v>29</v>
      </c>
      <c r="V24" s="7" t="s">
        <v>29</v>
      </c>
      <c r="W24" s="7" t="s">
        <v>29</v>
      </c>
      <c r="X24" s="7" t="s">
        <v>29</v>
      </c>
      <c r="Y24" s="7" t="s">
        <v>29</v>
      </c>
      <c r="Z24" s="7" t="s">
        <v>29</v>
      </c>
      <c r="AA24" s="7" t="s">
        <v>29</v>
      </c>
      <c r="AB24" s="7" t="s">
        <v>29</v>
      </c>
      <c r="AC24" s="7" t="s">
        <v>29</v>
      </c>
      <c r="AD24" s="7" t="s">
        <v>29</v>
      </c>
      <c r="AE24" s="7" t="s">
        <v>29</v>
      </c>
      <c r="AF24" s="7" t="s">
        <v>29</v>
      </c>
      <c r="AG24" s="7" t="s">
        <v>29</v>
      </c>
      <c r="AH24" s="7" t="s">
        <v>29</v>
      </c>
      <c r="AI24" s="7" t="s">
        <v>29</v>
      </c>
    </row>
    <row r="25" spans="1:35" hidden="1">
      <c r="A25" s="10">
        <v>11</v>
      </c>
      <c r="B25" s="10">
        <v>2</v>
      </c>
      <c r="C25" s="5" t="s">
        <v>117</v>
      </c>
      <c r="D25" s="6">
        <v>185</v>
      </c>
      <c r="E25" s="5" t="s">
        <v>56</v>
      </c>
      <c r="F25" s="5" t="s">
        <v>57</v>
      </c>
      <c r="G25" s="5" t="s">
        <v>59</v>
      </c>
      <c r="H25" s="11">
        <v>5</v>
      </c>
      <c r="I25" s="12">
        <v>15600</v>
      </c>
      <c r="J25" s="7" t="s">
        <v>29</v>
      </c>
      <c r="K25" s="7" t="s">
        <v>29</v>
      </c>
      <c r="L25" s="7" t="s">
        <v>29</v>
      </c>
      <c r="M25" s="7" t="s">
        <v>29</v>
      </c>
      <c r="N25" s="7" t="s">
        <v>29</v>
      </c>
      <c r="O25" s="7" t="s">
        <v>29</v>
      </c>
      <c r="P25" s="7" t="s">
        <v>29</v>
      </c>
      <c r="Q25" s="7" t="s">
        <v>29</v>
      </c>
      <c r="R25" s="7" t="s">
        <v>29</v>
      </c>
      <c r="S25" s="7" t="s">
        <v>29</v>
      </c>
      <c r="T25" s="7" t="s">
        <v>29</v>
      </c>
      <c r="U25" s="7" t="s">
        <v>29</v>
      </c>
      <c r="V25" s="7" t="s">
        <v>29</v>
      </c>
      <c r="W25" s="7" t="s">
        <v>29</v>
      </c>
      <c r="X25" s="7" t="s">
        <v>29</v>
      </c>
      <c r="Y25" s="7" t="s">
        <v>29</v>
      </c>
      <c r="Z25" s="7" t="s">
        <v>29</v>
      </c>
      <c r="AA25" s="7" t="s">
        <v>29</v>
      </c>
      <c r="AB25" s="7" t="s">
        <v>29</v>
      </c>
      <c r="AC25" s="7" t="s">
        <v>29</v>
      </c>
      <c r="AD25" s="7" t="s">
        <v>29</v>
      </c>
      <c r="AE25" s="7" t="s">
        <v>29</v>
      </c>
      <c r="AF25" s="7" t="s">
        <v>29</v>
      </c>
      <c r="AG25" s="7" t="s">
        <v>29</v>
      </c>
      <c r="AH25" s="7" t="s">
        <v>29</v>
      </c>
      <c r="AI25" s="7" t="s">
        <v>29</v>
      </c>
    </row>
    <row r="26" spans="1:35" hidden="1">
      <c r="A26" s="10">
        <v>12</v>
      </c>
      <c r="B26" s="10">
        <v>3</v>
      </c>
      <c r="C26" s="5" t="s">
        <v>118</v>
      </c>
      <c r="D26" s="6">
        <v>112</v>
      </c>
      <c r="E26" s="5" t="s">
        <v>56</v>
      </c>
      <c r="F26" s="5" t="s">
        <v>57</v>
      </c>
      <c r="G26" s="5" t="s">
        <v>60</v>
      </c>
      <c r="H26" s="11">
        <v>24</v>
      </c>
      <c r="I26" s="12">
        <v>15600</v>
      </c>
      <c r="J26" s="7" t="s">
        <v>29</v>
      </c>
      <c r="K26" s="7" t="s">
        <v>29</v>
      </c>
      <c r="L26" s="7" t="s">
        <v>29</v>
      </c>
      <c r="M26" s="7" t="s">
        <v>29</v>
      </c>
      <c r="N26" s="7" t="s">
        <v>29</v>
      </c>
      <c r="O26" s="7" t="s">
        <v>29</v>
      </c>
      <c r="P26" s="7" t="s">
        <v>29</v>
      </c>
      <c r="Q26" s="7" t="s">
        <v>29</v>
      </c>
      <c r="R26" s="7" t="s">
        <v>29</v>
      </c>
      <c r="S26" s="7" t="s">
        <v>29</v>
      </c>
      <c r="T26" s="7" t="s">
        <v>29</v>
      </c>
      <c r="U26" s="7" t="s">
        <v>29</v>
      </c>
      <c r="V26" s="7" t="s">
        <v>29</v>
      </c>
      <c r="W26" s="7" t="s">
        <v>29</v>
      </c>
      <c r="X26" s="7" t="s">
        <v>29</v>
      </c>
      <c r="Y26" s="7" t="s">
        <v>29</v>
      </c>
      <c r="Z26" s="7" t="s">
        <v>29</v>
      </c>
      <c r="AA26" s="7" t="s">
        <v>29</v>
      </c>
      <c r="AB26" s="7" t="s">
        <v>29</v>
      </c>
      <c r="AC26" s="7" t="s">
        <v>29</v>
      </c>
      <c r="AD26" s="7" t="s">
        <v>29</v>
      </c>
      <c r="AE26" s="7" t="s">
        <v>29</v>
      </c>
      <c r="AF26" s="7" t="s">
        <v>29</v>
      </c>
      <c r="AG26" s="7" t="s">
        <v>29</v>
      </c>
      <c r="AH26" s="7" t="s">
        <v>29</v>
      </c>
      <c r="AI26" s="7" t="s">
        <v>29</v>
      </c>
    </row>
    <row r="27" spans="1:35" s="21" customFormat="1" ht="25.5">
      <c r="A27" s="10"/>
      <c r="B27" s="15">
        <f>B26</f>
        <v>3</v>
      </c>
      <c r="C27" s="23" t="s">
        <v>61</v>
      </c>
      <c r="D27" s="17" t="s">
        <v>29</v>
      </c>
      <c r="E27" s="17" t="s">
        <v>29</v>
      </c>
      <c r="F27" s="17" t="s">
        <v>29</v>
      </c>
      <c r="G27" s="17" t="s">
        <v>29</v>
      </c>
      <c r="H27" s="18">
        <f>SUM(H24:H26)</f>
        <v>53</v>
      </c>
      <c r="I27" s="19">
        <f>SUM(I24:I26)</f>
        <v>46800</v>
      </c>
      <c r="J27" s="19">
        <f>(I27/B27)/29.4</f>
        <v>530.61224489795916</v>
      </c>
      <c r="K27" s="19">
        <f>IF(H27&lt;0,0,H27*J27)</f>
        <v>28122.448979591834</v>
      </c>
      <c r="L27" s="19">
        <f>K27*22%</f>
        <v>6186.9387755102034</v>
      </c>
      <c r="M27" s="19">
        <f>K27*5.1%</f>
        <v>1434.2448979591834</v>
      </c>
      <c r="N27" s="19">
        <f>K27*2.9%</f>
        <v>815.55102040816314</v>
      </c>
      <c r="O27" s="19">
        <f>K27*0.2%</f>
        <v>56.244897959183668</v>
      </c>
      <c r="P27" s="19">
        <f>K27*30.2%</f>
        <v>8492.9795918367345</v>
      </c>
      <c r="Q27" s="20">
        <f>K27+P27</f>
        <v>36615.428571428565</v>
      </c>
      <c r="R27" s="26">
        <f>Q27+AA27+AG27+AH27+AI27-S27</f>
        <v>-13384.571428571435</v>
      </c>
      <c r="S27" s="26">
        <v>50000</v>
      </c>
      <c r="T27" s="20">
        <v>0</v>
      </c>
      <c r="U27" s="20">
        <f>T27*22%</f>
        <v>0</v>
      </c>
      <c r="V27" s="20">
        <f>T27*5.1%</f>
        <v>0</v>
      </c>
      <c r="W27" s="20">
        <f>T27*2.9%</f>
        <v>0</v>
      </c>
      <c r="X27" s="20">
        <f>T27*0.2%</f>
        <v>0</v>
      </c>
      <c r="Y27" s="20">
        <f>SUM(U27:X27)</f>
        <v>0</v>
      </c>
      <c r="Z27" s="20">
        <f>T27-AA27</f>
        <v>0</v>
      </c>
      <c r="AA27" s="20">
        <f>T27</f>
        <v>0</v>
      </c>
      <c r="AB27" s="20">
        <f>Z27*22%</f>
        <v>0</v>
      </c>
      <c r="AC27" s="20">
        <f>Z27*5.1%</f>
        <v>0</v>
      </c>
      <c r="AD27" s="20">
        <f>Z27*2.9%</f>
        <v>0</v>
      </c>
      <c r="AE27" s="20">
        <f>Z27*0.2%</f>
        <v>0</v>
      </c>
      <c r="AF27" s="20">
        <f>AA27*22%</f>
        <v>0</v>
      </c>
      <c r="AG27" s="20">
        <f>AA27*5.1%</f>
        <v>0</v>
      </c>
      <c r="AH27" s="20">
        <f>AA27*2.9%</f>
        <v>0</v>
      </c>
      <c r="AI27" s="20">
        <f>AA27*0.2%</f>
        <v>0</v>
      </c>
    </row>
    <row r="28" spans="1:35" hidden="1">
      <c r="A28" s="10">
        <v>13</v>
      </c>
      <c r="B28" s="4">
        <v>1</v>
      </c>
      <c r="C28" s="5" t="s">
        <v>116</v>
      </c>
      <c r="D28" s="6">
        <v>118</v>
      </c>
      <c r="E28" s="5" t="s">
        <v>62</v>
      </c>
      <c r="F28" s="5" t="s">
        <v>66</v>
      </c>
      <c r="G28" s="5" t="s">
        <v>67</v>
      </c>
      <c r="H28" s="11">
        <v>12</v>
      </c>
      <c r="I28" s="12">
        <v>15600</v>
      </c>
      <c r="J28" s="7" t="s">
        <v>29</v>
      </c>
      <c r="K28" s="7" t="s">
        <v>29</v>
      </c>
      <c r="L28" s="7" t="s">
        <v>29</v>
      </c>
      <c r="M28" s="7" t="s">
        <v>29</v>
      </c>
      <c r="N28" s="7" t="s">
        <v>29</v>
      </c>
      <c r="O28" s="7" t="s">
        <v>29</v>
      </c>
      <c r="P28" s="7" t="s">
        <v>29</v>
      </c>
      <c r="Q28" s="7" t="s">
        <v>29</v>
      </c>
      <c r="R28" s="7" t="s">
        <v>29</v>
      </c>
      <c r="S28" s="7" t="s">
        <v>29</v>
      </c>
      <c r="T28" s="7" t="s">
        <v>29</v>
      </c>
      <c r="U28" s="7" t="s">
        <v>29</v>
      </c>
      <c r="V28" s="7" t="s">
        <v>29</v>
      </c>
      <c r="W28" s="7" t="s">
        <v>29</v>
      </c>
      <c r="X28" s="7" t="s">
        <v>29</v>
      </c>
      <c r="Y28" s="7" t="s">
        <v>29</v>
      </c>
      <c r="Z28" s="7" t="s">
        <v>29</v>
      </c>
      <c r="AA28" s="7" t="s">
        <v>29</v>
      </c>
      <c r="AB28" s="7" t="s">
        <v>29</v>
      </c>
      <c r="AC28" s="7" t="s">
        <v>29</v>
      </c>
      <c r="AD28" s="7" t="s">
        <v>29</v>
      </c>
      <c r="AE28" s="7" t="s">
        <v>29</v>
      </c>
      <c r="AF28" s="7" t="s">
        <v>29</v>
      </c>
      <c r="AG28" s="7" t="s">
        <v>29</v>
      </c>
      <c r="AH28" s="7" t="s">
        <v>29</v>
      </c>
      <c r="AI28" s="7" t="s">
        <v>29</v>
      </c>
    </row>
    <row r="29" spans="1:35" hidden="1">
      <c r="A29" s="10">
        <v>14</v>
      </c>
      <c r="B29" s="10">
        <v>2</v>
      </c>
      <c r="C29" s="5" t="s">
        <v>117</v>
      </c>
      <c r="D29" s="6">
        <v>128</v>
      </c>
      <c r="E29" s="5" t="s">
        <v>62</v>
      </c>
      <c r="F29" s="5" t="s">
        <v>63</v>
      </c>
      <c r="G29" s="5" t="s">
        <v>64</v>
      </c>
      <c r="H29" s="11">
        <v>14</v>
      </c>
      <c r="I29" s="12">
        <v>15600</v>
      </c>
      <c r="J29" s="7" t="s">
        <v>29</v>
      </c>
      <c r="K29" s="7" t="s">
        <v>29</v>
      </c>
      <c r="L29" s="7" t="s">
        <v>29</v>
      </c>
      <c r="M29" s="7" t="s">
        <v>29</v>
      </c>
      <c r="N29" s="7" t="s">
        <v>29</v>
      </c>
      <c r="O29" s="7" t="s">
        <v>29</v>
      </c>
      <c r="P29" s="7" t="s">
        <v>29</v>
      </c>
      <c r="Q29" s="7" t="s">
        <v>29</v>
      </c>
      <c r="R29" s="7" t="s">
        <v>29</v>
      </c>
      <c r="S29" s="7" t="s">
        <v>29</v>
      </c>
      <c r="T29" s="7" t="s">
        <v>29</v>
      </c>
      <c r="U29" s="7" t="s">
        <v>29</v>
      </c>
      <c r="V29" s="7" t="s">
        <v>29</v>
      </c>
      <c r="W29" s="7" t="s">
        <v>29</v>
      </c>
      <c r="X29" s="7" t="s">
        <v>29</v>
      </c>
      <c r="Y29" s="7" t="s">
        <v>29</v>
      </c>
      <c r="Z29" s="7" t="s">
        <v>29</v>
      </c>
      <c r="AA29" s="7" t="s">
        <v>29</v>
      </c>
      <c r="AB29" s="7" t="s">
        <v>29</v>
      </c>
      <c r="AC29" s="7" t="s">
        <v>29</v>
      </c>
      <c r="AD29" s="7" t="s">
        <v>29</v>
      </c>
      <c r="AE29" s="7" t="s">
        <v>29</v>
      </c>
      <c r="AF29" s="7" t="s">
        <v>29</v>
      </c>
      <c r="AG29" s="7" t="s">
        <v>29</v>
      </c>
      <c r="AH29" s="7" t="s">
        <v>29</v>
      </c>
      <c r="AI29" s="7" t="s">
        <v>29</v>
      </c>
    </row>
    <row r="30" spans="1:35" hidden="1">
      <c r="A30" s="10">
        <v>15</v>
      </c>
      <c r="B30" s="10">
        <v>3</v>
      </c>
      <c r="C30" s="5" t="s">
        <v>118</v>
      </c>
      <c r="D30" s="6">
        <v>211</v>
      </c>
      <c r="E30" s="5" t="s">
        <v>62</v>
      </c>
      <c r="F30" s="5" t="s">
        <v>63</v>
      </c>
      <c r="G30" s="5" t="s">
        <v>65</v>
      </c>
      <c r="H30" s="11">
        <v>17</v>
      </c>
      <c r="I30" s="12">
        <v>15600</v>
      </c>
      <c r="J30" s="7" t="s">
        <v>29</v>
      </c>
      <c r="K30" s="7" t="s">
        <v>29</v>
      </c>
      <c r="L30" s="7" t="s">
        <v>29</v>
      </c>
      <c r="M30" s="7" t="s">
        <v>29</v>
      </c>
      <c r="N30" s="7" t="s">
        <v>29</v>
      </c>
      <c r="O30" s="7" t="s">
        <v>29</v>
      </c>
      <c r="P30" s="7" t="s">
        <v>29</v>
      </c>
      <c r="Q30" s="7" t="s">
        <v>29</v>
      </c>
      <c r="R30" s="7" t="s">
        <v>29</v>
      </c>
      <c r="S30" s="7" t="s">
        <v>29</v>
      </c>
      <c r="T30" s="7" t="s">
        <v>29</v>
      </c>
      <c r="U30" s="7" t="s">
        <v>29</v>
      </c>
      <c r="V30" s="7" t="s">
        <v>29</v>
      </c>
      <c r="W30" s="7" t="s">
        <v>29</v>
      </c>
      <c r="X30" s="7" t="s">
        <v>29</v>
      </c>
      <c r="Y30" s="7" t="s">
        <v>29</v>
      </c>
      <c r="Z30" s="7" t="s">
        <v>29</v>
      </c>
      <c r="AA30" s="7" t="s">
        <v>29</v>
      </c>
      <c r="AB30" s="7" t="s">
        <v>29</v>
      </c>
      <c r="AC30" s="7" t="s">
        <v>29</v>
      </c>
      <c r="AD30" s="7" t="s">
        <v>29</v>
      </c>
      <c r="AE30" s="7" t="s">
        <v>29</v>
      </c>
      <c r="AF30" s="7" t="s">
        <v>29</v>
      </c>
      <c r="AG30" s="7" t="s">
        <v>29</v>
      </c>
      <c r="AH30" s="7" t="s">
        <v>29</v>
      </c>
      <c r="AI30" s="7" t="s">
        <v>29</v>
      </c>
    </row>
    <row r="31" spans="1:35" s="21" customFormat="1" ht="25.5">
      <c r="A31" s="22"/>
      <c r="B31" s="22">
        <f>B30</f>
        <v>3</v>
      </c>
      <c r="C31" s="23" t="s">
        <v>68</v>
      </c>
      <c r="D31" s="17" t="s">
        <v>29</v>
      </c>
      <c r="E31" s="17" t="s">
        <v>29</v>
      </c>
      <c r="F31" s="17" t="s">
        <v>29</v>
      </c>
      <c r="G31" s="17" t="s">
        <v>29</v>
      </c>
      <c r="H31" s="18">
        <f>SUM(H28:H30)</f>
        <v>43</v>
      </c>
      <c r="I31" s="19">
        <f>SUM(I28:I30)</f>
        <v>46800</v>
      </c>
      <c r="J31" s="19">
        <f>(I31/B31)/29.4</f>
        <v>530.61224489795916</v>
      </c>
      <c r="K31" s="19">
        <f>IF(H31&lt;0,0,H31*J31)</f>
        <v>22816.326530612245</v>
      </c>
      <c r="L31" s="19">
        <f>K31*22%</f>
        <v>5019.591836734694</v>
      </c>
      <c r="M31" s="19">
        <f>K31*5.1%</f>
        <v>1163.6326530612243</v>
      </c>
      <c r="N31" s="19">
        <f>K31*2.9%</f>
        <v>661.67346938775506</v>
      </c>
      <c r="O31" s="19">
        <f>K31*0.2%</f>
        <v>45.632653061224488</v>
      </c>
      <c r="P31" s="19">
        <f>K31*30.2%</f>
        <v>6890.5306122448974</v>
      </c>
      <c r="Q31" s="20">
        <f>K31+P31</f>
        <v>29706.857142857141</v>
      </c>
      <c r="R31" s="26">
        <f>Q31+AA31+AG31+AH31+AI31-S31</f>
        <v>-120293.14285714286</v>
      </c>
      <c r="S31" s="26">
        <v>150000</v>
      </c>
      <c r="T31" s="20">
        <v>0</v>
      </c>
      <c r="U31" s="20">
        <f>T31*22%</f>
        <v>0</v>
      </c>
      <c r="V31" s="20">
        <f>T31*5.1%</f>
        <v>0</v>
      </c>
      <c r="W31" s="20">
        <f>T31*2.9%</f>
        <v>0</v>
      </c>
      <c r="X31" s="20">
        <f>T31*0.2%</f>
        <v>0</v>
      </c>
      <c r="Y31" s="20">
        <f>SUM(U31:X31)</f>
        <v>0</v>
      </c>
      <c r="Z31" s="20">
        <f>T31-AA31</f>
        <v>0</v>
      </c>
      <c r="AA31" s="20">
        <f>T31</f>
        <v>0</v>
      </c>
      <c r="AB31" s="20">
        <f>Z31*22%</f>
        <v>0</v>
      </c>
      <c r="AC31" s="20">
        <f>Z31*5.1%</f>
        <v>0</v>
      </c>
      <c r="AD31" s="20">
        <f>Z31*2.9%</f>
        <v>0</v>
      </c>
      <c r="AE31" s="20">
        <f>Z31*0.2%</f>
        <v>0</v>
      </c>
      <c r="AF31" s="20">
        <f>AA31*22%</f>
        <v>0</v>
      </c>
      <c r="AG31" s="20">
        <f>AA31*5.1%</f>
        <v>0</v>
      </c>
      <c r="AH31" s="20">
        <f>AA31*2.9%</f>
        <v>0</v>
      </c>
      <c r="AI31" s="20">
        <f>AA31*0.2%</f>
        <v>0</v>
      </c>
    </row>
    <row r="32" spans="1:35" hidden="1">
      <c r="A32" s="10">
        <v>16</v>
      </c>
      <c r="B32" s="4">
        <v>1</v>
      </c>
      <c r="C32" s="5" t="s">
        <v>116</v>
      </c>
      <c r="D32" s="6">
        <v>182</v>
      </c>
      <c r="E32" s="5" t="s">
        <v>69</v>
      </c>
      <c r="F32" s="5" t="s">
        <v>71</v>
      </c>
      <c r="G32" s="5" t="s">
        <v>72</v>
      </c>
      <c r="H32" s="11">
        <v>21</v>
      </c>
      <c r="I32" s="12">
        <v>15600</v>
      </c>
      <c r="J32" s="7" t="s">
        <v>29</v>
      </c>
      <c r="K32" s="7" t="s">
        <v>29</v>
      </c>
      <c r="L32" s="7" t="s">
        <v>29</v>
      </c>
      <c r="M32" s="7" t="s">
        <v>29</v>
      </c>
      <c r="N32" s="7" t="s">
        <v>29</v>
      </c>
      <c r="O32" s="7" t="s">
        <v>29</v>
      </c>
      <c r="P32" s="7" t="s">
        <v>29</v>
      </c>
      <c r="Q32" s="7" t="s">
        <v>29</v>
      </c>
      <c r="R32" s="7" t="s">
        <v>29</v>
      </c>
      <c r="S32" s="7" t="s">
        <v>29</v>
      </c>
      <c r="T32" s="7" t="s">
        <v>29</v>
      </c>
      <c r="U32" s="7" t="s">
        <v>29</v>
      </c>
      <c r="V32" s="7" t="s">
        <v>29</v>
      </c>
      <c r="W32" s="7" t="s">
        <v>29</v>
      </c>
      <c r="X32" s="7" t="s">
        <v>29</v>
      </c>
      <c r="Y32" s="7" t="s">
        <v>29</v>
      </c>
      <c r="Z32" s="7" t="s">
        <v>29</v>
      </c>
      <c r="AA32" s="7" t="s">
        <v>29</v>
      </c>
      <c r="AB32" s="7" t="s">
        <v>29</v>
      </c>
      <c r="AC32" s="7" t="s">
        <v>29</v>
      </c>
      <c r="AD32" s="7" t="s">
        <v>29</v>
      </c>
      <c r="AE32" s="7" t="s">
        <v>29</v>
      </c>
      <c r="AF32" s="7" t="s">
        <v>29</v>
      </c>
      <c r="AG32" s="7" t="s">
        <v>29</v>
      </c>
      <c r="AH32" s="7" t="s">
        <v>29</v>
      </c>
      <c r="AI32" s="7" t="s">
        <v>29</v>
      </c>
    </row>
    <row r="33" spans="1:37" hidden="1">
      <c r="A33" s="10">
        <v>17</v>
      </c>
      <c r="B33" s="10">
        <v>2</v>
      </c>
      <c r="C33" s="5" t="s">
        <v>117</v>
      </c>
      <c r="D33" s="6">
        <v>187</v>
      </c>
      <c r="E33" s="5" t="s">
        <v>69</v>
      </c>
      <c r="F33" s="5" t="s">
        <v>73</v>
      </c>
      <c r="G33" s="5" t="s">
        <v>74</v>
      </c>
      <c r="H33" s="11">
        <v>7</v>
      </c>
      <c r="I33" s="12">
        <v>15600</v>
      </c>
      <c r="J33" s="7" t="s">
        <v>29</v>
      </c>
      <c r="K33" s="7" t="s">
        <v>29</v>
      </c>
      <c r="L33" s="7" t="s">
        <v>29</v>
      </c>
      <c r="M33" s="7" t="s">
        <v>29</v>
      </c>
      <c r="N33" s="7" t="s">
        <v>29</v>
      </c>
      <c r="O33" s="7" t="s">
        <v>29</v>
      </c>
      <c r="P33" s="7" t="s">
        <v>29</v>
      </c>
      <c r="Q33" s="7" t="s">
        <v>29</v>
      </c>
      <c r="R33" s="7" t="s">
        <v>29</v>
      </c>
      <c r="S33" s="7" t="s">
        <v>29</v>
      </c>
      <c r="T33" s="7" t="s">
        <v>29</v>
      </c>
      <c r="U33" s="7" t="s">
        <v>29</v>
      </c>
      <c r="V33" s="7" t="s">
        <v>29</v>
      </c>
      <c r="W33" s="7" t="s">
        <v>29</v>
      </c>
      <c r="X33" s="7" t="s">
        <v>29</v>
      </c>
      <c r="Y33" s="7" t="s">
        <v>29</v>
      </c>
      <c r="Z33" s="7" t="s">
        <v>29</v>
      </c>
      <c r="AA33" s="7" t="s">
        <v>29</v>
      </c>
      <c r="AB33" s="7" t="s">
        <v>29</v>
      </c>
      <c r="AC33" s="7" t="s">
        <v>29</v>
      </c>
      <c r="AD33" s="7" t="s">
        <v>29</v>
      </c>
      <c r="AE33" s="7" t="s">
        <v>29</v>
      </c>
      <c r="AF33" s="7" t="s">
        <v>29</v>
      </c>
      <c r="AG33" s="7" t="s">
        <v>29</v>
      </c>
      <c r="AH33" s="7" t="s">
        <v>29</v>
      </c>
      <c r="AI33" s="7" t="s">
        <v>29</v>
      </c>
    </row>
    <row r="34" spans="1:37" hidden="1">
      <c r="A34" s="4">
        <v>18</v>
      </c>
      <c r="B34" s="10">
        <v>3</v>
      </c>
      <c r="C34" s="5" t="s">
        <v>118</v>
      </c>
      <c r="D34" s="6">
        <v>67</v>
      </c>
      <c r="E34" s="5" t="s">
        <v>69</v>
      </c>
      <c r="F34" s="5" t="s">
        <v>70</v>
      </c>
      <c r="G34" s="5" t="s">
        <v>41</v>
      </c>
      <c r="H34" s="11">
        <v>19</v>
      </c>
      <c r="I34" s="12">
        <v>15600</v>
      </c>
      <c r="J34" s="7" t="s">
        <v>29</v>
      </c>
      <c r="K34" s="7" t="s">
        <v>29</v>
      </c>
      <c r="L34" s="7" t="s">
        <v>29</v>
      </c>
      <c r="M34" s="7" t="s">
        <v>29</v>
      </c>
      <c r="N34" s="7" t="s">
        <v>29</v>
      </c>
      <c r="O34" s="7" t="s">
        <v>29</v>
      </c>
      <c r="P34" s="7" t="s">
        <v>29</v>
      </c>
      <c r="Q34" s="7" t="s">
        <v>29</v>
      </c>
      <c r="R34" s="7" t="s">
        <v>29</v>
      </c>
      <c r="S34" s="7" t="s">
        <v>29</v>
      </c>
      <c r="T34" s="7" t="s">
        <v>29</v>
      </c>
      <c r="U34" s="7" t="s">
        <v>29</v>
      </c>
      <c r="V34" s="7" t="s">
        <v>29</v>
      </c>
      <c r="W34" s="7" t="s">
        <v>29</v>
      </c>
      <c r="X34" s="7" t="s">
        <v>29</v>
      </c>
      <c r="Y34" s="7" t="s">
        <v>29</v>
      </c>
      <c r="Z34" s="7" t="s">
        <v>29</v>
      </c>
      <c r="AA34" s="7" t="s">
        <v>29</v>
      </c>
      <c r="AB34" s="7" t="s">
        <v>29</v>
      </c>
      <c r="AC34" s="7" t="s">
        <v>29</v>
      </c>
      <c r="AD34" s="7" t="s">
        <v>29</v>
      </c>
      <c r="AE34" s="7" t="s">
        <v>29</v>
      </c>
      <c r="AF34" s="7" t="s">
        <v>29</v>
      </c>
      <c r="AG34" s="7" t="s">
        <v>29</v>
      </c>
      <c r="AH34" s="7" t="s">
        <v>29</v>
      </c>
      <c r="AI34" s="7" t="s">
        <v>29</v>
      </c>
    </row>
    <row r="35" spans="1:37" s="21" customFormat="1" ht="25.5">
      <c r="A35" s="22"/>
      <c r="B35" s="22">
        <f>B34</f>
        <v>3</v>
      </c>
      <c r="C35" s="23" t="s">
        <v>75</v>
      </c>
      <c r="D35" s="17" t="s">
        <v>29</v>
      </c>
      <c r="E35" s="17" t="s">
        <v>29</v>
      </c>
      <c r="F35" s="17" t="s">
        <v>29</v>
      </c>
      <c r="G35" s="17" t="s">
        <v>29</v>
      </c>
      <c r="H35" s="18">
        <f>SUM(H32:H34)</f>
        <v>47</v>
      </c>
      <c r="I35" s="19">
        <f>SUM(I32:I34)</f>
        <v>46800</v>
      </c>
      <c r="J35" s="19">
        <f>(I35/B35)/29.4</f>
        <v>530.61224489795916</v>
      </c>
      <c r="K35" s="19">
        <f>IF(H35&lt;0,0,H35*J35)</f>
        <v>24938.775510204079</v>
      </c>
      <c r="L35" s="19">
        <f>K35*22%</f>
        <v>5486.5306122448974</v>
      </c>
      <c r="M35" s="19">
        <f>K35*5.1%</f>
        <v>1271.877551020408</v>
      </c>
      <c r="N35" s="19">
        <f>K35*2.9%</f>
        <v>723.2244897959182</v>
      </c>
      <c r="O35" s="19">
        <f>K35*0.2%</f>
        <v>49.877551020408163</v>
      </c>
      <c r="P35" s="19">
        <f>K35*30.2%</f>
        <v>7531.5102040816319</v>
      </c>
      <c r="Q35" s="20">
        <f>K35+P35</f>
        <v>32470.28571428571</v>
      </c>
      <c r="R35" s="26">
        <f>Q35+AA35+AG35+AH35+AI35-S35</f>
        <v>32470.28571428571</v>
      </c>
      <c r="S35" s="26">
        <v>0</v>
      </c>
      <c r="T35" s="20">
        <v>30000</v>
      </c>
      <c r="U35" s="20">
        <f>T35*22%</f>
        <v>6600</v>
      </c>
      <c r="V35" s="20">
        <f>T35*5.1%</f>
        <v>1530</v>
      </c>
      <c r="W35" s="20">
        <f>T35*2.9%</f>
        <v>869.99999999999989</v>
      </c>
      <c r="X35" s="20">
        <f>T35*0.2%</f>
        <v>60</v>
      </c>
      <c r="Y35" s="20">
        <f>SUM(U35:X35)</f>
        <v>9060</v>
      </c>
      <c r="Z35" s="20">
        <f>T35</f>
        <v>30000</v>
      </c>
      <c r="AA35" s="20">
        <v>0</v>
      </c>
      <c r="AB35" s="20">
        <f>Z35*22%</f>
        <v>6600</v>
      </c>
      <c r="AC35" s="20">
        <f>Z35*5.1%</f>
        <v>1530</v>
      </c>
      <c r="AD35" s="20">
        <f>Z35*2.9%</f>
        <v>869.99999999999989</v>
      </c>
      <c r="AE35" s="20">
        <f>Z35*0.2%</f>
        <v>60</v>
      </c>
      <c r="AF35" s="20">
        <f>AA35*22%</f>
        <v>0</v>
      </c>
      <c r="AG35" s="20">
        <f>AA35*5.1%</f>
        <v>0</v>
      </c>
      <c r="AH35" s="20">
        <f>AA35*2.9%</f>
        <v>0</v>
      </c>
      <c r="AI35" s="20">
        <f>AA35*0.2%</f>
        <v>0</v>
      </c>
    </row>
    <row r="36" spans="1:37" hidden="1">
      <c r="A36" s="10">
        <v>19</v>
      </c>
      <c r="B36" s="4">
        <v>1</v>
      </c>
      <c r="C36" s="5" t="s">
        <v>116</v>
      </c>
      <c r="D36" s="6">
        <v>215</v>
      </c>
      <c r="E36" s="5" t="s">
        <v>76</v>
      </c>
      <c r="F36" s="5" t="s">
        <v>77</v>
      </c>
      <c r="G36" s="5" t="s">
        <v>78</v>
      </c>
      <c r="H36" s="11">
        <v>19</v>
      </c>
      <c r="I36" s="12">
        <v>15600</v>
      </c>
      <c r="J36" s="7" t="s">
        <v>29</v>
      </c>
      <c r="K36" s="7" t="s">
        <v>29</v>
      </c>
      <c r="L36" s="7" t="s">
        <v>29</v>
      </c>
      <c r="M36" s="7" t="s">
        <v>29</v>
      </c>
      <c r="N36" s="7" t="s">
        <v>29</v>
      </c>
      <c r="O36" s="7" t="s">
        <v>29</v>
      </c>
      <c r="P36" s="7" t="s">
        <v>29</v>
      </c>
      <c r="Q36" s="7" t="s">
        <v>29</v>
      </c>
      <c r="R36" s="7" t="s">
        <v>29</v>
      </c>
      <c r="S36" s="7" t="s">
        <v>29</v>
      </c>
      <c r="T36" s="7" t="s">
        <v>29</v>
      </c>
      <c r="U36" s="7" t="s">
        <v>29</v>
      </c>
      <c r="V36" s="7" t="s">
        <v>29</v>
      </c>
      <c r="W36" s="7" t="s">
        <v>29</v>
      </c>
      <c r="X36" s="7" t="s">
        <v>29</v>
      </c>
      <c r="Y36" s="7" t="s">
        <v>29</v>
      </c>
      <c r="Z36" s="7" t="s">
        <v>29</v>
      </c>
      <c r="AA36" s="7" t="s">
        <v>29</v>
      </c>
      <c r="AB36" s="7" t="s">
        <v>29</v>
      </c>
      <c r="AC36" s="7" t="s">
        <v>29</v>
      </c>
      <c r="AD36" s="7" t="s">
        <v>29</v>
      </c>
      <c r="AE36" s="7" t="s">
        <v>29</v>
      </c>
      <c r="AF36" s="7" t="s">
        <v>29</v>
      </c>
      <c r="AG36" s="7" t="s">
        <v>29</v>
      </c>
      <c r="AH36" s="7" t="s">
        <v>29</v>
      </c>
      <c r="AI36" s="7" t="s">
        <v>29</v>
      </c>
    </row>
    <row r="37" spans="1:37" hidden="1">
      <c r="A37" s="10">
        <v>20</v>
      </c>
      <c r="B37" s="10">
        <v>2</v>
      </c>
      <c r="C37" s="5" t="s">
        <v>117</v>
      </c>
      <c r="D37" s="6">
        <v>66</v>
      </c>
      <c r="E37" s="5" t="s">
        <v>76</v>
      </c>
      <c r="F37" s="5" t="s">
        <v>79</v>
      </c>
      <c r="G37" s="5" t="s">
        <v>41</v>
      </c>
      <c r="H37" s="11">
        <v>12</v>
      </c>
      <c r="I37" s="12">
        <v>15600</v>
      </c>
      <c r="J37" s="7" t="s">
        <v>29</v>
      </c>
      <c r="K37" s="7" t="s">
        <v>29</v>
      </c>
      <c r="L37" s="7" t="s">
        <v>29</v>
      </c>
      <c r="M37" s="7" t="s">
        <v>29</v>
      </c>
      <c r="N37" s="7" t="s">
        <v>29</v>
      </c>
      <c r="O37" s="7" t="s">
        <v>29</v>
      </c>
      <c r="P37" s="7" t="s">
        <v>29</v>
      </c>
      <c r="Q37" s="7" t="s">
        <v>29</v>
      </c>
      <c r="R37" s="7" t="s">
        <v>29</v>
      </c>
      <c r="S37" s="7" t="s">
        <v>29</v>
      </c>
      <c r="T37" s="7" t="s">
        <v>29</v>
      </c>
      <c r="U37" s="7" t="s">
        <v>29</v>
      </c>
      <c r="V37" s="7" t="s">
        <v>29</v>
      </c>
      <c r="W37" s="7" t="s">
        <v>29</v>
      </c>
      <c r="X37" s="7" t="s">
        <v>29</v>
      </c>
      <c r="Y37" s="7" t="s">
        <v>29</v>
      </c>
      <c r="Z37" s="7" t="s">
        <v>29</v>
      </c>
      <c r="AA37" s="7" t="s">
        <v>29</v>
      </c>
      <c r="AB37" s="7" t="s">
        <v>29</v>
      </c>
      <c r="AC37" s="7" t="s">
        <v>29</v>
      </c>
      <c r="AD37" s="7" t="s">
        <v>29</v>
      </c>
      <c r="AE37" s="7" t="s">
        <v>29</v>
      </c>
      <c r="AF37" s="7" t="s">
        <v>29</v>
      </c>
      <c r="AG37" s="7" t="s">
        <v>29</v>
      </c>
      <c r="AH37" s="7" t="s">
        <v>29</v>
      </c>
      <c r="AI37" s="7" t="s">
        <v>29</v>
      </c>
    </row>
    <row r="38" spans="1:37" hidden="1">
      <c r="A38" s="10">
        <v>21</v>
      </c>
      <c r="B38" s="10">
        <v>3</v>
      </c>
      <c r="C38" s="5" t="s">
        <v>118</v>
      </c>
      <c r="D38" s="6">
        <v>61</v>
      </c>
      <c r="E38" s="5" t="s">
        <v>76</v>
      </c>
      <c r="F38" s="5" t="s">
        <v>79</v>
      </c>
      <c r="G38" s="5" t="s">
        <v>53</v>
      </c>
      <c r="H38" s="11">
        <v>5</v>
      </c>
      <c r="I38" s="12">
        <v>15600</v>
      </c>
      <c r="J38" s="7" t="s">
        <v>29</v>
      </c>
      <c r="K38" s="7" t="s">
        <v>29</v>
      </c>
      <c r="L38" s="7" t="s">
        <v>29</v>
      </c>
      <c r="M38" s="7" t="s">
        <v>29</v>
      </c>
      <c r="N38" s="7" t="s">
        <v>29</v>
      </c>
      <c r="O38" s="7" t="s">
        <v>29</v>
      </c>
      <c r="P38" s="7" t="s">
        <v>29</v>
      </c>
      <c r="Q38" s="7" t="s">
        <v>29</v>
      </c>
      <c r="R38" s="7" t="s">
        <v>29</v>
      </c>
      <c r="S38" s="7" t="s">
        <v>29</v>
      </c>
      <c r="T38" s="7" t="s">
        <v>29</v>
      </c>
      <c r="U38" s="7" t="s">
        <v>29</v>
      </c>
      <c r="V38" s="7" t="s">
        <v>29</v>
      </c>
      <c r="W38" s="7" t="s">
        <v>29</v>
      </c>
      <c r="X38" s="7" t="s">
        <v>29</v>
      </c>
      <c r="Y38" s="7" t="s">
        <v>29</v>
      </c>
      <c r="Z38" s="7" t="s">
        <v>29</v>
      </c>
      <c r="AA38" s="7" t="s">
        <v>29</v>
      </c>
      <c r="AB38" s="7" t="s">
        <v>29</v>
      </c>
      <c r="AC38" s="7" t="s">
        <v>29</v>
      </c>
      <c r="AD38" s="7" t="s">
        <v>29</v>
      </c>
      <c r="AE38" s="7" t="s">
        <v>29</v>
      </c>
      <c r="AF38" s="7" t="s">
        <v>29</v>
      </c>
      <c r="AG38" s="7" t="s">
        <v>29</v>
      </c>
      <c r="AH38" s="7" t="s">
        <v>29</v>
      </c>
      <c r="AI38" s="7" t="s">
        <v>29</v>
      </c>
    </row>
    <row r="39" spans="1:37" s="21" customFormat="1" ht="25.5">
      <c r="A39" s="22"/>
      <c r="B39" s="22">
        <f>B38</f>
        <v>3</v>
      </c>
      <c r="C39" s="23" t="s">
        <v>80</v>
      </c>
      <c r="D39" s="17" t="s">
        <v>29</v>
      </c>
      <c r="E39" s="17" t="s">
        <v>29</v>
      </c>
      <c r="F39" s="17" t="s">
        <v>29</v>
      </c>
      <c r="G39" s="17" t="s">
        <v>29</v>
      </c>
      <c r="H39" s="18">
        <f>SUM(H36:H38)</f>
        <v>36</v>
      </c>
      <c r="I39" s="19">
        <f>SUM(I36:I38)</f>
        <v>46800</v>
      </c>
      <c r="J39" s="19">
        <f>(I39/B39)/29.4</f>
        <v>530.61224489795916</v>
      </c>
      <c r="K39" s="19">
        <f>IF(H39&lt;0,0,H39*J39)</f>
        <v>19102.040816326531</v>
      </c>
      <c r="L39" s="19">
        <f>K39*22%</f>
        <v>4202.4489795918371</v>
      </c>
      <c r="M39" s="19">
        <f>K39*5.1%</f>
        <v>974.20408163265301</v>
      </c>
      <c r="N39" s="19">
        <f>K39*2.9%</f>
        <v>553.9591836734694</v>
      </c>
      <c r="O39" s="19">
        <f>K39*0.2%</f>
        <v>38.204081632653065</v>
      </c>
      <c r="P39" s="19">
        <f>K39*30.2%</f>
        <v>5768.8163265306121</v>
      </c>
      <c r="Q39" s="20">
        <f>K39+P39</f>
        <v>24870.857142857145</v>
      </c>
      <c r="R39" s="26">
        <f>Q39+AA39+AG39+AH39+AI39-S39</f>
        <v>15577.458542857144</v>
      </c>
      <c r="S39" s="26">
        <v>55000</v>
      </c>
      <c r="T39" s="20">
        <v>50000</v>
      </c>
      <c r="U39" s="20">
        <f>T39*22%</f>
        <v>11000</v>
      </c>
      <c r="V39" s="20">
        <f>T39*5.1%</f>
        <v>2550</v>
      </c>
      <c r="W39" s="20">
        <f>T39*2.9%</f>
        <v>1450</v>
      </c>
      <c r="X39" s="20">
        <f>T39*0.2%</f>
        <v>100</v>
      </c>
      <c r="Y39" s="20">
        <f>SUM(U39:X39)</f>
        <v>15100</v>
      </c>
      <c r="Z39" s="20">
        <f>T39-AA39</f>
        <v>7757.3000000000029</v>
      </c>
      <c r="AA39" s="20">
        <v>42242.7</v>
      </c>
      <c r="AB39" s="20">
        <f>Z39*22%</f>
        <v>1706.6060000000007</v>
      </c>
      <c r="AC39" s="20">
        <f>Z39*5.1%</f>
        <v>395.62230000000011</v>
      </c>
      <c r="AD39" s="20">
        <f>Z39*2.9%</f>
        <v>224.96170000000006</v>
      </c>
      <c r="AE39" s="20">
        <f>Z39*0.2%</f>
        <v>15.514600000000007</v>
      </c>
      <c r="AF39" s="20">
        <f>AA39*22%</f>
        <v>9293.3940000000002</v>
      </c>
      <c r="AG39" s="20">
        <f>AA39*5.1%</f>
        <v>2154.3776999999995</v>
      </c>
      <c r="AH39" s="20">
        <f>AA39*2.9%</f>
        <v>1225.0382999999999</v>
      </c>
      <c r="AI39" s="20">
        <f>AA39*0.2%</f>
        <v>84.485399999999998</v>
      </c>
    </row>
    <row r="40" spans="1:37" hidden="1">
      <c r="A40" s="10">
        <v>22</v>
      </c>
      <c r="B40" s="4">
        <v>1</v>
      </c>
      <c r="C40" s="5" t="s">
        <v>116</v>
      </c>
      <c r="D40" s="6">
        <v>180</v>
      </c>
      <c r="E40" s="5" t="s">
        <v>81</v>
      </c>
      <c r="F40" s="5" t="s">
        <v>86</v>
      </c>
      <c r="G40" s="5" t="s">
        <v>87</v>
      </c>
      <c r="H40" s="11">
        <v>17</v>
      </c>
      <c r="I40" s="12">
        <v>15600</v>
      </c>
      <c r="J40" s="7" t="s">
        <v>29</v>
      </c>
      <c r="K40" s="7" t="s">
        <v>29</v>
      </c>
      <c r="L40" s="7" t="s">
        <v>29</v>
      </c>
      <c r="M40" s="7" t="s">
        <v>29</v>
      </c>
      <c r="N40" s="7" t="s">
        <v>29</v>
      </c>
      <c r="O40" s="7" t="s">
        <v>29</v>
      </c>
      <c r="P40" s="7" t="s">
        <v>29</v>
      </c>
      <c r="Q40" s="7" t="s">
        <v>29</v>
      </c>
      <c r="R40" s="7" t="s">
        <v>29</v>
      </c>
      <c r="S40" s="7" t="s">
        <v>29</v>
      </c>
      <c r="T40" s="7" t="s">
        <v>29</v>
      </c>
      <c r="U40" s="7" t="s">
        <v>29</v>
      </c>
      <c r="V40" s="7" t="s">
        <v>29</v>
      </c>
      <c r="W40" s="7" t="s">
        <v>29</v>
      </c>
      <c r="X40" s="7" t="s">
        <v>29</v>
      </c>
      <c r="Y40" s="7" t="s">
        <v>29</v>
      </c>
      <c r="Z40" s="7" t="s">
        <v>29</v>
      </c>
      <c r="AA40" s="7" t="s">
        <v>29</v>
      </c>
      <c r="AB40" s="7" t="s">
        <v>29</v>
      </c>
      <c r="AC40" s="7" t="s">
        <v>29</v>
      </c>
      <c r="AD40" s="7" t="s">
        <v>29</v>
      </c>
      <c r="AE40" s="7" t="s">
        <v>29</v>
      </c>
      <c r="AF40" s="7" t="s">
        <v>29</v>
      </c>
      <c r="AG40" s="7" t="s">
        <v>29</v>
      </c>
      <c r="AH40" s="7" t="s">
        <v>29</v>
      </c>
      <c r="AI40" s="7" t="s">
        <v>29</v>
      </c>
    </row>
    <row r="41" spans="1:37" hidden="1">
      <c r="A41" s="10">
        <v>23</v>
      </c>
      <c r="B41" s="10">
        <v>2</v>
      </c>
      <c r="C41" s="5" t="s">
        <v>117</v>
      </c>
      <c r="D41" s="6">
        <v>77</v>
      </c>
      <c r="E41" s="5" t="s">
        <v>81</v>
      </c>
      <c r="F41" s="5" t="s">
        <v>84</v>
      </c>
      <c r="G41" s="5" t="s">
        <v>85</v>
      </c>
      <c r="H41" s="11">
        <v>5</v>
      </c>
      <c r="I41" s="12">
        <v>15600</v>
      </c>
      <c r="J41" s="7" t="s">
        <v>29</v>
      </c>
      <c r="K41" s="7" t="s">
        <v>29</v>
      </c>
      <c r="L41" s="7" t="s">
        <v>29</v>
      </c>
      <c r="M41" s="7" t="s">
        <v>29</v>
      </c>
      <c r="N41" s="7" t="s">
        <v>29</v>
      </c>
      <c r="O41" s="7" t="s">
        <v>29</v>
      </c>
      <c r="P41" s="7" t="s">
        <v>29</v>
      </c>
      <c r="Q41" s="7" t="s">
        <v>29</v>
      </c>
      <c r="R41" s="7" t="s">
        <v>29</v>
      </c>
      <c r="S41" s="7" t="s">
        <v>29</v>
      </c>
      <c r="T41" s="7" t="s">
        <v>29</v>
      </c>
      <c r="U41" s="7" t="s">
        <v>29</v>
      </c>
      <c r="V41" s="7" t="s">
        <v>29</v>
      </c>
      <c r="W41" s="7" t="s">
        <v>29</v>
      </c>
      <c r="X41" s="7" t="s">
        <v>29</v>
      </c>
      <c r="Y41" s="7" t="s">
        <v>29</v>
      </c>
      <c r="Z41" s="7" t="s">
        <v>29</v>
      </c>
      <c r="AA41" s="7" t="s">
        <v>29</v>
      </c>
      <c r="AB41" s="7" t="s">
        <v>29</v>
      </c>
      <c r="AC41" s="7" t="s">
        <v>29</v>
      </c>
      <c r="AD41" s="7" t="s">
        <v>29</v>
      </c>
      <c r="AE41" s="7" t="s">
        <v>29</v>
      </c>
      <c r="AF41" s="7" t="s">
        <v>29</v>
      </c>
      <c r="AG41" s="7" t="s">
        <v>29</v>
      </c>
      <c r="AH41" s="7" t="s">
        <v>29</v>
      </c>
      <c r="AI41" s="7" t="s">
        <v>29</v>
      </c>
    </row>
    <row r="42" spans="1:37" hidden="1">
      <c r="A42" s="4">
        <v>24</v>
      </c>
      <c r="B42" s="10">
        <v>3</v>
      </c>
      <c r="C42" s="5" t="s">
        <v>118</v>
      </c>
      <c r="D42" s="6">
        <v>156</v>
      </c>
      <c r="E42" s="5" t="s">
        <v>81</v>
      </c>
      <c r="F42" s="5" t="s">
        <v>82</v>
      </c>
      <c r="G42" s="5" t="s">
        <v>83</v>
      </c>
      <c r="H42" s="11">
        <v>17</v>
      </c>
      <c r="I42" s="12">
        <v>15600</v>
      </c>
      <c r="J42" s="7" t="s">
        <v>29</v>
      </c>
      <c r="K42" s="7" t="s">
        <v>29</v>
      </c>
      <c r="L42" s="7" t="s">
        <v>29</v>
      </c>
      <c r="M42" s="7" t="s">
        <v>29</v>
      </c>
      <c r="N42" s="7" t="s">
        <v>29</v>
      </c>
      <c r="O42" s="7" t="s">
        <v>29</v>
      </c>
      <c r="P42" s="7" t="s">
        <v>29</v>
      </c>
      <c r="Q42" s="7" t="s">
        <v>29</v>
      </c>
      <c r="R42" s="7" t="s">
        <v>29</v>
      </c>
      <c r="S42" s="7" t="s">
        <v>29</v>
      </c>
      <c r="T42" s="7" t="s">
        <v>29</v>
      </c>
      <c r="U42" s="7" t="s">
        <v>29</v>
      </c>
      <c r="V42" s="7" t="s">
        <v>29</v>
      </c>
      <c r="W42" s="7" t="s">
        <v>29</v>
      </c>
      <c r="X42" s="7" t="s">
        <v>29</v>
      </c>
      <c r="Y42" s="7" t="s">
        <v>29</v>
      </c>
      <c r="Z42" s="7" t="s">
        <v>29</v>
      </c>
      <c r="AA42" s="7" t="s">
        <v>29</v>
      </c>
      <c r="AB42" s="7" t="s">
        <v>29</v>
      </c>
      <c r="AC42" s="7" t="s">
        <v>29</v>
      </c>
      <c r="AD42" s="7" t="s">
        <v>29</v>
      </c>
      <c r="AE42" s="7" t="s">
        <v>29</v>
      </c>
      <c r="AF42" s="7" t="s">
        <v>29</v>
      </c>
      <c r="AG42" s="7" t="s">
        <v>29</v>
      </c>
      <c r="AH42" s="7" t="s">
        <v>29</v>
      </c>
      <c r="AI42" s="7" t="s">
        <v>29</v>
      </c>
    </row>
    <row r="43" spans="1:37" ht="24.75" customHeight="1">
      <c r="A43" s="15"/>
      <c r="B43" s="15">
        <f>B42</f>
        <v>3</v>
      </c>
      <c r="C43" s="23" t="s">
        <v>88</v>
      </c>
      <c r="D43" s="25" t="s">
        <v>29</v>
      </c>
      <c r="E43" s="25" t="s">
        <v>29</v>
      </c>
      <c r="F43" s="25" t="s">
        <v>29</v>
      </c>
      <c r="G43" s="25" t="s">
        <v>29</v>
      </c>
      <c r="H43" s="18">
        <f>SUM(H40:H42)</f>
        <v>39</v>
      </c>
      <c r="I43" s="19">
        <f>SUM(I40:I42)</f>
        <v>46800</v>
      </c>
      <c r="J43" s="19">
        <f>(I43/B43)/29.4</f>
        <v>530.61224489795916</v>
      </c>
      <c r="K43" s="19">
        <f>IF(H43&lt;0,0,H43*J43)</f>
        <v>20693.877551020407</v>
      </c>
      <c r="L43" s="19">
        <f>K43*22%</f>
        <v>4552.6530612244896</v>
      </c>
      <c r="M43" s="19">
        <f>K43*5.1%</f>
        <v>1055.3877551020407</v>
      </c>
      <c r="N43" s="19">
        <f>K43*2.9%</f>
        <v>600.12244897959181</v>
      </c>
      <c r="O43" s="19">
        <f>K43*0.2%</f>
        <v>41.387755102040813</v>
      </c>
      <c r="P43" s="19">
        <f>K43*30.2%</f>
        <v>6249.5510204081629</v>
      </c>
      <c r="Q43" s="20">
        <f>K43+P43</f>
        <v>26943.428571428569</v>
      </c>
      <c r="R43" s="26">
        <f>Q43+AA43+AG43+AH43+AI43-S43</f>
        <v>3943.4285714285688</v>
      </c>
      <c r="S43" s="26">
        <v>23000</v>
      </c>
      <c r="T43" s="20">
        <v>0</v>
      </c>
      <c r="U43" s="20">
        <f>T43*22%</f>
        <v>0</v>
      </c>
      <c r="V43" s="20">
        <f>T43*5.1%</f>
        <v>0</v>
      </c>
      <c r="W43" s="20">
        <f>T43*2.9%</f>
        <v>0</v>
      </c>
      <c r="X43" s="20">
        <f>T43*0.2%</f>
        <v>0</v>
      </c>
      <c r="Y43" s="20">
        <f>SUM(U43:X43)</f>
        <v>0</v>
      </c>
      <c r="Z43" s="20">
        <f>T43-AA43</f>
        <v>0</v>
      </c>
      <c r="AA43" s="20">
        <f>T43</f>
        <v>0</v>
      </c>
      <c r="AB43" s="20">
        <f>Z43*22%</f>
        <v>0</v>
      </c>
      <c r="AC43" s="20">
        <f>Z43*5.1%</f>
        <v>0</v>
      </c>
      <c r="AD43" s="20">
        <f>Z43*2.9%</f>
        <v>0</v>
      </c>
      <c r="AE43" s="20">
        <f>Z43*0.2%</f>
        <v>0</v>
      </c>
      <c r="AF43" s="20">
        <f>AA43*22%</f>
        <v>0</v>
      </c>
      <c r="AG43" s="20">
        <f>AA43*5.1%</f>
        <v>0</v>
      </c>
      <c r="AH43" s="20">
        <f>AA43*2.9%</f>
        <v>0</v>
      </c>
      <c r="AI43" s="20">
        <f>AA43*0.2%</f>
        <v>0</v>
      </c>
    </row>
    <row r="44" spans="1:37" ht="25.5">
      <c r="A44" s="15">
        <f>B44</f>
        <v>24</v>
      </c>
      <c r="B44" s="15">
        <f>B15+B19+B23+B27+B31+B35+B39+B43</f>
        <v>24</v>
      </c>
      <c r="C44" s="16" t="s">
        <v>89</v>
      </c>
      <c r="D44" s="25" t="s">
        <v>29</v>
      </c>
      <c r="E44" s="25" t="s">
        <v>29</v>
      </c>
      <c r="F44" s="25" t="s">
        <v>29</v>
      </c>
      <c r="G44" s="25" t="s">
        <v>29</v>
      </c>
      <c r="H44" s="18">
        <f>SUM(H43,H39,H35,H31,H27,H23,H19,H15)</f>
        <v>247</v>
      </c>
      <c r="I44" s="19">
        <f>SUM(I43,I39,I35,I31,I27,I23,I19,I15)</f>
        <v>492600</v>
      </c>
      <c r="J44" s="20" t="s">
        <v>29</v>
      </c>
      <c r="K44" s="19">
        <f>K15+K19+K23+K27+K31+K35+K39+K43</f>
        <v>186761.90476190476</v>
      </c>
      <c r="L44" s="19"/>
      <c r="M44" s="19"/>
      <c r="N44" s="19"/>
      <c r="O44" s="19"/>
      <c r="P44" s="19">
        <f>SUM(P15:P43)</f>
        <v>56402.095238095244</v>
      </c>
      <c r="Q44" s="19">
        <f>SUM(Q15:Q43)</f>
        <v>243164</v>
      </c>
      <c r="R44" s="19">
        <f>SUM(R15:R43)</f>
        <v>-379915.39859999996</v>
      </c>
      <c r="S44" s="19">
        <f>SUM(S15:S43)</f>
        <v>698000</v>
      </c>
      <c r="T44" s="19">
        <f t="shared" ref="T44:AI44" si="0">SUM(T15:T43)</f>
        <v>107000</v>
      </c>
      <c r="U44" s="19">
        <f t="shared" si="0"/>
        <v>23540</v>
      </c>
      <c r="V44" s="19">
        <f t="shared" si="0"/>
        <v>5457</v>
      </c>
      <c r="W44" s="19">
        <f t="shared" si="0"/>
        <v>3103</v>
      </c>
      <c r="X44" s="19">
        <f t="shared" si="0"/>
        <v>214</v>
      </c>
      <c r="Y44" s="19">
        <f t="shared" si="0"/>
        <v>32314</v>
      </c>
      <c r="Z44" s="19">
        <f t="shared" si="0"/>
        <v>37757.300000000003</v>
      </c>
      <c r="AA44" s="19">
        <f t="shared" si="0"/>
        <v>69242.7</v>
      </c>
      <c r="AB44" s="19">
        <f t="shared" si="0"/>
        <v>8306.6059999999998</v>
      </c>
      <c r="AC44" s="19">
        <f t="shared" si="0"/>
        <v>1925.6223</v>
      </c>
      <c r="AD44" s="19">
        <f t="shared" si="0"/>
        <v>1094.9616999999998</v>
      </c>
      <c r="AE44" s="19">
        <f t="shared" si="0"/>
        <v>75.514600000000002</v>
      </c>
      <c r="AF44" s="19">
        <f t="shared" si="0"/>
        <v>15233.394</v>
      </c>
      <c r="AG44" s="19">
        <f t="shared" si="0"/>
        <v>3531.3776999999995</v>
      </c>
      <c r="AH44" s="19">
        <f t="shared" si="0"/>
        <v>2008.0382999999999</v>
      </c>
      <c r="AI44" s="19">
        <f t="shared" si="0"/>
        <v>138.4854</v>
      </c>
    </row>
    <row r="45" spans="1:37" hidden="1">
      <c r="A45" s="10">
        <v>32</v>
      </c>
      <c r="B45" s="10">
        <v>21</v>
      </c>
      <c r="C45" s="5" t="s">
        <v>42</v>
      </c>
      <c r="D45" s="6">
        <v>196</v>
      </c>
      <c r="E45" s="5" t="s">
        <v>38</v>
      </c>
      <c r="F45" s="5" t="s">
        <v>39</v>
      </c>
      <c r="G45" s="5" t="s">
        <v>35</v>
      </c>
      <c r="H45" s="11">
        <v>24</v>
      </c>
      <c r="I45" s="12">
        <v>16380</v>
      </c>
      <c r="J45" s="7" t="s">
        <v>29</v>
      </c>
      <c r="K45" s="7" t="s">
        <v>29</v>
      </c>
      <c r="L45" s="7" t="s">
        <v>29</v>
      </c>
      <c r="M45" s="7" t="s">
        <v>29</v>
      </c>
      <c r="N45" s="7" t="s">
        <v>29</v>
      </c>
      <c r="O45" s="7" t="s">
        <v>29</v>
      </c>
      <c r="P45" s="7" t="s">
        <v>29</v>
      </c>
      <c r="Q45" s="7" t="s">
        <v>29</v>
      </c>
      <c r="R45" s="7" t="s">
        <v>29</v>
      </c>
      <c r="S45" s="7" t="s">
        <v>29</v>
      </c>
      <c r="T45" s="7" t="s">
        <v>29</v>
      </c>
      <c r="U45" s="7" t="s">
        <v>29</v>
      </c>
      <c r="V45" s="7" t="s">
        <v>29</v>
      </c>
      <c r="W45" s="7" t="s">
        <v>29</v>
      </c>
      <c r="X45" s="7" t="s">
        <v>29</v>
      </c>
      <c r="Y45" s="7" t="s">
        <v>29</v>
      </c>
      <c r="Z45" s="7" t="s">
        <v>29</v>
      </c>
      <c r="AA45" s="7" t="s">
        <v>29</v>
      </c>
      <c r="AB45" s="7" t="s">
        <v>29</v>
      </c>
      <c r="AC45" s="7" t="s">
        <v>29</v>
      </c>
      <c r="AD45" s="7" t="s">
        <v>29</v>
      </c>
      <c r="AE45" s="7" t="s">
        <v>29</v>
      </c>
      <c r="AF45" s="7" t="s">
        <v>29</v>
      </c>
      <c r="AG45" s="7" t="s">
        <v>29</v>
      </c>
      <c r="AH45" s="7" t="s">
        <v>29</v>
      </c>
      <c r="AI45" s="7" t="s">
        <v>29</v>
      </c>
      <c r="AJ45" s="7" t="s">
        <v>29</v>
      </c>
      <c r="AK45" s="7" t="s">
        <v>29</v>
      </c>
    </row>
    <row r="46" spans="1:37" hidden="1">
      <c r="A46" s="10">
        <v>33</v>
      </c>
      <c r="B46" s="10">
        <v>22</v>
      </c>
      <c r="C46" s="5" t="s">
        <v>54</v>
      </c>
      <c r="D46" s="6">
        <v>58</v>
      </c>
      <c r="E46" s="5" t="s">
        <v>38</v>
      </c>
      <c r="F46" s="5" t="s">
        <v>52</v>
      </c>
      <c r="G46" s="5" t="s">
        <v>53</v>
      </c>
      <c r="H46" s="11">
        <v>12</v>
      </c>
      <c r="I46" s="12">
        <v>24960</v>
      </c>
      <c r="J46" s="7" t="s">
        <v>29</v>
      </c>
      <c r="K46" s="7" t="s">
        <v>29</v>
      </c>
      <c r="L46" s="7" t="s">
        <v>29</v>
      </c>
      <c r="M46" s="7" t="s">
        <v>29</v>
      </c>
      <c r="N46" s="7" t="s">
        <v>29</v>
      </c>
      <c r="O46" s="7" t="s">
        <v>29</v>
      </c>
      <c r="P46" s="7" t="s">
        <v>29</v>
      </c>
      <c r="Q46" s="7" t="s">
        <v>29</v>
      </c>
      <c r="R46" s="7" t="s">
        <v>29</v>
      </c>
      <c r="S46" s="7" t="s">
        <v>29</v>
      </c>
      <c r="T46" s="7" t="s">
        <v>29</v>
      </c>
      <c r="U46" s="7" t="s">
        <v>29</v>
      </c>
      <c r="V46" s="7" t="s">
        <v>29</v>
      </c>
      <c r="W46" s="7" t="s">
        <v>29</v>
      </c>
      <c r="X46" s="7" t="s">
        <v>29</v>
      </c>
      <c r="Y46" s="7" t="s">
        <v>29</v>
      </c>
      <c r="Z46" s="7" t="s">
        <v>29</v>
      </c>
      <c r="AA46" s="7" t="s">
        <v>29</v>
      </c>
      <c r="AB46" s="7" t="s">
        <v>29</v>
      </c>
      <c r="AC46" s="7" t="s">
        <v>29</v>
      </c>
      <c r="AD46" s="7" t="s">
        <v>29</v>
      </c>
      <c r="AE46" s="7" t="s">
        <v>29</v>
      </c>
      <c r="AF46" s="7" t="s">
        <v>29</v>
      </c>
      <c r="AG46" s="7" t="s">
        <v>29</v>
      </c>
      <c r="AH46" s="7" t="s">
        <v>29</v>
      </c>
      <c r="AI46" s="7" t="s">
        <v>29</v>
      </c>
      <c r="AJ46" s="7" t="s">
        <v>29</v>
      </c>
      <c r="AK46" s="7" t="s">
        <v>29</v>
      </c>
    </row>
    <row r="47" spans="1:37" hidden="1">
      <c r="A47" s="10">
        <v>34</v>
      </c>
      <c r="B47" s="10">
        <v>23</v>
      </c>
      <c r="C47" s="5" t="s">
        <v>43</v>
      </c>
      <c r="D47" s="6">
        <v>221</v>
      </c>
      <c r="E47" s="5" t="s">
        <v>38</v>
      </c>
      <c r="F47" s="5" t="s">
        <v>39</v>
      </c>
      <c r="G47" s="24">
        <v>40948</v>
      </c>
      <c r="H47" s="11">
        <v>-2</v>
      </c>
      <c r="I47" s="12">
        <v>16380</v>
      </c>
      <c r="J47" s="7" t="s">
        <v>29</v>
      </c>
      <c r="K47" s="7" t="s">
        <v>29</v>
      </c>
      <c r="L47" s="7" t="s">
        <v>29</v>
      </c>
      <c r="M47" s="7" t="s">
        <v>29</v>
      </c>
      <c r="N47" s="7" t="s">
        <v>29</v>
      </c>
      <c r="O47" s="7" t="s">
        <v>29</v>
      </c>
      <c r="P47" s="7" t="s">
        <v>29</v>
      </c>
      <c r="Q47" s="7" t="s">
        <v>29</v>
      </c>
      <c r="R47" s="7" t="s">
        <v>29</v>
      </c>
      <c r="S47" s="7" t="s">
        <v>29</v>
      </c>
      <c r="T47" s="7" t="s">
        <v>29</v>
      </c>
      <c r="U47" s="7" t="s">
        <v>29</v>
      </c>
      <c r="V47" s="7" t="s">
        <v>29</v>
      </c>
      <c r="W47" s="7" t="s">
        <v>29</v>
      </c>
      <c r="X47" s="7" t="s">
        <v>29</v>
      </c>
      <c r="Y47" s="7" t="s">
        <v>29</v>
      </c>
      <c r="Z47" s="7" t="s">
        <v>29</v>
      </c>
      <c r="AA47" s="7" t="s">
        <v>29</v>
      </c>
      <c r="AB47" s="7" t="s">
        <v>29</v>
      </c>
      <c r="AC47" s="7" t="s">
        <v>29</v>
      </c>
      <c r="AD47" s="7" t="s">
        <v>29</v>
      </c>
      <c r="AE47" s="7" t="s">
        <v>29</v>
      </c>
      <c r="AF47" s="7" t="s">
        <v>29</v>
      </c>
      <c r="AG47" s="7" t="s">
        <v>29</v>
      </c>
      <c r="AH47" s="7" t="s">
        <v>29</v>
      </c>
      <c r="AI47" s="7" t="s">
        <v>29</v>
      </c>
      <c r="AJ47" s="7" t="s">
        <v>29</v>
      </c>
      <c r="AK47" s="7" t="s">
        <v>29</v>
      </c>
    </row>
    <row r="48" spans="1:37" hidden="1">
      <c r="A48" s="10">
        <v>35</v>
      </c>
      <c r="B48" s="10">
        <v>24</v>
      </c>
      <c r="C48" s="5" t="s">
        <v>44</v>
      </c>
      <c r="D48" s="6">
        <v>190</v>
      </c>
      <c r="E48" s="5" t="s">
        <v>38</v>
      </c>
      <c r="F48" s="5" t="s">
        <v>39</v>
      </c>
      <c r="G48" s="5" t="s">
        <v>45</v>
      </c>
      <c r="H48" s="11">
        <v>26</v>
      </c>
      <c r="I48" s="12">
        <v>16380</v>
      </c>
      <c r="J48" s="7" t="s">
        <v>29</v>
      </c>
      <c r="K48" s="7" t="s">
        <v>29</v>
      </c>
      <c r="L48" s="7" t="s">
        <v>29</v>
      </c>
      <c r="M48" s="7" t="s">
        <v>29</v>
      </c>
      <c r="N48" s="7" t="s">
        <v>29</v>
      </c>
      <c r="O48" s="7" t="s">
        <v>29</v>
      </c>
      <c r="P48" s="7" t="s">
        <v>29</v>
      </c>
      <c r="Q48" s="7" t="s">
        <v>29</v>
      </c>
      <c r="R48" s="7" t="s">
        <v>29</v>
      </c>
      <c r="S48" s="7" t="s">
        <v>29</v>
      </c>
      <c r="T48" s="7" t="s">
        <v>29</v>
      </c>
      <c r="U48" s="7" t="s">
        <v>29</v>
      </c>
      <c r="V48" s="7" t="s">
        <v>29</v>
      </c>
      <c r="W48" s="7" t="s">
        <v>29</v>
      </c>
      <c r="X48" s="7" t="s">
        <v>29</v>
      </c>
      <c r="Y48" s="7" t="s">
        <v>29</v>
      </c>
      <c r="Z48" s="7" t="s">
        <v>29</v>
      </c>
      <c r="AA48" s="7" t="s">
        <v>29</v>
      </c>
      <c r="AB48" s="7" t="s">
        <v>29</v>
      </c>
      <c r="AC48" s="7" t="s">
        <v>29</v>
      </c>
      <c r="AD48" s="7" t="s">
        <v>29</v>
      </c>
      <c r="AE48" s="7" t="s">
        <v>29</v>
      </c>
      <c r="AF48" s="7" t="s">
        <v>29</v>
      </c>
      <c r="AG48" s="7" t="s">
        <v>29</v>
      </c>
      <c r="AH48" s="7" t="s">
        <v>29</v>
      </c>
      <c r="AI48" s="7" t="s">
        <v>29</v>
      </c>
      <c r="AJ48" s="7" t="s">
        <v>29</v>
      </c>
      <c r="AK48" s="7" t="s">
        <v>29</v>
      </c>
    </row>
    <row r="49" spans="1:37" hidden="1">
      <c r="A49" s="10">
        <v>36</v>
      </c>
      <c r="B49" s="10">
        <v>25</v>
      </c>
      <c r="C49" s="5" t="s">
        <v>100</v>
      </c>
      <c r="D49" s="6">
        <v>233</v>
      </c>
      <c r="E49" s="5" t="s">
        <v>38</v>
      </c>
      <c r="F49" s="5" t="s">
        <v>39</v>
      </c>
      <c r="G49" s="24">
        <v>41039</v>
      </c>
      <c r="H49" s="11">
        <v>26</v>
      </c>
      <c r="I49" s="12">
        <v>16380</v>
      </c>
      <c r="J49" s="7" t="s">
        <v>29</v>
      </c>
      <c r="K49" s="7" t="s">
        <v>29</v>
      </c>
      <c r="L49" s="7" t="s">
        <v>29</v>
      </c>
      <c r="M49" s="7" t="s">
        <v>29</v>
      </c>
      <c r="N49" s="7" t="s">
        <v>29</v>
      </c>
      <c r="O49" s="7" t="s">
        <v>29</v>
      </c>
      <c r="P49" s="7" t="s">
        <v>29</v>
      </c>
      <c r="Q49" s="7" t="s">
        <v>29</v>
      </c>
      <c r="R49" s="7" t="s">
        <v>29</v>
      </c>
      <c r="S49" s="7" t="s">
        <v>29</v>
      </c>
      <c r="T49" s="7" t="s">
        <v>29</v>
      </c>
      <c r="U49" s="7" t="s">
        <v>29</v>
      </c>
      <c r="V49" s="7" t="s">
        <v>29</v>
      </c>
      <c r="W49" s="7" t="s">
        <v>29</v>
      </c>
      <c r="X49" s="7" t="s">
        <v>29</v>
      </c>
      <c r="Y49" s="7" t="s">
        <v>29</v>
      </c>
      <c r="Z49" s="7" t="s">
        <v>29</v>
      </c>
      <c r="AA49" s="7" t="s">
        <v>29</v>
      </c>
      <c r="AB49" s="7" t="s">
        <v>29</v>
      </c>
      <c r="AC49" s="7" t="s">
        <v>29</v>
      </c>
      <c r="AD49" s="7" t="s">
        <v>29</v>
      </c>
      <c r="AE49" s="7" t="s">
        <v>29</v>
      </c>
      <c r="AF49" s="7" t="s">
        <v>29</v>
      </c>
      <c r="AG49" s="7" t="s">
        <v>29</v>
      </c>
      <c r="AH49" s="7" t="s">
        <v>29</v>
      </c>
      <c r="AI49" s="7" t="s">
        <v>29</v>
      </c>
      <c r="AJ49" s="7" t="s">
        <v>29</v>
      </c>
      <c r="AK49" s="7" t="s">
        <v>29</v>
      </c>
    </row>
    <row r="50" spans="1:37" hidden="1">
      <c r="A50" s="10">
        <v>37</v>
      </c>
      <c r="B50" s="10">
        <v>26</v>
      </c>
      <c r="C50" s="5" t="s">
        <v>46</v>
      </c>
      <c r="D50" s="6">
        <v>26</v>
      </c>
      <c r="E50" s="5" t="s">
        <v>38</v>
      </c>
      <c r="F50" s="5" t="s">
        <v>39</v>
      </c>
      <c r="G50" s="5" t="s">
        <v>47</v>
      </c>
      <c r="H50" s="11">
        <v>11</v>
      </c>
      <c r="I50" s="12">
        <v>16380</v>
      </c>
      <c r="J50" s="7" t="s">
        <v>29</v>
      </c>
      <c r="K50" s="7" t="s">
        <v>29</v>
      </c>
      <c r="L50" s="7" t="s">
        <v>29</v>
      </c>
      <c r="M50" s="7" t="s">
        <v>29</v>
      </c>
      <c r="N50" s="7" t="s">
        <v>29</v>
      </c>
      <c r="O50" s="7" t="s">
        <v>29</v>
      </c>
      <c r="P50" s="7" t="s">
        <v>29</v>
      </c>
      <c r="Q50" s="7" t="s">
        <v>29</v>
      </c>
      <c r="R50" s="7" t="s">
        <v>29</v>
      </c>
      <c r="S50" s="7" t="s">
        <v>29</v>
      </c>
      <c r="T50" s="7" t="s">
        <v>29</v>
      </c>
      <c r="U50" s="7" t="s">
        <v>29</v>
      </c>
      <c r="V50" s="7" t="s">
        <v>29</v>
      </c>
      <c r="W50" s="7" t="s">
        <v>29</v>
      </c>
      <c r="X50" s="7" t="s">
        <v>29</v>
      </c>
      <c r="Y50" s="7" t="s">
        <v>29</v>
      </c>
      <c r="Z50" s="7" t="s">
        <v>29</v>
      </c>
      <c r="AA50" s="7" t="s">
        <v>29</v>
      </c>
      <c r="AB50" s="7" t="s">
        <v>29</v>
      </c>
      <c r="AC50" s="7" t="s">
        <v>29</v>
      </c>
      <c r="AD50" s="7" t="s">
        <v>29</v>
      </c>
      <c r="AE50" s="7" t="s">
        <v>29</v>
      </c>
      <c r="AF50" s="7" t="s">
        <v>29</v>
      </c>
      <c r="AG50" s="7" t="s">
        <v>29</v>
      </c>
      <c r="AH50" s="7" t="s">
        <v>29</v>
      </c>
      <c r="AI50" s="7" t="s">
        <v>29</v>
      </c>
      <c r="AJ50" s="7" t="s">
        <v>29</v>
      </c>
      <c r="AK50" s="7" t="s">
        <v>29</v>
      </c>
    </row>
    <row r="51" spans="1:37" hidden="1">
      <c r="A51" s="10">
        <v>38</v>
      </c>
      <c r="B51" s="10">
        <v>27</v>
      </c>
      <c r="C51" s="5" t="s">
        <v>48</v>
      </c>
      <c r="D51" s="6">
        <v>33</v>
      </c>
      <c r="E51" s="5" t="s">
        <v>38</v>
      </c>
      <c r="F51" s="5" t="s">
        <v>39</v>
      </c>
      <c r="G51" s="5" t="s">
        <v>49</v>
      </c>
      <c r="H51" s="11">
        <v>10</v>
      </c>
      <c r="I51" s="12">
        <v>16380</v>
      </c>
      <c r="J51" s="7" t="s">
        <v>29</v>
      </c>
      <c r="K51" s="7" t="s">
        <v>29</v>
      </c>
      <c r="L51" s="7" t="s">
        <v>29</v>
      </c>
      <c r="M51" s="7" t="s">
        <v>29</v>
      </c>
      <c r="N51" s="7" t="s">
        <v>29</v>
      </c>
      <c r="O51" s="7" t="s">
        <v>29</v>
      </c>
      <c r="P51" s="7" t="s">
        <v>29</v>
      </c>
      <c r="Q51" s="7" t="s">
        <v>29</v>
      </c>
      <c r="R51" s="7" t="s">
        <v>29</v>
      </c>
      <c r="S51" s="7" t="s">
        <v>29</v>
      </c>
      <c r="T51" s="7" t="s">
        <v>29</v>
      </c>
      <c r="U51" s="7" t="s">
        <v>29</v>
      </c>
      <c r="V51" s="7" t="s">
        <v>29</v>
      </c>
      <c r="W51" s="7" t="s">
        <v>29</v>
      </c>
      <c r="X51" s="7" t="s">
        <v>29</v>
      </c>
      <c r="Y51" s="7" t="s">
        <v>29</v>
      </c>
      <c r="Z51" s="7" t="s">
        <v>29</v>
      </c>
      <c r="AA51" s="7" t="s">
        <v>29</v>
      </c>
      <c r="AB51" s="7" t="s">
        <v>29</v>
      </c>
      <c r="AC51" s="7" t="s">
        <v>29</v>
      </c>
      <c r="AD51" s="7" t="s">
        <v>29</v>
      </c>
      <c r="AE51" s="7" t="s">
        <v>29</v>
      </c>
      <c r="AF51" s="7" t="s">
        <v>29</v>
      </c>
      <c r="AG51" s="7" t="s">
        <v>29</v>
      </c>
      <c r="AH51" s="7" t="s">
        <v>29</v>
      </c>
      <c r="AI51" s="7" t="s">
        <v>29</v>
      </c>
      <c r="AJ51" s="7" t="s">
        <v>29</v>
      </c>
      <c r="AK51" s="7" t="s">
        <v>29</v>
      </c>
    </row>
    <row r="52" spans="1:37" hidden="1">
      <c r="A52" s="10">
        <v>39</v>
      </c>
      <c r="B52" s="10">
        <v>28</v>
      </c>
      <c r="C52" s="5" t="s">
        <v>114</v>
      </c>
      <c r="D52" s="6">
        <v>116</v>
      </c>
      <c r="E52" s="5" t="s">
        <v>38</v>
      </c>
      <c r="F52" s="5" t="s">
        <v>39</v>
      </c>
      <c r="G52" s="24">
        <v>41610</v>
      </c>
      <c r="H52" s="11">
        <v>3</v>
      </c>
      <c r="I52" s="12">
        <v>16380</v>
      </c>
      <c r="J52" s="7" t="s">
        <v>29</v>
      </c>
      <c r="K52" s="7" t="s">
        <v>29</v>
      </c>
      <c r="L52" s="7" t="s">
        <v>29</v>
      </c>
      <c r="M52" s="7" t="s">
        <v>29</v>
      </c>
      <c r="N52" s="7" t="s">
        <v>29</v>
      </c>
      <c r="O52" s="7" t="s">
        <v>29</v>
      </c>
      <c r="P52" s="7" t="s">
        <v>29</v>
      </c>
      <c r="Q52" s="7" t="s">
        <v>29</v>
      </c>
      <c r="R52" s="7" t="s">
        <v>29</v>
      </c>
      <c r="S52" s="7" t="s">
        <v>29</v>
      </c>
      <c r="T52" s="7" t="s">
        <v>29</v>
      </c>
      <c r="U52" s="7" t="s">
        <v>29</v>
      </c>
      <c r="V52" s="7" t="s">
        <v>29</v>
      </c>
      <c r="W52" s="7" t="s">
        <v>29</v>
      </c>
      <c r="X52" s="7" t="s">
        <v>29</v>
      </c>
      <c r="Y52" s="7" t="s">
        <v>29</v>
      </c>
      <c r="Z52" s="7" t="s">
        <v>29</v>
      </c>
      <c r="AA52" s="7" t="s">
        <v>29</v>
      </c>
      <c r="AB52" s="7" t="s">
        <v>29</v>
      </c>
      <c r="AC52" s="7" t="s">
        <v>29</v>
      </c>
      <c r="AD52" s="7" t="s">
        <v>29</v>
      </c>
      <c r="AE52" s="7" t="s">
        <v>29</v>
      </c>
      <c r="AF52" s="7" t="s">
        <v>29</v>
      </c>
      <c r="AG52" s="7" t="s">
        <v>29</v>
      </c>
      <c r="AH52" s="7" t="s">
        <v>29</v>
      </c>
      <c r="AI52" s="7" t="s">
        <v>29</v>
      </c>
      <c r="AJ52" s="7" t="s">
        <v>29</v>
      </c>
      <c r="AK52" s="7" t="s">
        <v>29</v>
      </c>
    </row>
    <row r="53" spans="1:37" hidden="1">
      <c r="A53" s="10">
        <v>40</v>
      </c>
      <c r="B53" s="10">
        <v>29</v>
      </c>
      <c r="C53" s="28" t="s">
        <v>105</v>
      </c>
      <c r="D53" s="29">
        <v>264</v>
      </c>
      <c r="E53" s="28" t="s">
        <v>38</v>
      </c>
      <c r="F53" s="28" t="s">
        <v>39</v>
      </c>
      <c r="G53" s="28" t="s">
        <v>104</v>
      </c>
      <c r="H53" s="11">
        <v>21</v>
      </c>
      <c r="I53" s="12">
        <v>16380</v>
      </c>
      <c r="J53" s="7" t="s">
        <v>29</v>
      </c>
      <c r="K53" s="7" t="s">
        <v>29</v>
      </c>
      <c r="L53" s="7" t="s">
        <v>29</v>
      </c>
      <c r="M53" s="7" t="s">
        <v>29</v>
      </c>
      <c r="N53" s="7" t="s">
        <v>29</v>
      </c>
      <c r="O53" s="7" t="s">
        <v>29</v>
      </c>
      <c r="P53" s="7" t="s">
        <v>29</v>
      </c>
      <c r="Q53" s="7" t="s">
        <v>29</v>
      </c>
      <c r="R53" s="7" t="s">
        <v>29</v>
      </c>
      <c r="S53" s="7" t="s">
        <v>29</v>
      </c>
      <c r="T53" s="7" t="s">
        <v>29</v>
      </c>
      <c r="U53" s="7" t="s">
        <v>29</v>
      </c>
      <c r="V53" s="7" t="s">
        <v>29</v>
      </c>
      <c r="W53" s="7" t="s">
        <v>29</v>
      </c>
      <c r="X53" s="7" t="s">
        <v>29</v>
      </c>
      <c r="Y53" s="7" t="s">
        <v>29</v>
      </c>
      <c r="Z53" s="7" t="s">
        <v>29</v>
      </c>
      <c r="AA53" s="7" t="s">
        <v>29</v>
      </c>
      <c r="AB53" s="7" t="s">
        <v>29</v>
      </c>
      <c r="AC53" s="7" t="s">
        <v>29</v>
      </c>
      <c r="AD53" s="7" t="s">
        <v>29</v>
      </c>
      <c r="AE53" s="7" t="s">
        <v>29</v>
      </c>
      <c r="AF53" s="7" t="s">
        <v>29</v>
      </c>
      <c r="AG53" s="7" t="s">
        <v>29</v>
      </c>
      <c r="AH53" s="7" t="s">
        <v>29</v>
      </c>
      <c r="AI53" s="7" t="s">
        <v>29</v>
      </c>
      <c r="AJ53" s="7" t="s">
        <v>29</v>
      </c>
      <c r="AK53" s="7" t="s">
        <v>29</v>
      </c>
    </row>
    <row r="54" spans="1:37" hidden="1">
      <c r="A54" s="10">
        <v>41</v>
      </c>
      <c r="B54" s="10">
        <v>30</v>
      </c>
      <c r="C54" s="5" t="s">
        <v>106</v>
      </c>
      <c r="D54" s="6">
        <v>273</v>
      </c>
      <c r="E54" s="5" t="s">
        <v>38</v>
      </c>
      <c r="F54" s="5" t="s">
        <v>39</v>
      </c>
      <c r="G54" s="24">
        <v>41487</v>
      </c>
      <c r="H54" s="11">
        <v>12</v>
      </c>
      <c r="I54" s="12">
        <v>16380</v>
      </c>
      <c r="J54" s="7" t="s">
        <v>29</v>
      </c>
      <c r="K54" s="7" t="s">
        <v>29</v>
      </c>
      <c r="L54" s="7" t="s">
        <v>29</v>
      </c>
      <c r="M54" s="7" t="s">
        <v>29</v>
      </c>
      <c r="N54" s="7" t="s">
        <v>29</v>
      </c>
      <c r="O54" s="7" t="s">
        <v>29</v>
      </c>
      <c r="P54" s="7" t="s">
        <v>29</v>
      </c>
      <c r="Q54" s="7" t="s">
        <v>29</v>
      </c>
      <c r="R54" s="7" t="s">
        <v>29</v>
      </c>
      <c r="S54" s="7" t="s">
        <v>29</v>
      </c>
      <c r="T54" s="7" t="s">
        <v>29</v>
      </c>
      <c r="U54" s="7" t="s">
        <v>29</v>
      </c>
      <c r="V54" s="7" t="s">
        <v>29</v>
      </c>
      <c r="W54" s="7" t="s">
        <v>29</v>
      </c>
      <c r="X54" s="7" t="s">
        <v>29</v>
      </c>
      <c r="Y54" s="7" t="s">
        <v>29</v>
      </c>
      <c r="Z54" s="7" t="s">
        <v>29</v>
      </c>
      <c r="AA54" s="7" t="s">
        <v>29</v>
      </c>
      <c r="AB54" s="7" t="s">
        <v>29</v>
      </c>
      <c r="AC54" s="7" t="s">
        <v>29</v>
      </c>
      <c r="AD54" s="7" t="s">
        <v>29</v>
      </c>
      <c r="AE54" s="7" t="s">
        <v>29</v>
      </c>
      <c r="AF54" s="7" t="s">
        <v>29</v>
      </c>
      <c r="AG54" s="7" t="s">
        <v>29</v>
      </c>
      <c r="AH54" s="7" t="s">
        <v>29</v>
      </c>
      <c r="AI54" s="7" t="s">
        <v>29</v>
      </c>
      <c r="AJ54" s="7" t="s">
        <v>29</v>
      </c>
      <c r="AK54" s="7" t="s">
        <v>29</v>
      </c>
    </row>
    <row r="55" spans="1:37" hidden="1">
      <c r="A55" s="10">
        <v>42</v>
      </c>
      <c r="B55" s="10">
        <v>31</v>
      </c>
      <c r="C55" s="5" t="s">
        <v>50</v>
      </c>
      <c r="D55" s="6">
        <v>124</v>
      </c>
      <c r="E55" s="5" t="s">
        <v>38</v>
      </c>
      <c r="F55" s="5" t="s">
        <v>52</v>
      </c>
      <c r="G55" s="5" t="s">
        <v>51</v>
      </c>
      <c r="H55" s="11">
        <v>14</v>
      </c>
      <c r="I55" s="12">
        <v>24960</v>
      </c>
      <c r="J55" s="7" t="s">
        <v>29</v>
      </c>
      <c r="K55" s="7" t="s">
        <v>29</v>
      </c>
      <c r="L55" s="7" t="s">
        <v>29</v>
      </c>
      <c r="M55" s="7" t="s">
        <v>29</v>
      </c>
      <c r="N55" s="7" t="s">
        <v>29</v>
      </c>
      <c r="O55" s="7" t="s">
        <v>29</v>
      </c>
      <c r="P55" s="7" t="s">
        <v>29</v>
      </c>
      <c r="Q55" s="7" t="s">
        <v>29</v>
      </c>
      <c r="R55" s="7" t="s">
        <v>29</v>
      </c>
      <c r="S55" s="7" t="s">
        <v>29</v>
      </c>
      <c r="T55" s="7" t="s">
        <v>29</v>
      </c>
      <c r="U55" s="7" t="s">
        <v>29</v>
      </c>
      <c r="V55" s="7" t="s">
        <v>29</v>
      </c>
      <c r="W55" s="7" t="s">
        <v>29</v>
      </c>
      <c r="X55" s="7" t="s">
        <v>29</v>
      </c>
      <c r="Y55" s="7" t="s">
        <v>29</v>
      </c>
      <c r="Z55" s="7" t="s">
        <v>29</v>
      </c>
      <c r="AA55" s="7" t="s">
        <v>29</v>
      </c>
      <c r="AB55" s="7" t="s">
        <v>29</v>
      </c>
      <c r="AC55" s="7" t="s">
        <v>29</v>
      </c>
      <c r="AD55" s="7" t="s">
        <v>29</v>
      </c>
      <c r="AE55" s="7" t="s">
        <v>29</v>
      </c>
      <c r="AF55" s="7" t="s">
        <v>29</v>
      </c>
      <c r="AG55" s="7" t="s">
        <v>29</v>
      </c>
      <c r="AH55" s="7" t="s">
        <v>29</v>
      </c>
      <c r="AI55" s="7" t="s">
        <v>29</v>
      </c>
      <c r="AJ55" s="7" t="s">
        <v>29</v>
      </c>
      <c r="AK55" s="7" t="s">
        <v>29</v>
      </c>
    </row>
    <row r="56" spans="1:37" hidden="1">
      <c r="A56" s="10">
        <v>43</v>
      </c>
      <c r="B56" s="10">
        <v>32</v>
      </c>
      <c r="C56" s="5" t="s">
        <v>115</v>
      </c>
      <c r="D56" s="6">
        <v>280</v>
      </c>
      <c r="E56" s="5" t="s">
        <v>38</v>
      </c>
      <c r="F56" s="5" t="s">
        <v>39</v>
      </c>
      <c r="G56" s="5"/>
      <c r="H56" s="11">
        <v>3</v>
      </c>
      <c r="I56" s="12">
        <v>16380</v>
      </c>
      <c r="J56" s="7" t="s">
        <v>29</v>
      </c>
      <c r="K56" s="7" t="s">
        <v>29</v>
      </c>
      <c r="L56" s="7" t="s">
        <v>29</v>
      </c>
      <c r="M56" s="7" t="s">
        <v>29</v>
      </c>
      <c r="N56" s="7" t="s">
        <v>29</v>
      </c>
      <c r="O56" s="7" t="s">
        <v>29</v>
      </c>
      <c r="P56" s="7" t="s">
        <v>29</v>
      </c>
      <c r="Q56" s="7" t="s">
        <v>29</v>
      </c>
      <c r="R56" s="7" t="s">
        <v>29</v>
      </c>
      <c r="S56" s="7" t="s">
        <v>29</v>
      </c>
      <c r="T56" s="7" t="s">
        <v>29</v>
      </c>
      <c r="U56" s="7" t="s">
        <v>29</v>
      </c>
      <c r="V56" s="7" t="s">
        <v>29</v>
      </c>
      <c r="W56" s="7" t="s">
        <v>29</v>
      </c>
      <c r="X56" s="7" t="s">
        <v>29</v>
      </c>
      <c r="Y56" s="7" t="s">
        <v>29</v>
      </c>
      <c r="Z56" s="7" t="s">
        <v>29</v>
      </c>
      <c r="AA56" s="7" t="s">
        <v>29</v>
      </c>
      <c r="AB56" s="7" t="s">
        <v>29</v>
      </c>
      <c r="AC56" s="7" t="s">
        <v>29</v>
      </c>
      <c r="AD56" s="7" t="s">
        <v>29</v>
      </c>
      <c r="AE56" s="7" t="s">
        <v>29</v>
      </c>
      <c r="AF56" s="7" t="s">
        <v>29</v>
      </c>
      <c r="AG56" s="7" t="s">
        <v>29</v>
      </c>
      <c r="AH56" s="7" t="s">
        <v>29</v>
      </c>
      <c r="AI56" s="7" t="s">
        <v>29</v>
      </c>
      <c r="AJ56" s="7" t="s">
        <v>29</v>
      </c>
      <c r="AK56" s="7" t="s">
        <v>29</v>
      </c>
    </row>
    <row r="57" spans="1:37" hidden="1">
      <c r="A57" s="10">
        <v>44</v>
      </c>
      <c r="B57" s="10">
        <v>33</v>
      </c>
      <c r="C57" s="28" t="s">
        <v>103</v>
      </c>
      <c r="D57" s="29">
        <v>261</v>
      </c>
      <c r="E57" s="28" t="s">
        <v>38</v>
      </c>
      <c r="F57" s="28" t="s">
        <v>39</v>
      </c>
      <c r="G57" s="28" t="s">
        <v>102</v>
      </c>
      <c r="H57" s="11">
        <v>21</v>
      </c>
      <c r="I57" s="12">
        <v>16380</v>
      </c>
      <c r="J57" s="7" t="s">
        <v>29</v>
      </c>
      <c r="K57" s="7" t="s">
        <v>29</v>
      </c>
      <c r="L57" s="7" t="s">
        <v>29</v>
      </c>
      <c r="M57" s="7" t="s">
        <v>29</v>
      </c>
      <c r="N57" s="7" t="s">
        <v>29</v>
      </c>
      <c r="O57" s="7" t="s">
        <v>29</v>
      </c>
      <c r="P57" s="7" t="s">
        <v>29</v>
      </c>
      <c r="Q57" s="7" t="s">
        <v>29</v>
      </c>
      <c r="R57" s="7" t="s">
        <v>29</v>
      </c>
      <c r="S57" s="7" t="s">
        <v>29</v>
      </c>
      <c r="T57" s="7" t="s">
        <v>29</v>
      </c>
      <c r="U57" s="7" t="s">
        <v>29</v>
      </c>
      <c r="V57" s="7" t="s">
        <v>29</v>
      </c>
      <c r="W57" s="7" t="s">
        <v>29</v>
      </c>
      <c r="X57" s="7" t="s">
        <v>29</v>
      </c>
      <c r="Y57" s="7" t="s">
        <v>29</v>
      </c>
      <c r="Z57" s="7" t="s">
        <v>29</v>
      </c>
      <c r="AA57" s="7" t="s">
        <v>29</v>
      </c>
      <c r="AB57" s="7" t="s">
        <v>29</v>
      </c>
      <c r="AC57" s="7" t="s">
        <v>29</v>
      </c>
      <c r="AD57" s="7" t="s">
        <v>29</v>
      </c>
      <c r="AE57" s="7" t="s">
        <v>29</v>
      </c>
      <c r="AF57" s="7" t="s">
        <v>29</v>
      </c>
      <c r="AG57" s="7" t="s">
        <v>29</v>
      </c>
      <c r="AH57" s="7" t="s">
        <v>29</v>
      </c>
      <c r="AI57" s="7" t="s">
        <v>29</v>
      </c>
      <c r="AJ57" s="7" t="s">
        <v>29</v>
      </c>
      <c r="AK57" s="7" t="s">
        <v>29</v>
      </c>
    </row>
    <row r="58" spans="1:37">
      <c r="T58" s="27"/>
      <c r="AA58" s="27"/>
    </row>
    <row r="59" spans="1:37" hidden="1">
      <c r="A59" s="1" t="s">
        <v>90</v>
      </c>
      <c r="B59" s="39" t="s">
        <v>91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1"/>
      <c r="T59" s="27"/>
    </row>
    <row r="60" spans="1:37" hidden="1">
      <c r="A60" s="1" t="s">
        <v>92</v>
      </c>
      <c r="B60" s="39" t="s">
        <v>93</v>
      </c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1"/>
      <c r="T60" s="27"/>
    </row>
    <row r="61" spans="1:37" hidden="1">
      <c r="A61" s="1" t="s">
        <v>94</v>
      </c>
      <c r="B61" s="39" t="s">
        <v>101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1"/>
    </row>
    <row r="62" spans="1:37" hidden="1">
      <c r="A62" s="1" t="s">
        <v>95</v>
      </c>
      <c r="B62" s="39" t="s">
        <v>96</v>
      </c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1"/>
    </row>
    <row r="65" spans="2:3">
      <c r="B65" s="31" t="s">
        <v>97</v>
      </c>
    </row>
    <row r="66" spans="2:3">
      <c r="B66" s="31"/>
    </row>
    <row r="67" spans="2:3">
      <c r="B67" s="31" t="s">
        <v>98</v>
      </c>
      <c r="C67" s="31" t="s">
        <v>99</v>
      </c>
    </row>
  </sheetData>
  <mergeCells count="15">
    <mergeCell ref="S8:Y10"/>
    <mergeCell ref="Z8:AI8"/>
    <mergeCell ref="A9:Q9"/>
    <mergeCell ref="Z9:AA10"/>
    <mergeCell ref="AB9:AI9"/>
    <mergeCell ref="AB10:AE10"/>
    <mergeCell ref="AF10:AI10"/>
    <mergeCell ref="B60:Q60"/>
    <mergeCell ref="B62:Q62"/>
    <mergeCell ref="A4:AK4"/>
    <mergeCell ref="A5:AK5"/>
    <mergeCell ref="A6:AK6"/>
    <mergeCell ref="A8:Q8"/>
    <mergeCell ref="B61:Q61"/>
    <mergeCell ref="B59:Q59"/>
  </mergeCells>
  <pageMargins left="0" right="0" top="0.94488188976377963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Бухсправка общая</vt:lpstr>
      <vt:lpstr>Бухспр по подразделению ОцОбОт</vt:lpstr>
      <vt:lpstr>Бухспр по расчету начислений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Naumova</dc:creator>
  <cp:lastModifiedBy>Naumova</cp:lastModifiedBy>
  <cp:lastPrinted>2014-03-06T08:50:51Z</cp:lastPrinted>
  <dcterms:created xsi:type="dcterms:W3CDTF">2012-07-23T13:03:01Z</dcterms:created>
  <dcterms:modified xsi:type="dcterms:W3CDTF">2014-03-06T08:54:28Z</dcterms:modified>
</cp:coreProperties>
</file>