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1"/>
  </bookViews>
  <sheets>
    <sheet name="одр" sheetId="1" r:id="rId1"/>
    <sheet name="проекты" sheetId="2" r:id="rId2"/>
    <sheet name="баланс" sheetId="3" r:id="rId3"/>
    <sheet name="упр баланс" sheetId="4" r:id="rId4"/>
  </sheets>
  <externalReferences>
    <externalReference r:id="rId5"/>
    <externalReference r:id="rId6"/>
  </externalReferences>
  <definedNames>
    <definedName name="К">[1]ЖО!$I$5:$I$576742</definedName>
    <definedName name="Статья_бюджета">[1]ЖО!$D$5:$D$576742</definedName>
    <definedName name="Сумма">[1]ЖО!$G$5:$G$576742</definedName>
  </definedNames>
  <calcPr calcId="145621"/>
</workbook>
</file>

<file path=xl/calcChain.xml><?xml version="1.0" encoding="utf-8"?>
<calcChain xmlns="http://schemas.openxmlformats.org/spreadsheetml/2006/main">
  <c r="U40" i="3" l="1"/>
  <c r="Q40" i="3"/>
  <c r="O40" i="3"/>
  <c r="M40" i="3"/>
  <c r="I40" i="3"/>
  <c r="U38" i="3"/>
  <c r="Q38" i="3"/>
  <c r="O38" i="3"/>
  <c r="M38" i="3"/>
  <c r="K38" i="3"/>
  <c r="I38" i="3"/>
  <c r="G38" i="3"/>
  <c r="E38" i="3"/>
  <c r="V35" i="3"/>
  <c r="R35" i="3"/>
  <c r="P35" i="3"/>
  <c r="N35" i="3"/>
  <c r="K35" i="3"/>
  <c r="L32" i="3" s="1"/>
  <c r="I35" i="3"/>
  <c r="J35" i="3" s="1"/>
  <c r="G35" i="3"/>
  <c r="H35" i="3" s="1"/>
  <c r="E35" i="3"/>
  <c r="E40" i="3" s="1"/>
  <c r="V34" i="3"/>
  <c r="R34" i="3"/>
  <c r="P34" i="3"/>
  <c r="N34" i="3"/>
  <c r="L34" i="3"/>
  <c r="H34" i="3"/>
  <c r="V33" i="3"/>
  <c r="R33" i="3"/>
  <c r="P33" i="3"/>
  <c r="N33" i="3"/>
  <c r="H33" i="3"/>
  <c r="V32" i="3"/>
  <c r="R32" i="3"/>
  <c r="P32" i="3"/>
  <c r="N32" i="3"/>
  <c r="H32" i="3"/>
  <c r="V31" i="3"/>
  <c r="R31" i="3"/>
  <c r="P31" i="3"/>
  <c r="N31" i="3"/>
  <c r="V30" i="3"/>
  <c r="R30" i="3"/>
  <c r="P30" i="3"/>
  <c r="N30" i="3"/>
  <c r="V29" i="3"/>
  <c r="R29" i="3"/>
  <c r="P29" i="3"/>
  <c r="N29" i="3"/>
  <c r="H29" i="3"/>
  <c r="F29" i="3"/>
  <c r="V28" i="3"/>
  <c r="R28" i="3"/>
  <c r="P28" i="3"/>
  <c r="N28" i="3"/>
  <c r="H28" i="3"/>
  <c r="V27" i="3"/>
  <c r="R27" i="3"/>
  <c r="P27" i="3"/>
  <c r="N27" i="3"/>
  <c r="J27" i="3"/>
  <c r="V26" i="3"/>
  <c r="R26" i="3"/>
  <c r="P26" i="3"/>
  <c r="N26" i="3"/>
  <c r="L26" i="3"/>
  <c r="H26" i="3"/>
  <c r="V25" i="3"/>
  <c r="R25" i="3"/>
  <c r="P25" i="3"/>
  <c r="N25" i="3"/>
  <c r="H25" i="3"/>
  <c r="F25" i="3"/>
  <c r="V24" i="3"/>
  <c r="R24" i="3"/>
  <c r="P24" i="3"/>
  <c r="N24" i="3"/>
  <c r="H24" i="3"/>
  <c r="V23" i="3"/>
  <c r="R23" i="3"/>
  <c r="P23" i="3"/>
  <c r="N23" i="3"/>
  <c r="L23" i="3"/>
  <c r="J23" i="3"/>
  <c r="V22" i="3"/>
  <c r="R22" i="3"/>
  <c r="P22" i="3"/>
  <c r="N22" i="3"/>
  <c r="L22" i="3"/>
  <c r="H22" i="3"/>
  <c r="V21" i="3"/>
  <c r="S21" i="3"/>
  <c r="R21" i="3"/>
  <c r="P21" i="3"/>
  <c r="N21" i="3"/>
  <c r="L21" i="3"/>
  <c r="H21" i="3"/>
  <c r="V19" i="3"/>
  <c r="R19" i="3"/>
  <c r="P19" i="3"/>
  <c r="N19" i="3"/>
  <c r="L19" i="3"/>
  <c r="K19" i="3"/>
  <c r="I19" i="3"/>
  <c r="J33" i="3" s="1"/>
  <c r="H19" i="3"/>
  <c r="G19" i="3"/>
  <c r="H27" i="3" s="1"/>
  <c r="E19" i="3"/>
  <c r="F19" i="3" s="1"/>
  <c r="V18" i="3"/>
  <c r="R18" i="3"/>
  <c r="P18" i="3"/>
  <c r="N18" i="3"/>
  <c r="L18" i="3"/>
  <c r="H18" i="3"/>
  <c r="F18" i="3"/>
  <c r="V17" i="3"/>
  <c r="R17" i="3"/>
  <c r="P17" i="3"/>
  <c r="N17" i="3"/>
  <c r="L17" i="3"/>
  <c r="J17" i="3"/>
  <c r="H17" i="3"/>
  <c r="V16" i="3"/>
  <c r="R16" i="3"/>
  <c r="P16" i="3"/>
  <c r="N16" i="3"/>
  <c r="L16" i="3"/>
  <c r="J16" i="3"/>
  <c r="H16" i="3"/>
  <c r="V15" i="3"/>
  <c r="R15" i="3"/>
  <c r="P15" i="3"/>
  <c r="N15" i="3"/>
  <c r="V14" i="3"/>
  <c r="R14" i="3"/>
  <c r="P14" i="3"/>
  <c r="N14" i="3"/>
  <c r="L14" i="3"/>
  <c r="H14" i="3"/>
  <c r="F14" i="3"/>
  <c r="V13" i="3"/>
  <c r="R13" i="3"/>
  <c r="P13" i="3"/>
  <c r="N13" i="3"/>
  <c r="L13" i="3"/>
  <c r="J13" i="3"/>
  <c r="H13" i="3"/>
  <c r="V12" i="3"/>
  <c r="R12" i="3"/>
  <c r="P12" i="3"/>
  <c r="N12" i="3"/>
  <c r="L12" i="3"/>
  <c r="J12" i="3"/>
  <c r="H12" i="3"/>
  <c r="U11" i="3"/>
  <c r="U39" i="3" s="1"/>
  <c r="S11" i="3"/>
  <c r="Q11" i="3"/>
  <c r="R11" i="3" s="1"/>
  <c r="O11" i="3"/>
  <c r="P11" i="3" s="1"/>
  <c r="M11" i="3"/>
  <c r="M39" i="3" s="1"/>
  <c r="K11" i="3"/>
  <c r="L11" i="3" s="1"/>
  <c r="I11" i="3"/>
  <c r="J11" i="3" s="1"/>
  <c r="G11" i="3"/>
  <c r="H11" i="3" s="1"/>
  <c r="E11" i="3"/>
  <c r="E39" i="3" s="1"/>
  <c r="V10" i="3"/>
  <c r="R10" i="3"/>
  <c r="P10" i="3"/>
  <c r="N10" i="3"/>
  <c r="L10" i="3"/>
  <c r="J10" i="3"/>
  <c r="H10" i="3"/>
  <c r="V9" i="3"/>
  <c r="R9" i="3"/>
  <c r="P9" i="3"/>
  <c r="N9" i="3"/>
  <c r="L9" i="3"/>
  <c r="J9" i="3"/>
  <c r="H9" i="3"/>
  <c r="F9" i="3"/>
  <c r="V8" i="3"/>
  <c r="R8" i="3"/>
  <c r="P8" i="3"/>
  <c r="N8" i="3"/>
  <c r="L8" i="3"/>
  <c r="H8" i="3"/>
  <c r="F8" i="3"/>
  <c r="V7" i="3"/>
  <c r="U7" i="3"/>
  <c r="S7" i="3"/>
  <c r="R7" i="3"/>
  <c r="Q7" i="3"/>
  <c r="Q39" i="3" s="1"/>
  <c r="O7" i="3"/>
  <c r="O39" i="3" s="1"/>
  <c r="N7" i="3"/>
  <c r="M7" i="3"/>
  <c r="K7" i="3"/>
  <c r="K39" i="3" s="1"/>
  <c r="J7" i="3"/>
  <c r="I7" i="3"/>
  <c r="I39" i="3" s="1"/>
  <c r="G7" i="3"/>
  <c r="G39" i="3" s="1"/>
  <c r="F7" i="3"/>
  <c r="E7" i="3"/>
  <c r="V6" i="3"/>
  <c r="S6" i="3"/>
  <c r="R6" i="3"/>
  <c r="P6" i="3"/>
  <c r="N6" i="3"/>
  <c r="L6" i="3"/>
  <c r="H6" i="3"/>
  <c r="F6" i="3"/>
  <c r="V5" i="3"/>
  <c r="R5" i="3"/>
  <c r="P5" i="3"/>
  <c r="N5" i="3"/>
  <c r="L5" i="3"/>
  <c r="J5" i="3"/>
  <c r="H5" i="3"/>
  <c r="F5" i="3"/>
  <c r="U2" i="3"/>
  <c r="S1" i="3"/>
  <c r="S2" i="3" s="1"/>
  <c r="Q1" i="3"/>
  <c r="Q2" i="3" s="1"/>
  <c r="O1" i="3"/>
  <c r="O2" i="3" s="1"/>
  <c r="M1" i="3"/>
  <c r="M2" i="3" s="1"/>
  <c r="K1" i="3"/>
  <c r="K2" i="3" s="1"/>
  <c r="I1" i="3"/>
  <c r="I2" i="3" s="1"/>
  <c r="G1" i="3"/>
  <c r="G2" i="3" s="1"/>
  <c r="E1" i="3"/>
  <c r="E2" i="3" s="1"/>
  <c r="AC42" i="2"/>
  <c r="Z42" i="2"/>
  <c r="AA42" i="2" s="1"/>
  <c r="X42" i="2"/>
  <c r="W42" i="2"/>
  <c r="U42" i="2"/>
  <c r="O42" i="2"/>
  <c r="M42" i="2"/>
  <c r="L42" i="2"/>
  <c r="J42" i="2"/>
  <c r="P42" i="2" s="1"/>
  <c r="I42" i="2"/>
  <c r="G42" i="2"/>
  <c r="F42" i="2"/>
  <c r="H42" i="2" s="1"/>
  <c r="AC41" i="2"/>
  <c r="U41" i="2"/>
  <c r="O41" i="2"/>
  <c r="N41" i="2"/>
  <c r="L41" i="2"/>
  <c r="J41" i="2"/>
  <c r="P41" i="2" s="1"/>
  <c r="I41" i="2"/>
  <c r="G41" i="2"/>
  <c r="F41" i="2"/>
  <c r="H41" i="2" s="1"/>
  <c r="AC40" i="2"/>
  <c r="U40" i="2"/>
  <c r="O40" i="2"/>
  <c r="L40" i="2"/>
  <c r="J40" i="2"/>
  <c r="N40" i="2" s="1"/>
  <c r="I40" i="2"/>
  <c r="G40" i="2"/>
  <c r="F40" i="2"/>
  <c r="H40" i="2" s="1"/>
  <c r="AC39" i="2"/>
  <c r="U39" i="2"/>
  <c r="O39" i="2"/>
  <c r="N39" i="2"/>
  <c r="M39" i="2"/>
  <c r="L39" i="2"/>
  <c r="J39" i="2"/>
  <c r="P39" i="2" s="1"/>
  <c r="I39" i="2"/>
  <c r="G39" i="2"/>
  <c r="F39" i="2"/>
  <c r="H39" i="2" s="1"/>
  <c r="AC38" i="2"/>
  <c r="U38" i="2"/>
  <c r="O38" i="2"/>
  <c r="L38" i="2"/>
  <c r="J38" i="2"/>
  <c r="I38" i="2"/>
  <c r="G38" i="2"/>
  <c r="F38" i="2"/>
  <c r="H38" i="2" s="1"/>
  <c r="AC37" i="2"/>
  <c r="AA37" i="2"/>
  <c r="Z37" i="2"/>
  <c r="W37" i="2"/>
  <c r="X37" i="2" s="1"/>
  <c r="U37" i="2"/>
  <c r="O37" i="2"/>
  <c r="N37" i="2"/>
  <c r="L37" i="2"/>
  <c r="J37" i="2"/>
  <c r="P37" i="2" s="1"/>
  <c r="I37" i="2"/>
  <c r="G37" i="2"/>
  <c r="F37" i="2"/>
  <c r="H37" i="2" s="1"/>
  <c r="AC36" i="2"/>
  <c r="U36" i="2"/>
  <c r="O36" i="2"/>
  <c r="L36" i="2"/>
  <c r="J36" i="2"/>
  <c r="N36" i="2" s="1"/>
  <c r="I36" i="2"/>
  <c r="G36" i="2"/>
  <c r="F36" i="2"/>
  <c r="H36" i="2" s="1"/>
  <c r="AC35" i="2"/>
  <c r="AA35" i="2"/>
  <c r="Z35" i="2"/>
  <c r="X35" i="2"/>
  <c r="W35" i="2"/>
  <c r="U35" i="2"/>
  <c r="O35" i="2"/>
  <c r="N35" i="2"/>
  <c r="M35" i="2"/>
  <c r="L35" i="2"/>
  <c r="J35" i="2"/>
  <c r="I35" i="2"/>
  <c r="G35" i="2"/>
  <c r="H35" i="2" s="1"/>
  <c r="F35" i="2"/>
  <c r="P35" i="2" s="1"/>
  <c r="AC34" i="2"/>
  <c r="U34" i="2"/>
  <c r="O34" i="2"/>
  <c r="L34" i="2"/>
  <c r="J34" i="2"/>
  <c r="I34" i="2"/>
  <c r="G34" i="2"/>
  <c r="F34" i="2"/>
  <c r="H34" i="2" s="1"/>
  <c r="AC33" i="2"/>
  <c r="U33" i="2"/>
  <c r="O33" i="2"/>
  <c r="N33" i="2"/>
  <c r="L33" i="2"/>
  <c r="J33" i="2"/>
  <c r="P33" i="2" s="1"/>
  <c r="I33" i="2"/>
  <c r="G33" i="2"/>
  <c r="F33" i="2"/>
  <c r="H33" i="2" s="1"/>
  <c r="AC32" i="2"/>
  <c r="U32" i="2"/>
  <c r="O32" i="2"/>
  <c r="L32" i="2"/>
  <c r="J32" i="2"/>
  <c r="N32" i="2" s="1"/>
  <c r="I32" i="2"/>
  <c r="G32" i="2"/>
  <c r="F32" i="2"/>
  <c r="H32" i="2" s="1"/>
  <c r="AC31" i="2"/>
  <c r="U31" i="2"/>
  <c r="O31" i="2"/>
  <c r="N31" i="2"/>
  <c r="M31" i="2"/>
  <c r="L31" i="2"/>
  <c r="J31" i="2"/>
  <c r="I31" i="2"/>
  <c r="G31" i="2"/>
  <c r="H31" i="2" s="1"/>
  <c r="F31" i="2"/>
  <c r="P31" i="2" s="1"/>
  <c r="AC30" i="2"/>
  <c r="U30" i="2"/>
  <c r="O30" i="2"/>
  <c r="L30" i="2"/>
  <c r="J30" i="2"/>
  <c r="I30" i="2"/>
  <c r="G30" i="2"/>
  <c r="F30" i="2"/>
  <c r="H30" i="2" s="1"/>
  <c r="AC29" i="2"/>
  <c r="U29" i="2"/>
  <c r="O29" i="2"/>
  <c r="N29" i="2"/>
  <c r="L29" i="2"/>
  <c r="J29" i="2"/>
  <c r="P29" i="2" s="1"/>
  <c r="I29" i="2"/>
  <c r="G29" i="2"/>
  <c r="F29" i="2"/>
  <c r="H29" i="2" s="1"/>
  <c r="AC28" i="2"/>
  <c r="Z28" i="2"/>
  <c r="AA28" i="2" s="1"/>
  <c r="X28" i="2"/>
  <c r="W28" i="2"/>
  <c r="U28" i="2"/>
  <c r="O28" i="2"/>
  <c r="M28" i="2"/>
  <c r="L28" i="2"/>
  <c r="J28" i="2"/>
  <c r="N28" i="2" s="1"/>
  <c r="I28" i="2"/>
  <c r="G28" i="2"/>
  <c r="F28" i="2"/>
  <c r="H28" i="2" s="1"/>
  <c r="AC27" i="2"/>
  <c r="AA27" i="2"/>
  <c r="Z27" i="2"/>
  <c r="W27" i="2"/>
  <c r="X27" i="2" s="1"/>
  <c r="U27" i="2"/>
  <c r="O27" i="2"/>
  <c r="N27" i="2"/>
  <c r="L27" i="2"/>
  <c r="M27" i="2" s="1"/>
  <c r="J27" i="2"/>
  <c r="I27" i="2"/>
  <c r="P27" i="2" s="1"/>
  <c r="G27" i="2"/>
  <c r="H27" i="2" s="1"/>
  <c r="F27" i="2"/>
  <c r="AC26" i="2"/>
  <c r="U26" i="2"/>
  <c r="O26" i="2"/>
  <c r="L26" i="2"/>
  <c r="J26" i="2"/>
  <c r="I26" i="2"/>
  <c r="G26" i="2"/>
  <c r="F26" i="2"/>
  <c r="H26" i="2" s="1"/>
  <c r="AC25" i="2"/>
  <c r="U25" i="2"/>
  <c r="O25" i="2"/>
  <c r="N25" i="2"/>
  <c r="L25" i="2"/>
  <c r="J25" i="2"/>
  <c r="P25" i="2" s="1"/>
  <c r="I25" i="2"/>
  <c r="G25" i="2"/>
  <c r="F25" i="2"/>
  <c r="H25" i="2" s="1"/>
  <c r="AC24" i="2"/>
  <c r="U24" i="2"/>
  <c r="O24" i="2"/>
  <c r="M24" i="2"/>
  <c r="L24" i="2"/>
  <c r="J24" i="2"/>
  <c r="N24" i="2" s="1"/>
  <c r="I24" i="2"/>
  <c r="H24" i="2"/>
  <c r="G24" i="2"/>
  <c r="F24" i="2"/>
  <c r="AC23" i="2"/>
  <c r="AA23" i="2"/>
  <c r="Z23" i="2"/>
  <c r="W23" i="2"/>
  <c r="X23" i="2" s="1"/>
  <c r="U23" i="2"/>
  <c r="P23" i="2"/>
  <c r="Y23" i="2" s="1"/>
  <c r="O23" i="2"/>
  <c r="N23" i="2"/>
  <c r="L23" i="2"/>
  <c r="M23" i="2" s="1"/>
  <c r="J23" i="2"/>
  <c r="I23" i="2"/>
  <c r="G23" i="2"/>
  <c r="H23" i="2" s="1"/>
  <c r="F23" i="2"/>
  <c r="AC22" i="2"/>
  <c r="U22" i="2"/>
  <c r="O22" i="2"/>
  <c r="L22" i="2"/>
  <c r="J22" i="2"/>
  <c r="I22" i="2"/>
  <c r="G22" i="2"/>
  <c r="F22" i="2"/>
  <c r="H22" i="2" s="1"/>
  <c r="AC21" i="2"/>
  <c r="AA21" i="2"/>
  <c r="Z21" i="2"/>
  <c r="W21" i="2"/>
  <c r="X21" i="2" s="1"/>
  <c r="U21" i="2"/>
  <c r="O21" i="2"/>
  <c r="N21" i="2"/>
  <c r="L21" i="2"/>
  <c r="J21" i="2"/>
  <c r="I21" i="2"/>
  <c r="G21" i="2"/>
  <c r="F21" i="2"/>
  <c r="P21" i="2" s="1"/>
  <c r="AC20" i="2"/>
  <c r="U20" i="2"/>
  <c r="O20" i="2"/>
  <c r="M20" i="2"/>
  <c r="L20" i="2"/>
  <c r="J20" i="2"/>
  <c r="N20" i="2" s="1"/>
  <c r="I20" i="2"/>
  <c r="H20" i="2"/>
  <c r="G20" i="2"/>
  <c r="F20" i="2"/>
  <c r="AC19" i="2"/>
  <c r="AA19" i="2"/>
  <c r="X19" i="2"/>
  <c r="W19" i="2"/>
  <c r="U19" i="2"/>
  <c r="O19" i="2"/>
  <c r="L19" i="2"/>
  <c r="J19" i="2"/>
  <c r="I19" i="2"/>
  <c r="G19" i="2"/>
  <c r="F19" i="2"/>
  <c r="H19" i="2" s="1"/>
  <c r="AC18" i="2"/>
  <c r="U18" i="2"/>
  <c r="O18" i="2"/>
  <c r="N18" i="2"/>
  <c r="L18" i="2"/>
  <c r="J18" i="2"/>
  <c r="P18" i="2" s="1"/>
  <c r="I18" i="2"/>
  <c r="G18" i="2"/>
  <c r="F18" i="2"/>
  <c r="H18" i="2" s="1"/>
  <c r="AC17" i="2"/>
  <c r="U17" i="2"/>
  <c r="O17" i="2"/>
  <c r="M17" i="2"/>
  <c r="L17" i="2"/>
  <c r="J17" i="2"/>
  <c r="N17" i="2" s="1"/>
  <c r="I17" i="2"/>
  <c r="H17" i="2"/>
  <c r="G17" i="2"/>
  <c r="F17" i="2"/>
  <c r="AC16" i="2"/>
  <c r="U16" i="2"/>
  <c r="O16" i="2"/>
  <c r="N16" i="2"/>
  <c r="L16" i="2"/>
  <c r="M16" i="2" s="1"/>
  <c r="J16" i="2"/>
  <c r="I16" i="2"/>
  <c r="P16" i="2" s="1"/>
  <c r="G16" i="2"/>
  <c r="H16" i="2" s="1"/>
  <c r="F16" i="2"/>
  <c r="AC15" i="2"/>
  <c r="Z15" i="2"/>
  <c r="AA15" i="2" s="1"/>
  <c r="X15" i="2"/>
  <c r="W15" i="2"/>
  <c r="U15" i="2"/>
  <c r="O15" i="2"/>
  <c r="L15" i="2"/>
  <c r="J15" i="2"/>
  <c r="I15" i="2"/>
  <c r="G15" i="2"/>
  <c r="F15" i="2"/>
  <c r="H15" i="2" s="1"/>
  <c r="AC14" i="2"/>
  <c r="AA14" i="2"/>
  <c r="Z14" i="2"/>
  <c r="W14" i="2"/>
  <c r="X14" i="2" s="1"/>
  <c r="U14" i="2"/>
  <c r="O14" i="2"/>
  <c r="N14" i="2"/>
  <c r="L14" i="2"/>
  <c r="J14" i="2"/>
  <c r="Q14" i="2" s="1"/>
  <c r="I14" i="2"/>
  <c r="P14" i="2" s="1"/>
  <c r="V14" i="2" s="1"/>
  <c r="G14" i="2"/>
  <c r="F14" i="2"/>
  <c r="H14" i="2" s="1"/>
  <c r="AC13" i="2"/>
  <c r="AA13" i="2"/>
  <c r="W13" i="2"/>
  <c r="X13" i="2" s="1"/>
  <c r="U13" i="2"/>
  <c r="U8" i="2" s="1"/>
  <c r="P13" i="2"/>
  <c r="O13" i="2"/>
  <c r="N13" i="2"/>
  <c r="L13" i="2"/>
  <c r="M13" i="2" s="1"/>
  <c r="J13" i="2"/>
  <c r="I13" i="2"/>
  <c r="G13" i="2"/>
  <c r="H13" i="2" s="1"/>
  <c r="F13" i="2"/>
  <c r="AC12" i="2"/>
  <c r="AA12" i="2"/>
  <c r="W12" i="2"/>
  <c r="X12" i="2" s="1"/>
  <c r="U12" i="2"/>
  <c r="O12" i="2"/>
  <c r="N12" i="2"/>
  <c r="L12" i="2"/>
  <c r="J12" i="2"/>
  <c r="I12" i="2"/>
  <c r="G12" i="2"/>
  <c r="F12" i="2"/>
  <c r="AC11" i="2"/>
  <c r="AA11" i="2"/>
  <c r="Y11" i="2"/>
  <c r="X11" i="2"/>
  <c r="W11" i="2"/>
  <c r="U11" i="2"/>
  <c r="Q11" i="2"/>
  <c r="Q8" i="2" s="1"/>
  <c r="P11" i="2"/>
  <c r="V11" i="2" s="1"/>
  <c r="O11" i="2"/>
  <c r="N11" i="2"/>
  <c r="L11" i="2"/>
  <c r="L8" i="2" s="1"/>
  <c r="J11" i="2"/>
  <c r="I11" i="2"/>
  <c r="G11" i="2"/>
  <c r="G8" i="2" s="1"/>
  <c r="F11" i="2"/>
  <c r="AB8" i="2"/>
  <c r="T8" i="2"/>
  <c r="S8" i="2"/>
  <c r="R8" i="2"/>
  <c r="P8" i="2"/>
  <c r="K8" i="2"/>
  <c r="J8" i="2"/>
  <c r="I8" i="2"/>
  <c r="F8" i="2"/>
  <c r="AA6" i="2"/>
  <c r="X6" i="2"/>
  <c r="U6" i="2"/>
  <c r="M6" i="2"/>
  <c r="N6" i="2" s="1"/>
  <c r="L6" i="2"/>
  <c r="J6" i="2"/>
  <c r="G6" i="2"/>
  <c r="H6" i="2" s="1"/>
  <c r="F6" i="2"/>
  <c r="P5" i="2"/>
  <c r="M5" i="2"/>
  <c r="L5" i="2"/>
  <c r="J5" i="2"/>
  <c r="Q5" i="2" s="1"/>
  <c r="G5" i="2"/>
  <c r="H5" i="2" s="1"/>
  <c r="F5" i="2"/>
  <c r="M4" i="2"/>
  <c r="L4" i="2"/>
  <c r="J4" i="2"/>
  <c r="Q4" i="2" s="1"/>
  <c r="G4" i="2"/>
  <c r="F4" i="2"/>
  <c r="P4" i="2" s="1"/>
  <c r="AA3" i="2"/>
  <c r="X3" i="2"/>
  <c r="U3" i="2"/>
  <c r="Q3" i="2"/>
  <c r="M3" i="2"/>
  <c r="L3" i="2"/>
  <c r="J3" i="2"/>
  <c r="P3" i="2" s="1"/>
  <c r="G3" i="2"/>
  <c r="F3" i="2"/>
  <c r="H3" i="2" s="1"/>
  <c r="AA2" i="2"/>
  <c r="X2" i="2"/>
  <c r="U2" i="2"/>
  <c r="M2" i="2"/>
  <c r="L2" i="2"/>
  <c r="J2" i="2"/>
  <c r="P2" i="2" s="1"/>
  <c r="Q2" i="2" s="1"/>
  <c r="G2" i="2"/>
  <c r="F2" i="2"/>
  <c r="H2" i="2" s="1"/>
  <c r="M1" i="2"/>
  <c r="L1" i="2"/>
  <c r="L7" i="2" s="1"/>
  <c r="M7" i="2" s="1"/>
  <c r="J1" i="2"/>
  <c r="G1" i="2"/>
  <c r="F1" i="2"/>
  <c r="H1" i="2" s="1"/>
  <c r="F117" i="1"/>
  <c r="P80" i="1"/>
  <c r="O80" i="1"/>
  <c r="O78" i="1" s="1"/>
  <c r="P78" i="1"/>
  <c r="K78" i="1"/>
  <c r="J78" i="1"/>
  <c r="I78" i="1"/>
  <c r="H78" i="1"/>
  <c r="G78" i="1"/>
  <c r="F78" i="1"/>
  <c r="E78" i="1"/>
  <c r="P66" i="1"/>
  <c r="O66" i="1"/>
  <c r="N66" i="1"/>
  <c r="M66" i="1"/>
  <c r="L55" i="1"/>
  <c r="K55" i="1"/>
  <c r="J55" i="1"/>
  <c r="I55" i="1"/>
  <c r="H55" i="1"/>
  <c r="G55" i="1"/>
  <c r="F55" i="1"/>
  <c r="E55" i="1"/>
  <c r="D55" i="1"/>
  <c r="C55" i="1"/>
  <c r="L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P50" i="1"/>
  <c r="O50" i="1"/>
  <c r="N50" i="1"/>
  <c r="M50" i="1"/>
  <c r="L50" i="1"/>
  <c r="K50" i="1"/>
  <c r="J50" i="1"/>
  <c r="I50" i="1"/>
  <c r="H50" i="1"/>
  <c r="G50" i="1"/>
  <c r="F50" i="1"/>
  <c r="F49" i="1" s="1"/>
  <c r="E50" i="1"/>
  <c r="D50" i="1"/>
  <c r="C50" i="1"/>
  <c r="C49" i="1" s="1"/>
  <c r="P49" i="1"/>
  <c r="O49" i="1"/>
  <c r="N49" i="1"/>
  <c r="M49" i="1"/>
  <c r="L49" i="1"/>
  <c r="K49" i="1"/>
  <c r="J49" i="1"/>
  <c r="I49" i="1"/>
  <c r="H49" i="1"/>
  <c r="G49" i="1"/>
  <c r="E49" i="1"/>
  <c r="D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P46" i="1"/>
  <c r="O46" i="1"/>
  <c r="N46" i="1"/>
  <c r="M46" i="1"/>
  <c r="L46" i="1"/>
  <c r="K46" i="1"/>
  <c r="J46" i="1"/>
  <c r="I46" i="1"/>
  <c r="H46" i="1"/>
  <c r="H45" i="1" s="1"/>
  <c r="G46" i="1"/>
  <c r="G45" i="1" s="1"/>
  <c r="F46" i="1"/>
  <c r="E46" i="1"/>
  <c r="D46" i="1"/>
  <c r="D45" i="1" s="1"/>
  <c r="C46" i="1"/>
  <c r="C45" i="1" s="1"/>
  <c r="P45" i="1"/>
  <c r="O45" i="1"/>
  <c r="N45" i="1"/>
  <c r="M45" i="1"/>
  <c r="L45" i="1"/>
  <c r="K45" i="1"/>
  <c r="J45" i="1"/>
  <c r="I45" i="1"/>
  <c r="F45" i="1"/>
  <c r="E45" i="1"/>
  <c r="P44" i="1"/>
  <c r="O44" i="1"/>
  <c r="N44" i="1"/>
  <c r="M44" i="1"/>
  <c r="L44" i="1"/>
  <c r="L43" i="1" s="1"/>
  <c r="K44" i="1"/>
  <c r="J44" i="1"/>
  <c r="I44" i="1"/>
  <c r="H44" i="1"/>
  <c r="H43" i="1" s="1"/>
  <c r="G44" i="1"/>
  <c r="G43" i="1" s="1"/>
  <c r="F44" i="1"/>
  <c r="E44" i="1"/>
  <c r="D44" i="1"/>
  <c r="D43" i="1" s="1"/>
  <c r="C44" i="1"/>
  <c r="C43" i="1" s="1"/>
  <c r="P43" i="1"/>
  <c r="O43" i="1"/>
  <c r="N43" i="1"/>
  <c r="M43" i="1"/>
  <c r="K43" i="1"/>
  <c r="J43" i="1"/>
  <c r="I43" i="1"/>
  <c r="F43" i="1"/>
  <c r="E43" i="1"/>
  <c r="L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P40" i="1"/>
  <c r="O40" i="1"/>
  <c r="N40" i="1"/>
  <c r="M40" i="1"/>
  <c r="L40" i="1"/>
  <c r="K40" i="1"/>
  <c r="K39" i="1" s="1"/>
  <c r="J40" i="1"/>
  <c r="J39" i="1" s="1"/>
  <c r="I40" i="1"/>
  <c r="H40" i="1"/>
  <c r="G40" i="1"/>
  <c r="G39" i="1" s="1"/>
  <c r="F40" i="1"/>
  <c r="F39" i="1" s="1"/>
  <c r="E40" i="1"/>
  <c r="D40" i="1"/>
  <c r="C40" i="1"/>
  <c r="C39" i="1" s="1"/>
  <c r="P39" i="1"/>
  <c r="O39" i="1"/>
  <c r="N39" i="1"/>
  <c r="M39" i="1"/>
  <c r="L39" i="1"/>
  <c r="I39" i="1"/>
  <c r="H39" i="1"/>
  <c r="E39" i="1"/>
  <c r="D39" i="1"/>
  <c r="L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P35" i="1"/>
  <c r="P34" i="1" s="1"/>
  <c r="O35" i="1"/>
  <c r="N35" i="1"/>
  <c r="M35" i="1"/>
  <c r="L35" i="1"/>
  <c r="L34" i="1" s="1"/>
  <c r="K35" i="1"/>
  <c r="K34" i="1" s="1"/>
  <c r="J35" i="1"/>
  <c r="I35" i="1"/>
  <c r="H35" i="1"/>
  <c r="H34" i="1" s="1"/>
  <c r="G35" i="1"/>
  <c r="G34" i="1" s="1"/>
  <c r="F35" i="1"/>
  <c r="E35" i="1"/>
  <c r="D35" i="1"/>
  <c r="D34" i="1" s="1"/>
  <c r="C35" i="1"/>
  <c r="C34" i="1" s="1"/>
  <c r="O34" i="1"/>
  <c r="N34" i="1"/>
  <c r="M34" i="1"/>
  <c r="J34" i="1"/>
  <c r="I34" i="1"/>
  <c r="F34" i="1"/>
  <c r="E34" i="1"/>
  <c r="L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P23" i="1"/>
  <c r="P57" i="1" s="1"/>
  <c r="P55" i="1" s="1"/>
  <c r="O23" i="1"/>
  <c r="O57" i="1" s="1"/>
  <c r="O55" i="1" s="1"/>
  <c r="N23" i="1"/>
  <c r="N57" i="1" s="1"/>
  <c r="N55" i="1" s="1"/>
  <c r="M23" i="1"/>
  <c r="M57" i="1" s="1"/>
  <c r="M55" i="1" s="1"/>
  <c r="L23" i="1"/>
  <c r="K23" i="1"/>
  <c r="J23" i="1"/>
  <c r="I23" i="1"/>
  <c r="H23" i="1"/>
  <c r="G23" i="1"/>
  <c r="F23" i="1"/>
  <c r="E23" i="1"/>
  <c r="D23" i="1"/>
  <c r="C23" i="1"/>
  <c r="P22" i="1"/>
  <c r="P21" i="1" s="1"/>
  <c r="P54" i="1" s="1"/>
  <c r="P77" i="1" s="1"/>
  <c r="O22" i="1"/>
  <c r="N22" i="1"/>
  <c r="M22" i="1"/>
  <c r="M21" i="1" s="1"/>
  <c r="M54" i="1" s="1"/>
  <c r="L22" i="1"/>
  <c r="L21" i="1" s="1"/>
  <c r="L54" i="1" s="1"/>
  <c r="L77" i="1" s="1"/>
  <c r="K22" i="1"/>
  <c r="J22" i="1"/>
  <c r="I22" i="1"/>
  <c r="I21" i="1" s="1"/>
  <c r="I54" i="1" s="1"/>
  <c r="I77" i="1" s="1"/>
  <c r="I105" i="1" s="1"/>
  <c r="H22" i="1"/>
  <c r="H21" i="1" s="1"/>
  <c r="H54" i="1" s="1"/>
  <c r="H77" i="1" s="1"/>
  <c r="H105" i="1" s="1"/>
  <c r="G22" i="1"/>
  <c r="F22" i="1"/>
  <c r="E22" i="1"/>
  <c r="E21" i="1" s="1"/>
  <c r="E54" i="1" s="1"/>
  <c r="E77" i="1" s="1"/>
  <c r="D22" i="1"/>
  <c r="D21" i="1" s="1"/>
  <c r="D54" i="1" s="1"/>
  <c r="D77" i="1" s="1"/>
  <c r="C22" i="1"/>
  <c r="O21" i="1"/>
  <c r="O54" i="1" s="1"/>
  <c r="O77" i="1" s="1"/>
  <c r="N21" i="1"/>
  <c r="N54" i="1" s="1"/>
  <c r="K21" i="1"/>
  <c r="K54" i="1" s="1"/>
  <c r="K77" i="1" s="1"/>
  <c r="K105" i="1" s="1"/>
  <c r="J21" i="1"/>
  <c r="J54" i="1" s="1"/>
  <c r="J77" i="1" s="1"/>
  <c r="J105" i="1" s="1"/>
  <c r="G21" i="1"/>
  <c r="F21" i="1"/>
  <c r="C21" i="1"/>
  <c r="C54" i="1" s="1"/>
  <c r="C77" i="1" s="1"/>
  <c r="P18" i="1"/>
  <c r="O18" i="1"/>
  <c r="P16" i="1"/>
  <c r="O16" i="1"/>
  <c r="N16" i="1"/>
  <c r="M16" i="1"/>
  <c r="K16" i="1"/>
  <c r="H16" i="1"/>
  <c r="F16" i="1"/>
  <c r="E16" i="1"/>
  <c r="C16" i="1"/>
  <c r="P15" i="1"/>
  <c r="O15" i="1"/>
  <c r="N15" i="1"/>
  <c r="M15" i="1"/>
  <c r="H15" i="1"/>
  <c r="G15" i="1"/>
  <c r="E15" i="1"/>
  <c r="D15" i="1"/>
  <c r="P14" i="1"/>
  <c r="O14" i="1"/>
  <c r="C14" i="1"/>
  <c r="P13" i="1"/>
  <c r="P17" i="1" s="1"/>
  <c r="O13" i="1"/>
  <c r="O17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P9" i="1"/>
  <c r="O9" i="1"/>
  <c r="O86" i="1" s="1"/>
  <c r="N9" i="1"/>
  <c r="N86" i="1" s="1"/>
  <c r="M9" i="1"/>
  <c r="M86" i="1" s="1"/>
  <c r="K9" i="1"/>
  <c r="K86" i="1" s="1"/>
  <c r="H9" i="1"/>
  <c r="F9" i="1"/>
  <c r="F86" i="1" s="1"/>
  <c r="E9" i="1"/>
  <c r="E86" i="1" s="1"/>
  <c r="C9" i="1"/>
  <c r="C86" i="1" s="1"/>
  <c r="C91" i="1" s="1"/>
  <c r="P8" i="1"/>
  <c r="P85" i="1" s="1"/>
  <c r="O8" i="1"/>
  <c r="O85" i="1" s="1"/>
  <c r="N8" i="1"/>
  <c r="M8" i="1"/>
  <c r="H8" i="1"/>
  <c r="H85" i="1" s="1"/>
  <c r="G8" i="1"/>
  <c r="G85" i="1" s="1"/>
  <c r="E8" i="1"/>
  <c r="D8" i="1"/>
  <c r="D85" i="1" s="1"/>
  <c r="P7" i="1"/>
  <c r="O7" i="1"/>
  <c r="C7" i="1"/>
  <c r="C84" i="1" s="1"/>
  <c r="C89" i="1" s="1"/>
  <c r="P6" i="1"/>
  <c r="P93" i="1" s="1"/>
  <c r="O6" i="1"/>
  <c r="O93" i="1" s="1"/>
  <c r="P4" i="1"/>
  <c r="O4" i="1"/>
  <c r="O3" i="1" s="1"/>
  <c r="N4" i="1"/>
  <c r="N3" i="1" s="1"/>
  <c r="M4" i="1"/>
  <c r="L4" i="1"/>
  <c r="K4" i="1"/>
  <c r="K3" i="1" s="1"/>
  <c r="J4" i="1"/>
  <c r="J3" i="1" s="1"/>
  <c r="I4" i="1"/>
  <c r="H4" i="1"/>
  <c r="G4" i="1"/>
  <c r="G3" i="1" s="1"/>
  <c r="F4" i="1"/>
  <c r="F3" i="1" s="1"/>
  <c r="E4" i="1"/>
  <c r="D4" i="1"/>
  <c r="C4" i="1"/>
  <c r="C3" i="1" s="1"/>
  <c r="P3" i="1"/>
  <c r="M3" i="1"/>
  <c r="L3" i="1"/>
  <c r="I3" i="1"/>
  <c r="H3" i="1"/>
  <c r="E3" i="1"/>
  <c r="D3" i="1"/>
  <c r="L7" i="3" l="1"/>
  <c r="J14" i="3"/>
  <c r="F16" i="3"/>
  <c r="F23" i="3"/>
  <c r="F27" i="3"/>
  <c r="J29" i="3"/>
  <c r="J6" i="3"/>
  <c r="J8" i="3"/>
  <c r="F10" i="3"/>
  <c r="F13" i="3"/>
  <c r="F17" i="3"/>
  <c r="F21" i="3"/>
  <c r="J22" i="3"/>
  <c r="H23" i="3"/>
  <c r="F24" i="3"/>
  <c r="L25" i="3"/>
  <c r="J26" i="3"/>
  <c r="F28" i="3"/>
  <c r="L29" i="3"/>
  <c r="F32" i="3"/>
  <c r="L33" i="3"/>
  <c r="J34" i="3"/>
  <c r="F35" i="3"/>
  <c r="S38" i="3"/>
  <c r="G40" i="3"/>
  <c r="S19" i="3"/>
  <c r="F33" i="3"/>
  <c r="S39" i="3"/>
  <c r="F11" i="3"/>
  <c r="N11" i="3"/>
  <c r="V11" i="3"/>
  <c r="J21" i="3"/>
  <c r="F22" i="3"/>
  <c r="J24" i="3"/>
  <c r="F26" i="3"/>
  <c r="L27" i="3"/>
  <c r="J28" i="3"/>
  <c r="J32" i="3"/>
  <c r="F34" i="3"/>
  <c r="L35" i="3"/>
  <c r="S35" i="3"/>
  <c r="K40" i="3"/>
  <c r="H7" i="3"/>
  <c r="P7" i="3"/>
  <c r="F12" i="3"/>
  <c r="J18" i="3"/>
  <c r="J19" i="3"/>
  <c r="L24" i="3"/>
  <c r="J25" i="3"/>
  <c r="L28" i="3"/>
  <c r="H12" i="2"/>
  <c r="Q13" i="2"/>
  <c r="V13" i="2"/>
  <c r="Y16" i="2"/>
  <c r="Q16" i="2"/>
  <c r="W16" i="2"/>
  <c r="X16" i="2" s="1"/>
  <c r="X8" i="2" s="1"/>
  <c r="Z16" i="2"/>
  <c r="V16" i="2"/>
  <c r="Z18" i="2"/>
  <c r="AA18" i="2" s="1"/>
  <c r="V18" i="2"/>
  <c r="W18" i="2" s="1"/>
  <c r="X18" i="2" s="1"/>
  <c r="Y18" i="2"/>
  <c r="Y31" i="2"/>
  <c r="Q31" i="2"/>
  <c r="W31" i="2"/>
  <c r="X31" i="2" s="1"/>
  <c r="Z31" i="2"/>
  <c r="AA31" i="2" s="1"/>
  <c r="V31" i="2"/>
  <c r="V37" i="2"/>
  <c r="Y37" i="2"/>
  <c r="Y39" i="2"/>
  <c r="Q39" i="2"/>
  <c r="W39" i="2"/>
  <c r="X39" i="2" s="1"/>
  <c r="Z39" i="2"/>
  <c r="AA39" i="2" s="1"/>
  <c r="V39" i="2"/>
  <c r="P1" i="2"/>
  <c r="Q1" i="2" s="1"/>
  <c r="N2" i="2"/>
  <c r="N3" i="2"/>
  <c r="H4" i="2"/>
  <c r="H11" i="2"/>
  <c r="H8" i="2" s="1"/>
  <c r="M11" i="2"/>
  <c r="V25" i="2"/>
  <c r="W25" i="2" s="1"/>
  <c r="X25" i="2" s="1"/>
  <c r="Y25" i="2"/>
  <c r="Z25" i="2" s="1"/>
  <c r="AA25" i="2" s="1"/>
  <c r="Y27" i="2"/>
  <c r="Q27" i="2"/>
  <c r="V27" i="2"/>
  <c r="W33" i="2"/>
  <c r="X33" i="2" s="1"/>
  <c r="V33" i="2"/>
  <c r="Y33" i="2"/>
  <c r="Z33" i="2" s="1"/>
  <c r="AA33" i="2" s="1"/>
  <c r="P6" i="2"/>
  <c r="Q6" i="2" s="1"/>
  <c r="Q21" i="2"/>
  <c r="Q22" i="2"/>
  <c r="Z29" i="2"/>
  <c r="AA29" i="2" s="1"/>
  <c r="V29" i="2"/>
  <c r="W29" i="2" s="1"/>
  <c r="X29" i="2" s="1"/>
  <c r="Y29" i="2"/>
  <c r="Q34" i="2"/>
  <c r="W41" i="2"/>
  <c r="X41" i="2" s="1"/>
  <c r="Z41" i="2"/>
  <c r="AA41" i="2" s="1"/>
  <c r="V41" i="2"/>
  <c r="Y41" i="2"/>
  <c r="W8" i="2"/>
  <c r="Q12" i="2"/>
  <c r="M12" i="2"/>
  <c r="P12" i="2"/>
  <c r="Y13" i="2"/>
  <c r="Y14" i="2"/>
  <c r="V21" i="2"/>
  <c r="Y21" i="2"/>
  <c r="Y35" i="2"/>
  <c r="Q35" i="2"/>
  <c r="V35" i="2"/>
  <c r="Q42" i="2"/>
  <c r="V42" i="2"/>
  <c r="Y42" i="2"/>
  <c r="M14" i="2"/>
  <c r="N15" i="2"/>
  <c r="N8" i="2" s="1"/>
  <c r="P17" i="2"/>
  <c r="M18" i="2"/>
  <c r="Q18" i="2"/>
  <c r="N19" i="2"/>
  <c r="P20" i="2"/>
  <c r="H21" i="2"/>
  <c r="M21" i="2"/>
  <c r="N22" i="2"/>
  <c r="V23" i="2"/>
  <c r="P24" i="2"/>
  <c r="M25" i="2"/>
  <c r="Q25" i="2"/>
  <c r="N26" i="2"/>
  <c r="P28" i="2"/>
  <c r="M29" i="2"/>
  <c r="Q29" i="2"/>
  <c r="N30" i="2"/>
  <c r="P32" i="2"/>
  <c r="M33" i="2"/>
  <c r="Q33" i="2"/>
  <c r="N34" i="2"/>
  <c r="P36" i="2"/>
  <c r="M37" i="2"/>
  <c r="Q37" i="2"/>
  <c r="N38" i="2"/>
  <c r="P40" i="2"/>
  <c r="M41" i="2"/>
  <c r="Q41" i="2"/>
  <c r="N42" i="2"/>
  <c r="M32" i="2"/>
  <c r="Q32" i="2"/>
  <c r="M36" i="2"/>
  <c r="Q36" i="2"/>
  <c r="M40" i="2"/>
  <c r="Q40" i="2"/>
  <c r="P15" i="2"/>
  <c r="Q15" i="2" s="1"/>
  <c r="P19" i="2"/>
  <c r="P22" i="2"/>
  <c r="Q23" i="2"/>
  <c r="P26" i="2"/>
  <c r="Q26" i="2" s="1"/>
  <c r="P30" i="2"/>
  <c r="P34" i="2"/>
  <c r="P38" i="2"/>
  <c r="M15" i="2"/>
  <c r="M19" i="2"/>
  <c r="M22" i="2"/>
  <c r="M26" i="2"/>
  <c r="M30" i="2"/>
  <c r="M34" i="2"/>
  <c r="M38" i="2"/>
  <c r="O84" i="1"/>
  <c r="G54" i="1"/>
  <c r="G77" i="1" s="1"/>
  <c r="G105" i="1" s="1"/>
  <c r="J108" i="1"/>
  <c r="J110" i="1"/>
  <c r="J109" i="1"/>
  <c r="K110" i="1"/>
  <c r="K109" i="1"/>
  <c r="K108" i="1"/>
  <c r="H110" i="1"/>
  <c r="H109" i="1"/>
  <c r="H108" i="1"/>
  <c r="F54" i="1"/>
  <c r="F77" i="1" s="1"/>
  <c r="F105" i="1" s="1"/>
  <c r="N77" i="1"/>
  <c r="I109" i="1"/>
  <c r="I108" i="1"/>
  <c r="I110" i="1"/>
  <c r="M77" i="1"/>
  <c r="E100" i="1"/>
  <c r="E95" i="1"/>
  <c r="M100" i="1"/>
  <c r="M95" i="1"/>
  <c r="P99" i="1"/>
  <c r="P94" i="1"/>
  <c r="N100" i="1"/>
  <c r="N95" i="1"/>
  <c r="H101" i="1"/>
  <c r="H96" i="1"/>
  <c r="P101" i="1"/>
  <c r="P96" i="1"/>
  <c r="G95" i="1"/>
  <c r="G100" i="1"/>
  <c r="O95" i="1"/>
  <c r="O100" i="1"/>
  <c r="E96" i="1"/>
  <c r="E101" i="1"/>
  <c r="M96" i="1"/>
  <c r="M101" i="1"/>
  <c r="O10" i="1"/>
  <c r="O12" i="1"/>
  <c r="D95" i="1"/>
  <c r="D100" i="1"/>
  <c r="H95" i="1"/>
  <c r="H100" i="1"/>
  <c r="P95" i="1"/>
  <c r="P100" i="1"/>
  <c r="F96" i="1"/>
  <c r="F101" i="1"/>
  <c r="N96" i="1"/>
  <c r="N101" i="1"/>
  <c r="P10" i="1"/>
  <c r="P12" i="1"/>
  <c r="E85" i="1"/>
  <c r="M85" i="1"/>
  <c r="C99" i="1"/>
  <c r="C94" i="1"/>
  <c r="O99" i="1"/>
  <c r="O94" i="1"/>
  <c r="C101" i="1"/>
  <c r="C96" i="1"/>
  <c r="K101" i="1"/>
  <c r="K96" i="1"/>
  <c r="O101" i="1"/>
  <c r="O96" i="1"/>
  <c r="P84" i="1"/>
  <c r="N85" i="1"/>
  <c r="H86" i="1"/>
  <c r="P86" i="1"/>
  <c r="T13" i="3" l="1"/>
  <c r="T10" i="3"/>
  <c r="T19" i="3"/>
  <c r="T16" i="3"/>
  <c r="T12" i="3"/>
  <c r="T9" i="3"/>
  <c r="T15" i="3"/>
  <c r="T8" i="3"/>
  <c r="T18" i="3"/>
  <c r="T14" i="3"/>
  <c r="T5" i="3"/>
  <c r="T17" i="3"/>
  <c r="T7" i="3"/>
  <c r="T35" i="3"/>
  <c r="T31" i="3"/>
  <c r="T27" i="3"/>
  <c r="T23" i="3"/>
  <c r="T34" i="3"/>
  <c r="T30" i="3"/>
  <c r="T26" i="3"/>
  <c r="T22" i="3"/>
  <c r="T33" i="3"/>
  <c r="T29" i="3"/>
  <c r="T25" i="3"/>
  <c r="T32" i="3"/>
  <c r="T28" i="3"/>
  <c r="T24" i="3"/>
  <c r="S40" i="3"/>
  <c r="T21" i="3"/>
  <c r="T6" i="3"/>
  <c r="T11" i="3"/>
  <c r="W30" i="2"/>
  <c r="X30" i="2" s="1"/>
  <c r="Z30" i="2"/>
  <c r="AA30" i="2" s="1"/>
  <c r="V30" i="2"/>
  <c r="Y30" i="2"/>
  <c r="V19" i="2"/>
  <c r="Y19" i="2"/>
  <c r="V20" i="2"/>
  <c r="Y20" i="2"/>
  <c r="Z20" i="2" s="1"/>
  <c r="AA20" i="2" s="1"/>
  <c r="Q20" i="2"/>
  <c r="W20" i="2"/>
  <c r="X20" i="2" s="1"/>
  <c r="V17" i="2"/>
  <c r="W17" i="2" s="1"/>
  <c r="X17" i="2" s="1"/>
  <c r="Y17" i="2"/>
  <c r="Z17" i="2" s="1"/>
  <c r="AA17" i="2" s="1"/>
  <c r="Q17" i="2"/>
  <c r="M8" i="2"/>
  <c r="W38" i="2"/>
  <c r="X38" i="2" s="1"/>
  <c r="Z38" i="2"/>
  <c r="AA38" i="2" s="1"/>
  <c r="V38" i="2"/>
  <c r="Y38" i="2"/>
  <c r="V12" i="2"/>
  <c r="Y12" i="2"/>
  <c r="V34" i="2"/>
  <c r="W34" i="2" s="1"/>
  <c r="X34" i="2" s="1"/>
  <c r="Y34" i="2"/>
  <c r="Z34" i="2" s="1"/>
  <c r="AA34" i="2" s="1"/>
  <c r="V22" i="2"/>
  <c r="W22" i="2" s="1"/>
  <c r="X22" i="2" s="1"/>
  <c r="Y22" i="2"/>
  <c r="Z22" i="2" s="1"/>
  <c r="AA22" i="2" s="1"/>
  <c r="V40" i="2"/>
  <c r="Y40" i="2"/>
  <c r="Z40" i="2" s="1"/>
  <c r="AA40" i="2" s="1"/>
  <c r="W40" i="2"/>
  <c r="X40" i="2" s="1"/>
  <c r="V36" i="2"/>
  <c r="Y36" i="2"/>
  <c r="Z36" i="2" s="1"/>
  <c r="AA36" i="2" s="1"/>
  <c r="W36" i="2"/>
  <c r="X36" i="2" s="1"/>
  <c r="V32" i="2"/>
  <c r="Y32" i="2"/>
  <c r="Z32" i="2" s="1"/>
  <c r="AA32" i="2" s="1"/>
  <c r="W32" i="2"/>
  <c r="X32" i="2" s="1"/>
  <c r="V28" i="2"/>
  <c r="Y28" i="2"/>
  <c r="Q28" i="2"/>
  <c r="Z24" i="2"/>
  <c r="AA24" i="2" s="1"/>
  <c r="V24" i="2"/>
  <c r="Y24" i="2"/>
  <c r="Q24" i="2"/>
  <c r="W24" i="2"/>
  <c r="X24" i="2" s="1"/>
  <c r="Q19" i="2"/>
  <c r="Q38" i="2"/>
  <c r="AA16" i="2"/>
  <c r="AA8" i="2" s="1"/>
  <c r="Z8" i="2"/>
  <c r="V26" i="2"/>
  <c r="W26" i="2" s="1"/>
  <c r="X26" i="2" s="1"/>
  <c r="Y26" i="2"/>
  <c r="Z26" i="2" s="1"/>
  <c r="AA26" i="2" s="1"/>
  <c r="V15" i="2"/>
  <c r="Y15" i="2"/>
  <c r="Q30" i="2"/>
  <c r="P97" i="1"/>
  <c r="P102" i="1"/>
  <c r="O98" i="1"/>
  <c r="O97" i="1"/>
  <c r="O102" i="1"/>
  <c r="P98" i="1"/>
  <c r="F108" i="1"/>
  <c r="F110" i="1"/>
  <c r="F109" i="1"/>
  <c r="G110" i="1"/>
  <c r="G109" i="1"/>
  <c r="G108" i="1"/>
  <c r="N80" i="1" l="1"/>
  <c r="N78" i="1" s="1"/>
  <c r="N105" i="1" s="1"/>
  <c r="N110" i="1" l="1"/>
  <c r="N109" i="1"/>
  <c r="N108" i="1"/>
  <c r="N6" i="1"/>
  <c r="N7" i="1"/>
  <c r="N14" i="1"/>
  <c r="N13" i="1"/>
  <c r="N93" i="1" l="1"/>
  <c r="N12" i="1"/>
  <c r="N10" i="1"/>
  <c r="N17" i="1"/>
  <c r="N113" i="1"/>
  <c r="N120" i="1" s="1"/>
  <c r="N125" i="1" s="1"/>
  <c r="N114" i="1"/>
  <c r="N121" i="1" s="1"/>
  <c r="N126" i="1" s="1"/>
  <c r="N84" i="1"/>
  <c r="N99" i="1"/>
  <c r="N94" i="1"/>
  <c r="N115" i="1"/>
  <c r="N122" i="1" s="1"/>
  <c r="N127" i="1" s="1"/>
  <c r="N102" i="1" l="1"/>
  <c r="N97" i="1"/>
  <c r="D18" i="1" l="1"/>
  <c r="E18" i="1"/>
  <c r="F18" i="1"/>
  <c r="H18" i="1"/>
  <c r="G18" i="1"/>
  <c r="I18" i="1"/>
  <c r="K18" i="1"/>
  <c r="J18" i="1"/>
  <c r="C18" i="1"/>
  <c r="L15" i="1" l="1"/>
  <c r="L8" i="1"/>
  <c r="L85" i="1" l="1"/>
  <c r="L95" i="1"/>
  <c r="L100" i="1"/>
  <c r="J16" i="1" l="1"/>
  <c r="J9" i="1"/>
  <c r="J86" i="1" l="1"/>
  <c r="J101" i="1"/>
  <c r="J96" i="1"/>
  <c r="G9" i="1" l="1"/>
  <c r="D9" i="1"/>
  <c r="I15" i="1"/>
  <c r="K15" i="1"/>
  <c r="K8" i="1"/>
  <c r="F8" i="1" l="1"/>
  <c r="N19" i="1"/>
  <c r="M19" i="1"/>
  <c r="I19" i="1"/>
  <c r="P19" i="1"/>
  <c r="P20" i="1" s="1"/>
  <c r="P83" i="1" s="1"/>
  <c r="P87" i="1" s="1"/>
  <c r="L19" i="1"/>
  <c r="H19" i="1"/>
  <c r="O19" i="1"/>
  <c r="O20" i="1" s="1"/>
  <c r="O83" i="1" s="1"/>
  <c r="O87" i="1" s="1"/>
  <c r="K19" i="1"/>
  <c r="G19" i="1"/>
  <c r="M6" i="1"/>
  <c r="M7" i="1"/>
  <c r="M14" i="1"/>
  <c r="M13" i="1"/>
  <c r="M17" i="1" s="1"/>
  <c r="L9" i="1"/>
  <c r="L16" i="1"/>
  <c r="L7" i="1"/>
  <c r="L6" i="1"/>
  <c r="L13" i="1"/>
  <c r="L14" i="1"/>
  <c r="K85" i="1"/>
  <c r="K100" i="1" s="1"/>
  <c r="K95" i="1"/>
  <c r="K7" i="1"/>
  <c r="K6" i="1"/>
  <c r="I9" i="1"/>
  <c r="H7" i="1"/>
  <c r="H6" i="1"/>
  <c r="I6" i="1"/>
  <c r="I7" i="1"/>
  <c r="K13" i="1"/>
  <c r="K14" i="1"/>
  <c r="I16" i="1"/>
  <c r="I8" i="1"/>
  <c r="J8" i="1"/>
  <c r="J6" i="1"/>
  <c r="J7" i="1"/>
  <c r="D14" i="1"/>
  <c r="C15" i="1"/>
  <c r="C13" i="1"/>
  <c r="C17" i="1" s="1"/>
  <c r="G16" i="1"/>
  <c r="D7" i="1"/>
  <c r="D6" i="1"/>
  <c r="F6" i="1"/>
  <c r="F7" i="1"/>
  <c r="C6" i="1"/>
  <c r="C8" i="1"/>
  <c r="G86" i="1"/>
  <c r="G101" i="1" s="1"/>
  <c r="G96" i="1"/>
  <c r="G7" i="1"/>
  <c r="G6" i="1"/>
  <c r="E6" i="1"/>
  <c r="E7" i="1"/>
  <c r="F19" i="1"/>
  <c r="J19" i="1"/>
  <c r="D13" i="1"/>
  <c r="I14" i="1"/>
  <c r="G13" i="1"/>
  <c r="E19" i="1"/>
  <c r="J14" i="1" l="1"/>
  <c r="K17" i="1"/>
  <c r="I13" i="1"/>
  <c r="I17" i="1" s="1"/>
  <c r="H14" i="1"/>
  <c r="G14" i="1"/>
  <c r="G17" i="1" s="1"/>
  <c r="H13" i="1"/>
  <c r="J13" i="1"/>
  <c r="L17" i="1"/>
  <c r="J15" i="1"/>
  <c r="F15" i="1"/>
  <c r="E14" i="1"/>
  <c r="E84" i="1" s="1"/>
  <c r="E99" i="1" s="1"/>
  <c r="E13" i="1"/>
  <c r="F14" i="1"/>
  <c r="F13" i="1"/>
  <c r="F17" i="1" s="1"/>
  <c r="D16" i="1"/>
  <c r="D17" i="1" s="1"/>
  <c r="E94" i="1"/>
  <c r="E10" i="1"/>
  <c r="E12" i="1"/>
  <c r="G10" i="1"/>
  <c r="G12" i="1"/>
  <c r="G93" i="1" s="1"/>
  <c r="G115" i="1"/>
  <c r="G122" i="1" s="1"/>
  <c r="G127" i="1" s="1"/>
  <c r="G114" i="1"/>
  <c r="G121" i="1" s="1"/>
  <c r="G126" i="1" s="1"/>
  <c r="G113" i="1"/>
  <c r="G120" i="1" s="1"/>
  <c r="G125" i="1" s="1"/>
  <c r="G94" i="1"/>
  <c r="G84" i="1"/>
  <c r="G99" i="1" s="1"/>
  <c r="C85" i="1"/>
  <c r="C90" i="1" s="1"/>
  <c r="D90" i="1" s="1"/>
  <c r="E90" i="1" s="1"/>
  <c r="C95" i="1"/>
  <c r="C10" i="1"/>
  <c r="C12" i="1"/>
  <c r="F84" i="1"/>
  <c r="F94" i="1"/>
  <c r="F99" i="1"/>
  <c r="F10" i="1"/>
  <c r="F97" i="1" s="1"/>
  <c r="F12" i="1"/>
  <c r="F115" i="1"/>
  <c r="F122" i="1" s="1"/>
  <c r="F127" i="1" s="1"/>
  <c r="F114" i="1"/>
  <c r="F121" i="1" s="1"/>
  <c r="F126" i="1" s="1"/>
  <c r="F113" i="1"/>
  <c r="F120" i="1" s="1"/>
  <c r="F125" i="1" s="1"/>
  <c r="D10" i="1"/>
  <c r="D12" i="1"/>
  <c r="D84" i="1"/>
  <c r="D89" i="1" s="1"/>
  <c r="D94" i="1"/>
  <c r="D99" i="1"/>
  <c r="J84" i="1"/>
  <c r="J94" i="1"/>
  <c r="J99" i="1"/>
  <c r="J10" i="1"/>
  <c r="J12" i="1"/>
  <c r="J93" i="1" s="1"/>
  <c r="J113" i="1"/>
  <c r="J120" i="1" s="1"/>
  <c r="J125" i="1" s="1"/>
  <c r="J115" i="1"/>
  <c r="J122" i="1" s="1"/>
  <c r="J127" i="1" s="1"/>
  <c r="J114" i="1"/>
  <c r="J121" i="1" s="1"/>
  <c r="J126" i="1" s="1"/>
  <c r="J95" i="1"/>
  <c r="J85" i="1"/>
  <c r="J100" i="1" s="1"/>
  <c r="I85" i="1"/>
  <c r="I100" i="1" s="1"/>
  <c r="I95" i="1"/>
  <c r="I84" i="1"/>
  <c r="I99" i="1" s="1"/>
  <c r="I94" i="1"/>
  <c r="I12" i="1"/>
  <c r="I93" i="1"/>
  <c r="I10" i="1"/>
  <c r="I97" i="1" s="1"/>
  <c r="I113" i="1"/>
  <c r="I120" i="1" s="1"/>
  <c r="I125" i="1" s="1"/>
  <c r="I114" i="1"/>
  <c r="I121" i="1" s="1"/>
  <c r="I126" i="1" s="1"/>
  <c r="I115" i="1"/>
  <c r="I122" i="1" s="1"/>
  <c r="I127" i="1" s="1"/>
  <c r="H12" i="1"/>
  <c r="H93" i="1" s="1"/>
  <c r="H10" i="1"/>
  <c r="H113" i="1"/>
  <c r="H120" i="1" s="1"/>
  <c r="H125" i="1" s="1"/>
  <c r="H115" i="1"/>
  <c r="H122" i="1" s="1"/>
  <c r="H127" i="1" s="1"/>
  <c r="H114" i="1"/>
  <c r="H121" i="1" s="1"/>
  <c r="H126" i="1" s="1"/>
  <c r="H84" i="1"/>
  <c r="H99" i="1" s="1"/>
  <c r="H94" i="1"/>
  <c r="I86" i="1"/>
  <c r="I101" i="1" s="1"/>
  <c r="I96" i="1"/>
  <c r="K10" i="1"/>
  <c r="K97" i="1" s="1"/>
  <c r="K12" i="1"/>
  <c r="K93" i="1" s="1"/>
  <c r="K115" i="1"/>
  <c r="K122" i="1" s="1"/>
  <c r="K127" i="1" s="1"/>
  <c r="K113" i="1"/>
  <c r="K120" i="1" s="1"/>
  <c r="K125" i="1" s="1"/>
  <c r="K114" i="1"/>
  <c r="K121" i="1" s="1"/>
  <c r="K126" i="1" s="1"/>
  <c r="K84" i="1"/>
  <c r="K94" i="1"/>
  <c r="K99" i="1"/>
  <c r="L12" i="1"/>
  <c r="L10" i="1"/>
  <c r="L94" i="1"/>
  <c r="L86" i="1"/>
  <c r="L101" i="1" s="1"/>
  <c r="L96" i="1"/>
  <c r="M94" i="1"/>
  <c r="M12" i="1"/>
  <c r="M10" i="1"/>
  <c r="M97" i="1" s="1"/>
  <c r="C19" i="1"/>
  <c r="D19" i="1" l="1"/>
  <c r="D93" i="1" s="1"/>
  <c r="G97" i="1"/>
  <c r="E17" i="1"/>
  <c r="E97" i="1" s="1"/>
  <c r="F93" i="1"/>
  <c r="C100" i="1"/>
  <c r="E93" i="1"/>
  <c r="F85" i="1"/>
  <c r="F100" i="1" s="1"/>
  <c r="F95" i="1"/>
  <c r="J17" i="1"/>
  <c r="J97" i="1"/>
  <c r="E89" i="1"/>
  <c r="F89" i="1" s="1"/>
  <c r="G89" i="1" s="1"/>
  <c r="H89" i="1" s="1"/>
  <c r="I89" i="1" s="1"/>
  <c r="J89" i="1" s="1"/>
  <c r="K89" i="1" s="1"/>
  <c r="D96" i="1"/>
  <c r="D86" i="1"/>
  <c r="H17" i="1"/>
  <c r="L97" i="1"/>
  <c r="K20" i="1"/>
  <c r="K83" i="1" s="1"/>
  <c r="K87" i="1" s="1"/>
  <c r="K102" i="1" s="1"/>
  <c r="K98" i="1"/>
  <c r="H102" i="1"/>
  <c r="H97" i="1"/>
  <c r="H20" i="1"/>
  <c r="H83" i="1" s="1"/>
  <c r="H87" i="1" s="1"/>
  <c r="H98" i="1"/>
  <c r="I20" i="1"/>
  <c r="I83" i="1" s="1"/>
  <c r="I87" i="1" s="1"/>
  <c r="I102" i="1" s="1"/>
  <c r="J20" i="1"/>
  <c r="J83" i="1" s="1"/>
  <c r="J87" i="1" s="1"/>
  <c r="J102" i="1" s="1"/>
  <c r="D20" i="1"/>
  <c r="D83" i="1" s="1"/>
  <c r="D87" i="1" s="1"/>
  <c r="D102" i="1"/>
  <c r="D97" i="1"/>
  <c r="F20" i="1"/>
  <c r="F83" i="1" s="1"/>
  <c r="F87" i="1" s="1"/>
  <c r="F102" i="1" s="1"/>
  <c r="C93" i="1"/>
  <c r="C20" i="1"/>
  <c r="C83" i="1" s="1"/>
  <c r="C97" i="1"/>
  <c r="G20" i="1"/>
  <c r="G83" i="1" s="1"/>
  <c r="G87" i="1" s="1"/>
  <c r="G102" i="1" s="1"/>
  <c r="G98" i="1"/>
  <c r="E98" i="1"/>
  <c r="E20" i="1"/>
  <c r="E83" i="1" s="1"/>
  <c r="E87" i="1" s="1"/>
  <c r="E102" i="1"/>
  <c r="J98" i="1" l="1"/>
  <c r="F98" i="1"/>
  <c r="D98" i="1"/>
  <c r="I98" i="1"/>
  <c r="D91" i="1"/>
  <c r="E91" i="1" s="1"/>
  <c r="F91" i="1" s="1"/>
  <c r="G91" i="1" s="1"/>
  <c r="H91" i="1" s="1"/>
  <c r="I91" i="1" s="1"/>
  <c r="J91" i="1" s="1"/>
  <c r="K91" i="1" s="1"/>
  <c r="L91" i="1" s="1"/>
  <c r="M91" i="1" s="1"/>
  <c r="N91" i="1" s="1"/>
  <c r="O91" i="1" s="1"/>
  <c r="P91" i="1" s="1"/>
  <c r="D101" i="1"/>
  <c r="F90" i="1"/>
  <c r="G90" i="1" s="1"/>
  <c r="H90" i="1" s="1"/>
  <c r="I90" i="1" s="1"/>
  <c r="J90" i="1" s="1"/>
  <c r="K90" i="1" s="1"/>
  <c r="L90" i="1" s="1"/>
  <c r="M90" i="1" s="1"/>
  <c r="N90" i="1" s="1"/>
  <c r="O90" i="1" s="1"/>
  <c r="P90" i="1" s="1"/>
  <c r="C98" i="1"/>
  <c r="C88" i="1"/>
  <c r="D88" i="1" s="1"/>
  <c r="E88" i="1" s="1"/>
  <c r="F88" i="1" s="1"/>
  <c r="G88" i="1" s="1"/>
  <c r="H88" i="1" s="1"/>
  <c r="I88" i="1" s="1"/>
  <c r="J88" i="1" s="1"/>
  <c r="K88" i="1" s="1"/>
  <c r="C87" i="1"/>
  <c r="C92" i="1" l="1"/>
  <c r="D92" i="1" s="1"/>
  <c r="E92" i="1" s="1"/>
  <c r="F92" i="1" s="1"/>
  <c r="G92" i="1" s="1"/>
  <c r="H92" i="1" s="1"/>
  <c r="I92" i="1" s="1"/>
  <c r="J92" i="1" s="1"/>
  <c r="K92" i="1" s="1"/>
  <c r="C102" i="1"/>
  <c r="N18" i="1" l="1"/>
  <c r="N20" i="1" s="1"/>
  <c r="N83" i="1" s="1"/>
  <c r="M18" i="1"/>
  <c r="L18" i="1"/>
  <c r="M93" i="1" l="1"/>
  <c r="M20" i="1"/>
  <c r="L93" i="1"/>
  <c r="L20" i="1"/>
  <c r="N87" i="1"/>
  <c r="N98" i="1"/>
  <c r="M80" i="1" l="1"/>
  <c r="M78" i="1" s="1"/>
  <c r="L80" i="1" l="1"/>
  <c r="L78" i="1" s="1"/>
  <c r="M105" i="1"/>
  <c r="M84" i="1"/>
  <c r="M99" i="1" s="1"/>
  <c r="M83" i="1"/>
  <c r="M109" i="1"/>
  <c r="M114" i="1" s="1"/>
  <c r="M121" i="1" s="1"/>
  <c r="M126" i="1" s="1"/>
  <c r="M108" i="1"/>
  <c r="M113" i="1" s="1"/>
  <c r="M120" i="1" s="1"/>
  <c r="M125" i="1" s="1"/>
  <c r="M110" i="1"/>
  <c r="M115" i="1" s="1"/>
  <c r="M122" i="1" s="1"/>
  <c r="M127" i="1" s="1"/>
  <c r="M87" i="1" l="1"/>
  <c r="M102" i="1" s="1"/>
  <c r="M98" i="1"/>
  <c r="L105" i="1"/>
  <c r="L84" i="1"/>
  <c r="L83" i="1"/>
  <c r="L99" i="1" l="1"/>
  <c r="L89" i="1"/>
  <c r="M89" i="1" s="1"/>
  <c r="N89" i="1" s="1"/>
  <c r="O89" i="1" s="1"/>
  <c r="P89" i="1" s="1"/>
  <c r="L109" i="1"/>
  <c r="L114" i="1" s="1"/>
  <c r="L121" i="1" s="1"/>
  <c r="L126" i="1" s="1"/>
  <c r="L108" i="1"/>
  <c r="L113" i="1" s="1"/>
  <c r="L120" i="1" s="1"/>
  <c r="L125" i="1" s="1"/>
  <c r="L110" i="1"/>
  <c r="L115" i="1" s="1"/>
  <c r="L122" i="1" s="1"/>
  <c r="L127" i="1" s="1"/>
  <c r="L87" i="1"/>
  <c r="L98" i="1"/>
  <c r="L88" i="1"/>
  <c r="M88" i="1" s="1"/>
  <c r="N88" i="1" s="1"/>
  <c r="O88" i="1" s="1"/>
  <c r="P88" i="1" s="1"/>
  <c r="L102" i="1" l="1"/>
  <c r="L92" i="1"/>
  <c r="M92" i="1" s="1"/>
  <c r="N92" i="1" s="1"/>
  <c r="O92" i="1" s="1"/>
  <c r="P92" i="1" s="1"/>
</calcChain>
</file>

<file path=xl/comments1.xml><?xml version="1.0" encoding="utf-8"?>
<comments xmlns="http://schemas.openxmlformats.org/spreadsheetml/2006/main">
  <authors>
    <author>Автор</author>
  </authors>
  <commentList>
    <comment ref="B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Ктл=Оборотные активы/Краткосрочные обязательства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04"/>
          </rPr>
          <t>Косс=Собственные оборотные средства/Оборотные активы</t>
        </r>
      </text>
    </comment>
    <comment ref="B40" authorId="0">
      <text>
        <r>
          <rPr>
            <b/>
            <sz val="9"/>
            <color indexed="81"/>
            <rFont val="Tahoma"/>
            <family val="2"/>
            <charset val="204"/>
          </rPr>
          <t>Кфу= (Собственный капитал + Долгосрочные кредиты и займы)/Валюта баланса</t>
        </r>
      </text>
    </comment>
  </commentList>
</comments>
</file>

<file path=xl/sharedStrings.xml><?xml version="1.0" encoding="utf-8"?>
<sst xmlns="http://schemas.openxmlformats.org/spreadsheetml/2006/main" count="677" uniqueCount="320">
  <si>
    <t>Отчет о доходах и расходах</t>
  </si>
  <si>
    <t xml:space="preserve">          Статья             \   месяц</t>
  </si>
  <si>
    <t>ГУРУ</t>
  </si>
  <si>
    <t>ИД</t>
  </si>
  <si>
    <t>Доход от ИД</t>
  </si>
  <si>
    <t>ПЛАН</t>
  </si>
  <si>
    <t>% по предоставленным займам</t>
  </si>
  <si>
    <t>Выставленная реализация</t>
  </si>
  <si>
    <t>СПб</t>
  </si>
  <si>
    <t>КЛД</t>
  </si>
  <si>
    <t>МСК</t>
  </si>
  <si>
    <t>Регионы</t>
  </si>
  <si>
    <t>Невыставленная реал-ия</t>
  </si>
  <si>
    <t>Реализация всего</t>
  </si>
  <si>
    <t>Расходы по проектам</t>
  </si>
  <si>
    <t>КЗ примерная (не занесены расходы)</t>
  </si>
  <si>
    <t>Подотчет</t>
  </si>
  <si>
    <t>Валовая прибыль</t>
  </si>
  <si>
    <t>Офис</t>
  </si>
  <si>
    <t>% за обращение</t>
  </si>
  <si>
    <t>% по кредитам и займам</t>
  </si>
  <si>
    <t>Аренда</t>
  </si>
  <si>
    <t>Зарплата</t>
  </si>
  <si>
    <t>Накладные расходы</t>
  </si>
  <si>
    <t>Налоги</t>
  </si>
  <si>
    <t>Телефония</t>
  </si>
  <si>
    <t>РКО</t>
  </si>
  <si>
    <t>Реклама</t>
  </si>
  <si>
    <t>Уборка</t>
  </si>
  <si>
    <t>Основные средства</t>
  </si>
  <si>
    <t xml:space="preserve">Подотчет </t>
  </si>
  <si>
    <t>Свадьба</t>
  </si>
  <si>
    <t>Обучение</t>
  </si>
  <si>
    <t>Газель</t>
  </si>
  <si>
    <t>Кредит по газели</t>
  </si>
  <si>
    <t>Обслуживание газели</t>
  </si>
  <si>
    <t>ФКЦ</t>
  </si>
  <si>
    <t>Инвестиции</t>
  </si>
  <si>
    <t>О!Бюро</t>
  </si>
  <si>
    <t>Офис КЛД</t>
  </si>
  <si>
    <t>Постоянные Расходы</t>
  </si>
  <si>
    <t xml:space="preserve">Постоянные Расходы ПЛАН </t>
  </si>
  <si>
    <t>Аренда склад</t>
  </si>
  <si>
    <t>Зарплата сотрудников в поиске (продажник, персонал)</t>
  </si>
  <si>
    <t>Зарплата бух</t>
  </si>
  <si>
    <t>ЗП Учредителей</t>
  </si>
  <si>
    <t>Тел, Инет</t>
  </si>
  <si>
    <t>Налоги ЗП</t>
  </si>
  <si>
    <t>Налоги НДС</t>
  </si>
  <si>
    <t>Налоги прибыль</t>
  </si>
  <si>
    <t>Итого постоянные расходы</t>
  </si>
  <si>
    <t>Разовые затраты ПЛАН</t>
  </si>
  <si>
    <t>% по кредиту</t>
  </si>
  <si>
    <t>% проджектов ФМ</t>
  </si>
  <si>
    <t>Шурухин, билеты</t>
  </si>
  <si>
    <t>Комиссия контрагентам</t>
  </si>
  <si>
    <t>ЧП с учетом плана и разовых затрат</t>
  </si>
  <si>
    <t>ЧП нараст итогом с учетом плана</t>
  </si>
  <si>
    <t>МАРЖИНАЛЬНАЯ РЕНТАБЕЛЬНОСТЬ</t>
  </si>
  <si>
    <t>ЧИСТАЯ РЕНТАБЕЛЬНОСТЬ</t>
  </si>
  <si>
    <t>Расчет ПЛАН выручки в мес</t>
  </si>
  <si>
    <t>нужно окупить пост. Расходы на сумму</t>
  </si>
  <si>
    <t>Расчет точки окупаемости по выручке</t>
  </si>
  <si>
    <t>при средней рентабельности:</t>
  </si>
  <si>
    <t>Необходимо еще реализации на сумму (с учетом уже выставленной реализации)</t>
  </si>
  <si>
    <t>Средняя выручка за предыд. Месяц (только PMI)</t>
  </si>
  <si>
    <t>Кол-во необх. проектов, всего в мес</t>
  </si>
  <si>
    <t>Кол-во необх. проектов с учетом уже заведенных</t>
  </si>
  <si>
    <t>Взаиморасчеты МП-ФЮ</t>
  </si>
  <si>
    <t>Модуль-Про</t>
  </si>
  <si>
    <t>Новикова</t>
  </si>
  <si>
    <t>Телегуз</t>
  </si>
  <si>
    <t>ПРОВЕРКА РЕАЛИЗАЦИИ</t>
  </si>
  <si>
    <t>Дата реализации</t>
  </si>
  <si>
    <t>Проект</t>
  </si>
  <si>
    <t>Заказчик</t>
  </si>
  <si>
    <t>Бренд</t>
  </si>
  <si>
    <t>Город</t>
  </si>
  <si>
    <t>Д 20</t>
  </si>
  <si>
    <t>Д 60</t>
  </si>
  <si>
    <t>КЗ</t>
  </si>
  <si>
    <t>из БДДС</t>
  </si>
  <si>
    <t>Д 62</t>
  </si>
  <si>
    <t>Вручную</t>
  </si>
  <si>
    <t>К 62</t>
  </si>
  <si>
    <t>ДЗ</t>
  </si>
  <si>
    <t>ДЗ                    Не Выст.</t>
  </si>
  <si>
    <t>% за обр</t>
  </si>
  <si>
    <t>Валовая прибыль (маржа)</t>
  </si>
  <si>
    <t>Рентабельность</t>
  </si>
  <si>
    <t>Ответственный</t>
  </si>
  <si>
    <t>% Аккаунта</t>
  </si>
  <si>
    <t>% Проджекта</t>
  </si>
  <si>
    <t>Промоперсонал</t>
  </si>
  <si>
    <t>Начисленно 20</t>
  </si>
  <si>
    <t>Выплаченно Д60</t>
  </si>
  <si>
    <t>Реал-ия</t>
  </si>
  <si>
    <t>Реал-ия ПЛАН</t>
  </si>
  <si>
    <t>Оплата покупателя</t>
  </si>
  <si>
    <t>Аккаунт</t>
  </si>
  <si>
    <t>Проджект</t>
  </si>
  <si>
    <t>К начислению</t>
  </si>
  <si>
    <t>%</t>
  </si>
  <si>
    <t>13.12.12 КЛД Beeline</t>
  </si>
  <si>
    <t>Контур</t>
  </si>
  <si>
    <t>Beeline</t>
  </si>
  <si>
    <t>Лахина Дарья</t>
  </si>
  <si>
    <t>13.12.23 КЛД Банк Москвы</t>
  </si>
  <si>
    <t>Банк Москвы</t>
  </si>
  <si>
    <t>13.12.25 КЛД ВТБ</t>
  </si>
  <si>
    <t>Банк ВТБ</t>
  </si>
  <si>
    <t>14.02.09 Выставка Junwex</t>
  </si>
  <si>
    <t>РосЮвелирЭксперт</t>
  </si>
  <si>
    <t>Новикова Мария</t>
  </si>
  <si>
    <t>14.02.14 МСК МH Internal Activation</t>
  </si>
  <si>
    <t>ООО "МОЕТ ХЕННЕССИ ДИСТРИБЬЮШН РУС"</t>
  </si>
  <si>
    <t>Moet &amp; Chandon Rose</t>
  </si>
  <si>
    <t>Никульшин Алексей</t>
  </si>
  <si>
    <t>Радевич Юлия</t>
  </si>
  <si>
    <t>14.02.14 ФМ Chesterfield Скрапбукинг</t>
  </si>
  <si>
    <t>Джетсет-холдинг</t>
  </si>
  <si>
    <t>Chester</t>
  </si>
  <si>
    <t>Лебедева Ольга</t>
  </si>
  <si>
    <t>Телегуз Екатерина</t>
  </si>
  <si>
    <t>14.02.20 ФМ Шапки</t>
  </si>
  <si>
    <t>L&amp;M</t>
  </si>
  <si>
    <t>14.03.08 ФМ Chesterfield 23ф8м</t>
  </si>
  <si>
    <t>Смирнова Ирина</t>
  </si>
  <si>
    <t>13.11.30 ВТБ Новикова</t>
  </si>
  <si>
    <t>АРТ-Корпорация ОКО</t>
  </si>
  <si>
    <t>регионы</t>
  </si>
  <si>
    <t>14.03.08 ФМ L&amp;M складные вазы</t>
  </si>
  <si>
    <t>14.03.20 Екатеринбург ВТБ</t>
  </si>
  <si>
    <t>Екат</t>
  </si>
  <si>
    <t>Ухлов Мессиан</t>
  </si>
  <si>
    <t>14.03.06 ФМ Бьюти День</t>
  </si>
  <si>
    <t>без бренда</t>
  </si>
  <si>
    <t>14.03.31 ВТБ 24 ТП СПб</t>
  </si>
  <si>
    <t>14.03.01 ФМ НН Z-top</t>
  </si>
  <si>
    <t>PRL</t>
  </si>
  <si>
    <t>НН</t>
  </si>
  <si>
    <t>14.03.08 ФМ НН Z-top</t>
  </si>
  <si>
    <t>14.03.08 ФМ КЗ Пашмир</t>
  </si>
  <si>
    <t>14.02.24 НИИ Вектор 1</t>
  </si>
  <si>
    <t>НПФ "Вектор-Н 1" ОАО «НИИ «Вектор»</t>
  </si>
  <si>
    <t>14.03.04 НИИ Вектор 2</t>
  </si>
  <si>
    <t xml:space="preserve">14.03.11 ФМ Униформа Retail </t>
  </si>
  <si>
    <t xml:space="preserve">14.03.12 ФМ Униформа Retail </t>
  </si>
  <si>
    <t>14.03.11 ФМ Униформа Provocation</t>
  </si>
  <si>
    <t xml:space="preserve">14.03.14 ФМ Cinema Club </t>
  </si>
  <si>
    <t>14.03.21 НН ФМ Milo</t>
  </si>
  <si>
    <t>14.03.20 ФМ ЧтоГдеКогда</t>
  </si>
  <si>
    <t>14.03.25 Саратов ВТБ</t>
  </si>
  <si>
    <t>14.04.03 ФМ Мансарда</t>
  </si>
  <si>
    <t>14.06.20 Газпром Энергетика и Электротехника</t>
  </si>
  <si>
    <t>Экспофорум</t>
  </si>
  <si>
    <t>Газпром</t>
  </si>
  <si>
    <t>14.04.17 ФМ Москва-Сити</t>
  </si>
  <si>
    <t>14.04.16 ФМ Библиотека</t>
  </si>
  <si>
    <t>14.04.11 КЛД ФМ Платинум</t>
  </si>
  <si>
    <t>14.04.11 КЗ ФМ Extra lounge</t>
  </si>
  <si>
    <t>14.04.17 Ростов-на-Дону ВТБ</t>
  </si>
  <si>
    <t>Макеева Юлия</t>
  </si>
  <si>
    <t>Динамика Баланса</t>
  </si>
  <si>
    <t>в одр прибыль</t>
  </si>
  <si>
    <t>проверка</t>
  </si>
  <si>
    <t>АКТИВ</t>
  </si>
  <si>
    <t>счет</t>
  </si>
  <si>
    <t>на 31.01.14</t>
  </si>
  <si>
    <t>на 28.02.14</t>
  </si>
  <si>
    <t>на 31.03.14</t>
  </si>
  <si>
    <t>на 30.04.14</t>
  </si>
  <si>
    <t>на 31.05.14</t>
  </si>
  <si>
    <t>на 30.06.14</t>
  </si>
  <si>
    <t>на 31.07.14</t>
  </si>
  <si>
    <t>на 31.08.14</t>
  </si>
  <si>
    <t>на 30.09.14</t>
  </si>
  <si>
    <t>I. Внеоборотные активы</t>
  </si>
  <si>
    <t>II. Оборотные активы</t>
  </si>
  <si>
    <t>Дебеторская задолженность</t>
  </si>
  <si>
    <t>Дебиторская задолженность выставленная</t>
  </si>
  <si>
    <t>Дебиторская задолженность не выставленная</t>
  </si>
  <si>
    <t>Дебиторская задолженность по контрагентам</t>
  </si>
  <si>
    <t>Денежные средства</t>
  </si>
  <si>
    <t>Касса</t>
  </si>
  <si>
    <t>Депозитный счет</t>
  </si>
  <si>
    <t>Транзит (счета от Нади)</t>
  </si>
  <si>
    <t>Корпоративный счет</t>
  </si>
  <si>
    <t>Транзит</t>
  </si>
  <si>
    <t>Расчетный счет</t>
  </si>
  <si>
    <t>Баланс</t>
  </si>
  <si>
    <t>ПАССИВ</t>
  </si>
  <si>
    <t>III. Капитал и резервы </t>
  </si>
  <si>
    <t>Нераспределенная прибыль (непокрытый убыток)</t>
  </si>
  <si>
    <t>Продажи не выставленные</t>
  </si>
  <si>
    <t>IV. Долгосрочные обязательства </t>
  </si>
  <si>
    <t>Займы и кредиты</t>
  </si>
  <si>
    <t>V. Краткосрочные обязательства </t>
  </si>
  <si>
    <t>Кредиторская задолженность перед клиентами</t>
  </si>
  <si>
    <t>Кредиторская задолженность перед персоналом</t>
  </si>
  <si>
    <t>Кредиторская задолженность перед поставщиками</t>
  </si>
  <si>
    <t>Кредиторская задолженность по налогам и сборам</t>
  </si>
  <si>
    <t>Расчеты по офисным расходам</t>
  </si>
  <si>
    <t>Кредиторская задолженность по взаиморасчетам с МП (не начислено)</t>
  </si>
  <si>
    <t>Показатель ФХД</t>
  </si>
  <si>
    <t>Коэффициент текущей ликвидности</t>
  </si>
  <si>
    <t>Чем выше показатель, тем лучше платежеспособность предприятия. Хорошим считается значение коэффициента более 2. С другой стороны, значение более 3 может свидетельствовать о нерациональной структуре капитала, это может быть связано с замедлением оборачиваемости средств, вложенных в запасы, неоправданным ростом дебиторской задолженности.</t>
  </si>
  <si>
    <t>Коэффициент обеспеченности собственными оборотными средствами</t>
  </si>
  <si>
    <t>Отсутствие собственного оборотного капитала свидетельствует о том, что все оборотные средства предприятия и, возможно, часть внеоборотных активов (при отрицательном значении собственных оборотных средств) сформированы за счет заемных источников. Норматив для значения Косс &gt; 0.1 (10%)</t>
  </si>
  <si>
    <t>Коэффициент финансовой устойчивости</t>
  </si>
  <si>
    <t xml:space="preserve">Если величина коэффициента колеблется в пределах 0.8–0.9 и имеет положительную тенденцию, то финансовое положение организации является устойчивым.
Рекомендуемое же значение не менее 0.75. Если значение ниже рекомендуемого, то это вызывает тревогу за устойчивость компании.
</t>
  </si>
  <si>
    <t>Параметры:</t>
  </si>
  <si>
    <t>Конец периода: 30.04.2014 23:59:59</t>
  </si>
  <si>
    <t>Начало периода: 01.05.2013 0:00:00</t>
  </si>
  <si>
    <t>Общие расходы: 3. ОБЩЕХОЗЯЙСТВЕННЫЕ РАСХ...</t>
  </si>
  <si>
    <t>Прямые расходы: 1. ПОДГОТОВКА И ЗАПУСК ОБ...; 2. ПРЯМЫЕ РАСХОДЫ НА СОДЕ...</t>
  </si>
  <si>
    <t>Группы номенклатуры для прочих доходов: сч.91 - ПРОЧИЕ РАСХОДЫ и ...</t>
  </si>
  <si>
    <t>Отбор:</t>
  </si>
  <si>
    <t>Организация Равно "ТехноПарк ООО"</t>
  </si>
  <si>
    <t>Управленческий баланс</t>
  </si>
  <si>
    <t>Акив/Пассив</t>
  </si>
  <si>
    <t>Май.13</t>
  </si>
  <si>
    <t>Июнь.13</t>
  </si>
  <si>
    <t>Июль.13</t>
  </si>
  <si>
    <t>Август.13</t>
  </si>
  <si>
    <t>Сентябрь.13</t>
  </si>
  <si>
    <t>Октябрь.13</t>
  </si>
  <si>
    <t>Ноябрь.13</t>
  </si>
  <si>
    <t>Декабрь.13</t>
  </si>
  <si>
    <t>Январь.14</t>
  </si>
  <si>
    <t>Февраль.14</t>
  </si>
  <si>
    <t>Март.14</t>
  </si>
  <si>
    <t>Апрель.14</t>
  </si>
  <si>
    <t>Вид активов/ пассивов</t>
  </si>
  <si>
    <t>Сумма упр конечный остаток</t>
  </si>
  <si>
    <t>Дельта</t>
  </si>
  <si>
    <t>Наименование параметра</t>
  </si>
  <si>
    <t>ВТЧ</t>
  </si>
  <si>
    <t>Детали</t>
  </si>
  <si>
    <t>Актив</t>
  </si>
  <si>
    <t>Внеоборотные активы</t>
  </si>
  <si>
    <t>2. Основные средства, в т.ч.</t>
  </si>
  <si>
    <t>Машины и оборудование</t>
  </si>
  <si>
    <t>Компрессор СБ4/Ф-500.LT100</t>
  </si>
  <si>
    <t>Орг.техника</t>
  </si>
  <si>
    <t>ТВ камера цв. день/ночь уличная</t>
  </si>
  <si>
    <t>Оборотные активы</t>
  </si>
  <si>
    <t>1. Денежные средства, в т.ч.</t>
  </si>
  <si>
    <t>Наличные</t>
  </si>
  <si>
    <t>Авансовый платеж (упр.учет)</t>
  </si>
  <si>
    <t>Касса (упр.учет)</t>
  </si>
  <si>
    <t>Безналичные</t>
  </si>
  <si>
    <t>СТ-Петербургский Ф-Л ОАО "Промсвязьбанк"  (Расчетный)</t>
  </si>
  <si>
    <t>2. Финансовые вложения, в т.ч.</t>
  </si>
  <si>
    <t>Займы ГК ШМИД</t>
  </si>
  <si>
    <t>Стайер ООО(заемщик)</t>
  </si>
  <si>
    <t>Стайер ООО(займодавец)</t>
  </si>
  <si>
    <t>ШмидГараж ООО(заемщик)</t>
  </si>
  <si>
    <t>ШмидГараж ООО(займодавец)</t>
  </si>
  <si>
    <t>Расчеты с учредителями  ГК ШМИД</t>
  </si>
  <si>
    <t>Захаров Алексей Александрович(распределение)</t>
  </si>
  <si>
    <t>Савельев Валентин Юрьевич (распределение)</t>
  </si>
  <si>
    <t>3. Дебиторская задолженность</t>
  </si>
  <si>
    <t>Долги подотчетников</t>
  </si>
  <si>
    <t>Савельев Валентин Юрьевич</t>
  </si>
  <si>
    <t>Суранов Сергей Викторович</t>
  </si>
  <si>
    <t>Покупатели-Арендаторы помещений</t>
  </si>
  <si>
    <t>АктивПроТрог ООО (Тележная, 17-19)</t>
  </si>
  <si>
    <t>Алекко ООО (тележная, 17-19)</t>
  </si>
  <si>
    <t>Борисов Анатолий Николаевич (Тележная, д.17-19)</t>
  </si>
  <si>
    <t>Борисова Наталья Александровна ИП (Тележная, 17-19)</t>
  </si>
  <si>
    <t>Гермес ООО (Тележная, 17-19)</t>
  </si>
  <si>
    <t>Демьянов Борис Николаеви ИП (Тележная, 17-19)</t>
  </si>
  <si>
    <t>Индиго ООО (тележная, 17-19)</t>
  </si>
  <si>
    <t>ПРОФИ-МОТОРС  ООО (Тележная, 17-19) САМУРАИ</t>
  </si>
  <si>
    <t>Ресурс Торговый Дом ООО (Тележная, 17- 19)</t>
  </si>
  <si>
    <t>Савельев Валентин Юрьевич (Тележная,17-19)</t>
  </si>
  <si>
    <t>Товстыченко Алексей Борисович ИП (Тележная, 17-19)</t>
  </si>
  <si>
    <t>Поставщики стройматериалов и пр.</t>
  </si>
  <si>
    <t>Минимакс ООО(хоз. и строительные материалы)</t>
  </si>
  <si>
    <t>Петрович СТД (стройматериалы, инструменты)*</t>
  </si>
  <si>
    <t>Поставщики хозяйственные</t>
  </si>
  <si>
    <t>Проактив Безопасность ООО (пожар.сигнализация)*</t>
  </si>
  <si>
    <t>ПРОМСВЯЗЬБАНК (услуги банка)*</t>
  </si>
  <si>
    <t>Романцов П.Г. ИП (электроника)*</t>
  </si>
  <si>
    <t>Постащики Арендодатели</t>
  </si>
  <si>
    <t>Тележная, 17-19 ЗАО (ул. Тележная, 17-19)</t>
  </si>
  <si>
    <t>Распределение прибыли</t>
  </si>
  <si>
    <t>Пассив</t>
  </si>
  <si>
    <t>Кредиторская задолжность</t>
  </si>
  <si>
    <t>1. Краткосрочные обязательства (до 1 года)</t>
  </si>
  <si>
    <t>%% по займам ГК ШМИД</t>
  </si>
  <si>
    <t>Кузовные работы ООО (займодавец)</t>
  </si>
  <si>
    <t>Шмид-Юг УК ООО(займодавец)</t>
  </si>
  <si>
    <t>Задолженность перед бюджетом (налоги, взносы)</t>
  </si>
  <si>
    <t>Единый налог УСН 10% (МИФНС №19) - ШГ, ТП*</t>
  </si>
  <si>
    <t>НДФЛ 13% (МИФНС № 19)*</t>
  </si>
  <si>
    <t>ПФР взносы на ОПС (ОПФР)*</t>
  </si>
  <si>
    <t>ПФР накопит.часть (ОПФР)*</t>
  </si>
  <si>
    <t>ПФР страх.часть (ОПФР)*</t>
  </si>
  <si>
    <t>ПФР ФФОМС 5,1% (ОПФР)*</t>
  </si>
  <si>
    <t>ФСС 2,9% (ГУ ФСС)*</t>
  </si>
  <si>
    <t>ФСС НС  (ГУ ФСС)*</t>
  </si>
  <si>
    <t>Задолженность по заработной плате ZETA</t>
  </si>
  <si>
    <t>АвтоБалт ООО (ул.Тележная, 17-19)</t>
  </si>
  <si>
    <t>Гилев Иван ИП  (Тележная, 17-19)</t>
  </si>
  <si>
    <t>Зерцалов А.Ю. (тележная, 17-19)</t>
  </si>
  <si>
    <t>Колпаков Евгений Евгеньевич ИП (ТЕЛЕЖНАЯ, 17-19)</t>
  </si>
  <si>
    <t>Куропаткин Сергей Анатольевич  (Тележная, 17-19)</t>
  </si>
  <si>
    <t>Мамедов  Рамиль Ахмед Оглы (Тележная, 17-19)</t>
  </si>
  <si>
    <t>Никитин Евгений Алимович (Тележная, 17-19)</t>
  </si>
  <si>
    <t>Рябов Дмитрий Андреевич (Тележная, 17-19)</t>
  </si>
  <si>
    <t>Сервис-Групп ООО (Тележная, 17-19)</t>
  </si>
  <si>
    <t>Поставщики ГК ШМИД</t>
  </si>
  <si>
    <t>Надежда ООО (поставщик)</t>
  </si>
  <si>
    <t>Строители-подрядчики(физ.лица)</t>
  </si>
  <si>
    <t>Поставщики на Абонентсвом обслуживании</t>
  </si>
  <si>
    <t>Линдстрем (чистка ковров и спецодежды)*</t>
  </si>
  <si>
    <t>Милена ООО(уборка помещений)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</si>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</sst>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[$-419]mmmm\ yyyy;@"/>
    <numFmt numFmtId="165" formatCode="_(* #,##0.00_);_(* \(#,##0.00\);_(* \-??_);_(@_)"/>
    <numFmt numFmtId="166" formatCode="#,##0;[Red]\-#,##0"/>
    <numFmt numFmtId="167" formatCode="#,##0.00_р_."/>
    <numFmt numFmtId="168" formatCode="#,##0.00&quot;р.&quot;"/>
    <numFmt numFmtId="169" formatCode="#,##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8"/>
      <color rgb="FFFF0000"/>
      <name val="Arial"/>
      <family val="2"/>
      <charset val="204"/>
    </font>
    <font>
      <b/>
      <u/>
      <sz val="18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4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</font>
    <font>
      <b/>
      <sz val="16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4" fillId="0" borderId="0"/>
    <xf numFmtId="165" fontId="4" fillId="0" borderId="0" applyFill="0" applyBorder="0" applyAlignment="0" applyProtection="0"/>
    <xf numFmtId="0" fontId="19" fillId="0" borderId="0"/>
    <xf numFmtId="0" fontId="29" fillId="0" borderId="0">
      <alignment horizontal="left"/>
    </xf>
  </cellStyleXfs>
  <cellXfs count="372">
    <xf numFmtId="0" fontId="0" fillId="0" borderId="0" xfId="0"/>
    <xf numFmtId="0" fontId="5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vertical="center"/>
    </xf>
    <xf numFmtId="0" fontId="4" fillId="2" borderId="0" xfId="2" applyFont="1" applyFill="1"/>
    <xf numFmtId="0" fontId="4" fillId="2" borderId="0" xfId="2" applyFont="1" applyFill="1" applyBorder="1"/>
    <xf numFmtId="0" fontId="7" fillId="3" borderId="2" xfId="2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0" fontId="4" fillId="0" borderId="0" xfId="2" applyFont="1" applyFill="1" applyBorder="1"/>
    <xf numFmtId="0" fontId="4" fillId="0" borderId="0" xfId="2" applyFont="1"/>
    <xf numFmtId="0" fontId="9" fillId="3" borderId="7" xfId="2" applyFont="1" applyFill="1" applyBorder="1" applyAlignment="1">
      <alignment horizontal="center"/>
    </xf>
    <xf numFmtId="166" fontId="10" fillId="4" borderId="8" xfId="3" applyNumberFormat="1" applyFont="1" applyFill="1" applyBorder="1" applyAlignment="1" applyProtection="1">
      <alignment horizontal="left"/>
    </xf>
    <xf numFmtId="167" fontId="11" fillId="4" borderId="9" xfId="3" applyNumberFormat="1" applyFont="1" applyFill="1" applyBorder="1" applyAlignment="1" applyProtection="1">
      <alignment horizontal="center"/>
    </xf>
    <xf numFmtId="166" fontId="12" fillId="2" borderId="10" xfId="3" applyNumberFormat="1" applyFont="1" applyFill="1" applyBorder="1" applyAlignment="1" applyProtection="1">
      <alignment horizontal="left"/>
    </xf>
    <xf numFmtId="167" fontId="13" fillId="2" borderId="11" xfId="3" applyNumberFormat="1" applyFont="1" applyFill="1" applyBorder="1" applyAlignment="1" applyProtection="1">
      <alignment horizontal="center"/>
    </xf>
    <xf numFmtId="167" fontId="13" fillId="2" borderId="12" xfId="3" applyNumberFormat="1" applyFont="1" applyFill="1" applyBorder="1" applyAlignment="1" applyProtection="1">
      <alignment horizontal="center"/>
    </xf>
    <xf numFmtId="167" fontId="14" fillId="2" borderId="12" xfId="3" applyNumberFormat="1" applyFont="1" applyFill="1" applyBorder="1" applyAlignment="1" applyProtection="1">
      <alignment horizontal="center"/>
    </xf>
    <xf numFmtId="167" fontId="11" fillId="4" borderId="13" xfId="3" applyNumberFormat="1" applyFont="1" applyFill="1" applyBorder="1" applyAlignment="1" applyProtection="1">
      <alignment horizontal="center"/>
    </xf>
    <xf numFmtId="0" fontId="15" fillId="4" borderId="0" xfId="2" applyFont="1" applyFill="1" applyBorder="1" applyAlignment="1">
      <alignment horizontal="center"/>
    </xf>
    <xf numFmtId="0" fontId="15" fillId="4" borderId="0" xfId="2" applyFont="1" applyFill="1" applyAlignment="1">
      <alignment horizontal="center"/>
    </xf>
    <xf numFmtId="0" fontId="9" fillId="3" borderId="14" xfId="2" applyFont="1" applyFill="1" applyBorder="1" applyAlignment="1">
      <alignment horizontal="center"/>
    </xf>
    <xf numFmtId="167" fontId="13" fillId="2" borderId="15" xfId="3" applyNumberFormat="1" applyFont="1" applyFill="1" applyBorder="1" applyAlignment="1" applyProtection="1">
      <alignment horizontal="center"/>
    </xf>
    <xf numFmtId="166" fontId="10" fillId="2" borderId="10" xfId="3" applyNumberFormat="1" applyFont="1" applyFill="1" applyBorder="1" applyAlignment="1" applyProtection="1">
      <alignment horizontal="left"/>
    </xf>
    <xf numFmtId="167" fontId="16" fillId="2" borderId="11" xfId="3" applyNumberFormat="1" applyFont="1" applyFill="1" applyBorder="1" applyAlignment="1" applyProtection="1">
      <alignment horizontal="center"/>
    </xf>
    <xf numFmtId="166" fontId="10" fillId="4" borderId="10" xfId="3" applyNumberFormat="1" applyFont="1" applyFill="1" applyBorder="1" applyAlignment="1" applyProtection="1">
      <alignment horizontal="left"/>
    </xf>
    <xf numFmtId="167" fontId="11" fillId="4" borderId="11" xfId="3" applyNumberFormat="1" applyFont="1" applyFill="1" applyBorder="1" applyAlignment="1" applyProtection="1">
      <alignment horizontal="center"/>
    </xf>
    <xf numFmtId="0" fontId="10" fillId="4" borderId="10" xfId="3" applyNumberFormat="1" applyFont="1" applyFill="1" applyBorder="1" applyAlignment="1" applyProtection="1">
      <alignment horizontal="left"/>
    </xf>
    <xf numFmtId="0" fontId="17" fillId="4" borderId="10" xfId="0" applyFont="1" applyFill="1" applyBorder="1" applyAlignment="1">
      <alignment horizontal="left"/>
    </xf>
    <xf numFmtId="0" fontId="4" fillId="0" borderId="0" xfId="2" applyFont="1" applyFill="1"/>
    <xf numFmtId="0" fontId="18" fillId="2" borderId="10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10" xfId="2" applyFont="1" applyFill="1" applyBorder="1" applyAlignment="1">
      <alignment horizontal="left"/>
    </xf>
    <xf numFmtId="0" fontId="18" fillId="2" borderId="10" xfId="4" applyNumberFormat="1" applyFont="1" applyFill="1" applyBorder="1" applyAlignment="1">
      <alignment horizontal="left" vertical="top"/>
    </xf>
    <xf numFmtId="167" fontId="13" fillId="2" borderId="16" xfId="3" applyNumberFormat="1" applyFont="1" applyFill="1" applyBorder="1" applyAlignment="1" applyProtection="1">
      <alignment horizontal="center"/>
    </xf>
    <xf numFmtId="0" fontId="10" fillId="4" borderId="10" xfId="2" applyFont="1" applyFill="1" applyBorder="1" applyAlignment="1">
      <alignment horizontal="left"/>
    </xf>
    <xf numFmtId="4" fontId="11" fillId="4" borderId="11" xfId="2" applyNumberFormat="1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0" fontId="15" fillId="0" borderId="11" xfId="2" applyFont="1" applyFill="1" applyBorder="1" applyAlignment="1">
      <alignment horizontal="center"/>
    </xf>
    <xf numFmtId="0" fontId="15" fillId="0" borderId="12" xfId="2" applyFont="1" applyFill="1" applyBorder="1" applyAlignment="1">
      <alignment horizontal="center"/>
    </xf>
    <xf numFmtId="4" fontId="15" fillId="0" borderId="0" xfId="2" applyNumberFormat="1" applyFont="1" applyFill="1" applyBorder="1" applyAlignment="1">
      <alignment horizontal="center"/>
    </xf>
    <xf numFmtId="4" fontId="9" fillId="3" borderId="14" xfId="2" applyNumberFormat="1" applyFont="1" applyFill="1" applyBorder="1" applyAlignment="1">
      <alignment horizontal="center"/>
    </xf>
    <xf numFmtId="4" fontId="12" fillId="2" borderId="10" xfId="2" applyNumberFormat="1" applyFont="1" applyFill="1" applyBorder="1"/>
    <xf numFmtId="4" fontId="20" fillId="2" borderId="11" xfId="2" applyNumberFormat="1" applyFont="1" applyFill="1" applyBorder="1"/>
    <xf numFmtId="4" fontId="20" fillId="2" borderId="12" xfId="2" applyNumberFormat="1" applyFont="1" applyFill="1" applyBorder="1"/>
    <xf numFmtId="4" fontId="3" fillId="2" borderId="12" xfId="2" applyNumberFormat="1" applyFont="1" applyFill="1" applyBorder="1"/>
    <xf numFmtId="4" fontId="3" fillId="2" borderId="15" xfId="2" applyNumberFormat="1" applyFont="1" applyFill="1" applyBorder="1"/>
    <xf numFmtId="4" fontId="4" fillId="0" borderId="0" xfId="2" applyNumberFormat="1" applyFont="1" applyFill="1" applyBorder="1"/>
    <xf numFmtId="4" fontId="21" fillId="2" borderId="12" xfId="2" applyNumberFormat="1" applyFont="1" applyFill="1" applyBorder="1"/>
    <xf numFmtId="4" fontId="22" fillId="2" borderId="12" xfId="2" applyNumberFormat="1" applyFont="1" applyFill="1" applyBorder="1"/>
    <xf numFmtId="4" fontId="20" fillId="2" borderId="15" xfId="2" applyNumberFormat="1" applyFont="1" applyFill="1" applyBorder="1"/>
    <xf numFmtId="4" fontId="22" fillId="2" borderId="15" xfId="2" applyNumberFormat="1" applyFont="1" applyFill="1" applyBorder="1"/>
    <xf numFmtId="4" fontId="10" fillId="4" borderId="10" xfId="2" applyNumberFormat="1" applyFont="1" applyFill="1" applyBorder="1" applyAlignment="1">
      <alignment horizontal="left"/>
    </xf>
    <xf numFmtId="4" fontId="11" fillId="4" borderId="12" xfId="2" applyNumberFormat="1" applyFont="1" applyFill="1" applyBorder="1" applyAlignment="1">
      <alignment horizontal="center"/>
    </xf>
    <xf numFmtId="4" fontId="11" fillId="4" borderId="15" xfId="2" applyNumberFormat="1" applyFont="1" applyFill="1" applyBorder="1" applyAlignment="1">
      <alignment horizontal="center"/>
    </xf>
    <xf numFmtId="4" fontId="12" fillId="2" borderId="10" xfId="0" applyNumberFormat="1" applyFont="1" applyFill="1" applyBorder="1" applyAlignment="1">
      <alignment horizontal="left"/>
    </xf>
    <xf numFmtId="4" fontId="11" fillId="2" borderId="11" xfId="0" applyNumberFormat="1" applyFont="1" applyFill="1" applyBorder="1"/>
    <xf numFmtId="4" fontId="11" fillId="2" borderId="12" xfId="0" applyNumberFormat="1" applyFont="1" applyFill="1" applyBorder="1" applyAlignment="1">
      <alignment horizontal="center"/>
    </xf>
    <xf numFmtId="4" fontId="11" fillId="2" borderId="12" xfId="0" applyNumberFormat="1" applyFont="1" applyFill="1" applyBorder="1"/>
    <xf numFmtId="4" fontId="20" fillId="2" borderId="12" xfId="0" applyNumberFormat="1" applyFont="1" applyFill="1" applyBorder="1" applyAlignment="1">
      <alignment horizontal="center" vertical="center"/>
    </xf>
    <xf numFmtId="4" fontId="21" fillId="2" borderId="12" xfId="0" applyNumberFormat="1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4" fontId="23" fillId="0" borderId="0" xfId="0" applyNumberFormat="1" applyFont="1" applyFill="1" applyBorder="1"/>
    <xf numFmtId="4" fontId="15" fillId="0" borderId="0" xfId="0" applyNumberFormat="1" applyFont="1" applyFill="1" applyBorder="1"/>
    <xf numFmtId="4" fontId="11" fillId="2" borderId="12" xfId="0" applyNumberFormat="1" applyFont="1" applyFill="1" applyBorder="1" applyAlignment="1">
      <alignment horizontal="right"/>
    </xf>
    <xf numFmtId="4" fontId="20" fillId="2" borderId="15" xfId="0" applyNumberFormat="1" applyFont="1" applyFill="1" applyBorder="1" applyAlignment="1">
      <alignment horizontal="center" vertical="center"/>
    </xf>
    <xf numFmtId="4" fontId="20" fillId="2" borderId="12" xfId="2" applyNumberFormat="1" applyFont="1" applyFill="1" applyBorder="1" applyAlignment="1">
      <alignment horizontal="right"/>
    </xf>
    <xf numFmtId="0" fontId="17" fillId="4" borderId="10" xfId="2" applyFont="1" applyFill="1" applyBorder="1" applyAlignment="1">
      <alignment horizontal="left"/>
    </xf>
    <xf numFmtId="167" fontId="24" fillId="4" borderId="11" xfId="2" applyNumberFormat="1" applyFont="1" applyFill="1" applyBorder="1" applyAlignment="1">
      <alignment horizontal="center"/>
    </xf>
    <xf numFmtId="4" fontId="24" fillId="4" borderId="11" xfId="2" applyNumberFormat="1" applyFont="1" applyFill="1" applyBorder="1" applyAlignment="1">
      <alignment horizontal="center"/>
    </xf>
    <xf numFmtId="0" fontId="18" fillId="2" borderId="10" xfId="2" applyFont="1" applyFill="1" applyBorder="1"/>
    <xf numFmtId="167" fontId="1" fillId="2" borderId="11" xfId="2" applyNumberFormat="1" applyFont="1" applyFill="1" applyBorder="1" applyAlignment="1">
      <alignment horizontal="center"/>
    </xf>
    <xf numFmtId="167" fontId="1" fillId="2" borderId="12" xfId="2" applyNumberFormat="1" applyFont="1" applyFill="1" applyBorder="1" applyAlignment="1">
      <alignment horizontal="center"/>
    </xf>
    <xf numFmtId="167" fontId="1" fillId="2" borderId="15" xfId="2" applyNumberFormat="1" applyFont="1" applyFill="1" applyBorder="1" applyAlignment="1">
      <alignment horizontal="center"/>
    </xf>
    <xf numFmtId="167" fontId="24" fillId="4" borderId="12" xfId="2" applyNumberFormat="1" applyFont="1" applyFill="1" applyBorder="1" applyAlignment="1">
      <alignment horizontal="center"/>
    </xf>
    <xf numFmtId="167" fontId="24" fillId="4" borderId="15" xfId="2" applyNumberFormat="1" applyFont="1" applyFill="1" applyBorder="1" applyAlignment="1">
      <alignment horizontal="center"/>
    </xf>
    <xf numFmtId="10" fontId="10" fillId="4" borderId="10" xfId="0" applyNumberFormat="1" applyFont="1" applyFill="1" applyBorder="1" applyAlignment="1">
      <alignment horizontal="left"/>
    </xf>
    <xf numFmtId="167" fontId="11" fillId="4" borderId="11" xfId="0" applyNumberFormat="1" applyFont="1" applyFill="1" applyBorder="1" applyAlignment="1">
      <alignment horizontal="center"/>
    </xf>
    <xf numFmtId="10" fontId="12" fillId="2" borderId="10" xfId="0" applyNumberFormat="1" applyFont="1" applyFill="1" applyBorder="1"/>
    <xf numFmtId="167" fontId="20" fillId="2" borderId="11" xfId="0" applyNumberFormat="1" applyFont="1" applyFill="1" applyBorder="1" applyAlignment="1">
      <alignment horizontal="center"/>
    </xf>
    <xf numFmtId="167" fontId="20" fillId="2" borderId="12" xfId="0" applyNumberFormat="1" applyFont="1" applyFill="1" applyBorder="1" applyAlignment="1">
      <alignment horizontal="center"/>
    </xf>
    <xf numFmtId="167" fontId="20" fillId="2" borderId="15" xfId="0" applyNumberFormat="1" applyFont="1" applyFill="1" applyBorder="1" applyAlignment="1">
      <alignment horizontal="center"/>
    </xf>
    <xf numFmtId="0" fontId="4" fillId="0" borderId="0" xfId="2" applyFont="1" applyBorder="1"/>
    <xf numFmtId="0" fontId="10" fillId="4" borderId="10" xfId="0" applyFont="1" applyFill="1" applyBorder="1" applyAlignment="1">
      <alignment horizontal="left"/>
    </xf>
    <xf numFmtId="0" fontId="12" fillId="2" borderId="10" xfId="0" applyFont="1" applyFill="1" applyBorder="1"/>
    <xf numFmtId="0" fontId="9" fillId="3" borderId="17" xfId="2" applyFont="1" applyFill="1" applyBorder="1" applyAlignment="1">
      <alignment horizontal="center"/>
    </xf>
    <xf numFmtId="0" fontId="12" fillId="2" borderId="18" xfId="0" applyFont="1" applyFill="1" applyBorder="1"/>
    <xf numFmtId="167" fontId="20" fillId="2" borderId="19" xfId="0" applyNumberFormat="1" applyFont="1" applyFill="1" applyBorder="1" applyAlignment="1">
      <alignment horizontal="center"/>
    </xf>
    <xf numFmtId="167" fontId="20" fillId="2" borderId="20" xfId="0" applyNumberFormat="1" applyFont="1" applyFill="1" applyBorder="1" applyAlignment="1">
      <alignment horizontal="center"/>
    </xf>
    <xf numFmtId="167" fontId="20" fillId="2" borderId="21" xfId="0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12" fillId="0" borderId="0" xfId="2" applyFont="1" applyBorder="1"/>
    <xf numFmtId="43" fontId="4" fillId="0" borderId="0" xfId="2" applyNumberFormat="1" applyFont="1" applyBorder="1"/>
    <xf numFmtId="0" fontId="4" fillId="0" borderId="0" xfId="0" applyFont="1"/>
    <xf numFmtId="0" fontId="4" fillId="0" borderId="0" xfId="0" applyFont="1" applyFill="1" applyBorder="1"/>
    <xf numFmtId="0" fontId="25" fillId="0" borderId="0" xfId="2" applyFont="1" applyFill="1" applyBorder="1" applyAlignment="1">
      <alignment horizontal="center"/>
    </xf>
    <xf numFmtId="0" fontId="26" fillId="4" borderId="12" xfId="2" applyFont="1" applyFill="1" applyBorder="1"/>
    <xf numFmtId="0" fontId="4" fillId="4" borderId="12" xfId="2" applyFont="1" applyFill="1" applyBorder="1"/>
    <xf numFmtId="0" fontId="25" fillId="4" borderId="12" xfId="2" applyFont="1" applyFill="1" applyBorder="1"/>
    <xf numFmtId="0" fontId="25" fillId="0" borderId="12" xfId="2" applyFont="1" applyBorder="1"/>
    <xf numFmtId="0" fontId="4" fillId="0" borderId="12" xfId="2" applyFont="1" applyBorder="1"/>
    <xf numFmtId="4" fontId="25" fillId="0" borderId="12" xfId="2" applyNumberFormat="1" applyFont="1" applyBorder="1"/>
    <xf numFmtId="4" fontId="25" fillId="4" borderId="12" xfId="2" applyNumberFormat="1" applyFont="1" applyFill="1" applyBorder="1"/>
    <xf numFmtId="0" fontId="25" fillId="0" borderId="12" xfId="2" applyFont="1" applyFill="1" applyBorder="1"/>
    <xf numFmtId="0" fontId="4" fillId="0" borderId="12" xfId="2" applyFont="1" applyFill="1" applyBorder="1"/>
    <xf numFmtId="4" fontId="25" fillId="0" borderId="12" xfId="2" applyNumberFormat="1" applyFont="1" applyFill="1" applyBorder="1"/>
    <xf numFmtId="9" fontId="25" fillId="0" borderId="12" xfId="2" applyNumberFormat="1" applyFont="1" applyFill="1" applyBorder="1"/>
    <xf numFmtId="4" fontId="27" fillId="0" borderId="12" xfId="2" applyNumberFormat="1" applyFont="1" applyBorder="1"/>
    <xf numFmtId="4" fontId="26" fillId="4" borderId="12" xfId="2" applyNumberFormat="1" applyFont="1" applyFill="1" applyBorder="1"/>
    <xf numFmtId="1" fontId="25" fillId="0" borderId="12" xfId="2" applyNumberFormat="1" applyFont="1" applyBorder="1"/>
    <xf numFmtId="10" fontId="25" fillId="0" borderId="12" xfId="2" applyNumberFormat="1" applyFont="1" applyBorder="1"/>
    <xf numFmtId="1" fontId="25" fillId="4" borderId="12" xfId="2" applyNumberFormat="1" applyFont="1" applyFill="1" applyBorder="1"/>
    <xf numFmtId="0" fontId="4" fillId="0" borderId="0" xfId="2" applyFont="1" applyFill="1" applyAlignment="1">
      <alignment horizontal="center"/>
    </xf>
    <xf numFmtId="0" fontId="12" fillId="0" borderId="0" xfId="2" applyFont="1"/>
    <xf numFmtId="0" fontId="4" fillId="0" borderId="13" xfId="2" applyFont="1" applyBorder="1"/>
    <xf numFmtId="0" fontId="12" fillId="0" borderId="22" xfId="2" applyFont="1" applyBorder="1"/>
    <xf numFmtId="14" fontId="4" fillId="2" borderId="23" xfId="0" applyNumberFormat="1" applyFont="1" applyFill="1" applyBorder="1" applyAlignment="1">
      <alignment horizontal="center"/>
    </xf>
    <xf numFmtId="0" fontId="20" fillId="2" borderId="24" xfId="0" applyFont="1" applyFill="1" applyBorder="1" applyAlignment="1">
      <alignment horizontal="left"/>
    </xf>
    <xf numFmtId="167" fontId="0" fillId="2" borderId="24" xfId="0" applyNumberFormat="1" applyFill="1" applyBorder="1"/>
    <xf numFmtId="167" fontId="4" fillId="2" borderId="24" xfId="0" applyNumberFormat="1" applyFont="1" applyFill="1" applyBorder="1"/>
    <xf numFmtId="167" fontId="0" fillId="0" borderId="24" xfId="0" applyNumberFormat="1" applyBorder="1" applyAlignment="1">
      <alignment horizontal="center"/>
    </xf>
    <xf numFmtId="167" fontId="0" fillId="2" borderId="24" xfId="0" applyNumberFormat="1" applyFill="1" applyBorder="1" applyAlignment="1">
      <alignment horizontal="center"/>
    </xf>
    <xf numFmtId="9" fontId="0" fillId="2" borderId="24" xfId="0" applyNumberForma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/>
    </xf>
    <xf numFmtId="9" fontId="20" fillId="2" borderId="24" xfId="0" applyNumberFormat="1" applyFont="1" applyFill="1" applyBorder="1" applyAlignment="1">
      <alignment horizontal="center"/>
    </xf>
    <xf numFmtId="167" fontId="28" fillId="2" borderId="24" xfId="0" applyNumberFormat="1" applyFont="1" applyFill="1" applyBorder="1" applyAlignment="1">
      <alignment horizontal="right"/>
    </xf>
    <xf numFmtId="167" fontId="0" fillId="2" borderId="24" xfId="0" applyNumberFormat="1" applyFill="1" applyBorder="1" applyAlignment="1">
      <alignment horizontal="right"/>
    </xf>
    <xf numFmtId="9" fontId="0" fillId="2" borderId="24" xfId="0" applyNumberFormat="1" applyFill="1" applyBorder="1" applyAlignment="1">
      <alignment horizontal="right"/>
    </xf>
    <xf numFmtId="0" fontId="0" fillId="0" borderId="25" xfId="0" applyBorder="1"/>
    <xf numFmtId="0" fontId="0" fillId="0" borderId="26" xfId="0" applyBorder="1"/>
    <xf numFmtId="14" fontId="20" fillId="0" borderId="27" xfId="5" applyNumberFormat="1" applyFont="1" applyFill="1" applyBorder="1" applyAlignment="1">
      <alignment horizontal="center" vertical="top"/>
    </xf>
    <xf numFmtId="0" fontId="20" fillId="5" borderId="12" xfId="0" applyFont="1" applyFill="1" applyBorder="1" applyAlignment="1">
      <alignment horizontal="left"/>
    </xf>
    <xf numFmtId="167" fontId="0" fillId="0" borderId="12" xfId="0" applyNumberFormat="1" applyBorder="1"/>
    <xf numFmtId="167" fontId="0" fillId="2" borderId="12" xfId="0" applyNumberFormat="1" applyFill="1" applyBorder="1"/>
    <xf numFmtId="167" fontId="0" fillId="0" borderId="28" xfId="0" applyNumberFormat="1" applyBorder="1"/>
    <xf numFmtId="167" fontId="0" fillId="0" borderId="29" xfId="0" applyNumberFormat="1" applyBorder="1"/>
    <xf numFmtId="167" fontId="4" fillId="0" borderId="13" xfId="0" applyNumberFormat="1" applyFont="1" applyFill="1" applyBorder="1"/>
    <xf numFmtId="167" fontId="0" fillId="0" borderId="13" xfId="0" applyNumberFormat="1" applyFill="1" applyBorder="1"/>
    <xf numFmtId="167" fontId="0" fillId="0" borderId="13" xfId="0" applyNumberFormat="1" applyBorder="1" applyAlignment="1">
      <alignment horizontal="center"/>
    </xf>
    <xf numFmtId="167" fontId="0" fillId="0" borderId="13" xfId="0" applyNumberFormat="1" applyFill="1" applyBorder="1" applyAlignment="1">
      <alignment horizontal="center"/>
    </xf>
    <xf numFmtId="9" fontId="0" fillId="0" borderId="12" xfId="0" applyNumberFormat="1" applyBorder="1" applyAlignment="1">
      <alignment horizontal="center" vertical="center"/>
    </xf>
    <xf numFmtId="0" fontId="20" fillId="5" borderId="12" xfId="0" applyFont="1" applyFill="1" applyBorder="1" applyAlignment="1">
      <alignment horizontal="center"/>
    </xf>
    <xf numFmtId="43" fontId="20" fillId="0" borderId="13" xfId="0" applyNumberFormat="1" applyFont="1" applyFill="1" applyBorder="1" applyAlignment="1">
      <alignment horizontal="center"/>
    </xf>
    <xf numFmtId="9" fontId="20" fillId="0" borderId="13" xfId="0" applyNumberFormat="1" applyFont="1" applyFill="1" applyBorder="1" applyAlignment="1">
      <alignment horizontal="center"/>
    </xf>
    <xf numFmtId="167" fontId="28" fillId="0" borderId="12" xfId="0" applyNumberFormat="1" applyFont="1" applyBorder="1" applyAlignment="1">
      <alignment horizontal="right"/>
    </xf>
    <xf numFmtId="0" fontId="0" fillId="0" borderId="0" xfId="0" applyBorder="1"/>
    <xf numFmtId="0" fontId="0" fillId="0" borderId="30" xfId="0" applyBorder="1"/>
    <xf numFmtId="0" fontId="20" fillId="0" borderId="12" xfId="0" applyFont="1" applyFill="1" applyBorder="1" applyAlignment="1">
      <alignment horizontal="left"/>
    </xf>
    <xf numFmtId="0" fontId="0" fillId="0" borderId="27" xfId="0" applyBorder="1"/>
    <xf numFmtId="0" fontId="4" fillId="0" borderId="12" xfId="0" applyFont="1" applyBorder="1"/>
    <xf numFmtId="0" fontId="20" fillId="2" borderId="12" xfId="0" applyFont="1" applyFill="1" applyBorder="1" applyAlignment="1">
      <alignment horizontal="left"/>
    </xf>
    <xf numFmtId="167" fontId="4" fillId="2" borderId="12" xfId="0" applyNumberFormat="1" applyFont="1" applyFill="1" applyBorder="1"/>
    <xf numFmtId="167" fontId="0" fillId="2" borderId="12" xfId="0" applyNumberFormat="1" applyFill="1" applyBorder="1" applyAlignment="1">
      <alignment horizontal="center"/>
    </xf>
    <xf numFmtId="9" fontId="0" fillId="2" borderId="12" xfId="0" applyNumberForma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9" fontId="20" fillId="2" borderId="12" xfId="0" applyNumberFormat="1" applyFont="1" applyFill="1" applyBorder="1" applyAlignment="1">
      <alignment horizontal="center"/>
    </xf>
    <xf numFmtId="167" fontId="28" fillId="2" borderId="12" xfId="0" applyNumberFormat="1" applyFont="1" applyFill="1" applyBorder="1" applyAlignment="1">
      <alignment horizontal="right"/>
    </xf>
    <xf numFmtId="167" fontId="0" fillId="2" borderId="12" xfId="0" applyNumberFormat="1" applyFill="1" applyBorder="1" applyAlignment="1">
      <alignment horizontal="right"/>
    </xf>
    <xf numFmtId="9" fontId="0" fillId="2" borderId="12" xfId="0" applyNumberFormat="1" applyFill="1" applyBorder="1" applyAlignment="1">
      <alignment horizontal="right"/>
    </xf>
    <xf numFmtId="14" fontId="20" fillId="0" borderId="31" xfId="5" applyNumberFormat="1" applyFont="1" applyFill="1" applyBorder="1" applyAlignment="1">
      <alignment horizontal="center" vertical="top"/>
    </xf>
    <xf numFmtId="0" fontId="20" fillId="5" borderId="20" xfId="0" applyFont="1" applyFill="1" applyBorder="1" applyAlignment="1">
      <alignment horizontal="left"/>
    </xf>
    <xf numFmtId="167" fontId="0" fillId="2" borderId="20" xfId="0" applyNumberFormat="1" applyFill="1" applyBorder="1"/>
    <xf numFmtId="167" fontId="0" fillId="0" borderId="32" xfId="0" applyNumberFormat="1" applyBorder="1"/>
    <xf numFmtId="167" fontId="0" fillId="0" borderId="33" xfId="0" applyNumberFormat="1" applyBorder="1"/>
    <xf numFmtId="167" fontId="4" fillId="0" borderId="34" xfId="0" applyNumberFormat="1" applyFont="1" applyFill="1" applyBorder="1"/>
    <xf numFmtId="167" fontId="0" fillId="0" borderId="34" xfId="0" applyNumberFormat="1" applyFill="1" applyBorder="1"/>
    <xf numFmtId="167" fontId="0" fillId="0" borderId="34" xfId="0" applyNumberFormat="1" applyBorder="1" applyAlignment="1">
      <alignment horizontal="center"/>
    </xf>
    <xf numFmtId="167" fontId="0" fillId="0" borderId="35" xfId="0" applyNumberFormat="1" applyFill="1" applyBorder="1" applyAlignment="1">
      <alignment horizontal="center"/>
    </xf>
    <xf numFmtId="167" fontId="0" fillId="0" borderId="20" xfId="0" applyNumberFormat="1" applyBorder="1"/>
    <xf numFmtId="9" fontId="0" fillId="0" borderId="20" xfId="0" applyNumberFormat="1" applyBorder="1" applyAlignment="1">
      <alignment horizontal="center" vertical="center"/>
    </xf>
    <xf numFmtId="0" fontId="20" fillId="5" borderId="20" xfId="0" applyFont="1" applyFill="1" applyBorder="1" applyAlignment="1">
      <alignment horizontal="center"/>
    </xf>
    <xf numFmtId="43" fontId="20" fillId="0" borderId="35" xfId="0" applyNumberFormat="1" applyFont="1" applyFill="1" applyBorder="1" applyAlignment="1">
      <alignment horizontal="center"/>
    </xf>
    <xf numFmtId="9" fontId="20" fillId="0" borderId="35" xfId="0" applyNumberFormat="1" applyFont="1" applyFill="1" applyBorder="1" applyAlignment="1">
      <alignment horizontal="center"/>
    </xf>
    <xf numFmtId="167" fontId="28" fillId="0" borderId="20" xfId="0" applyNumberFormat="1" applyFont="1" applyBorder="1" applyAlignment="1">
      <alignment horizontal="right"/>
    </xf>
    <xf numFmtId="0" fontId="0" fillId="0" borderId="1" xfId="0" applyBorder="1"/>
    <xf numFmtId="0" fontId="0" fillId="0" borderId="36" xfId="0" applyBorder="1"/>
    <xf numFmtId="0" fontId="4" fillId="0" borderId="0" xfId="0" applyFont="1" applyBorder="1"/>
    <xf numFmtId="167" fontId="0" fillId="0" borderId="0" xfId="0" applyNumberFormat="1" applyBorder="1"/>
    <xf numFmtId="167" fontId="4" fillId="0" borderId="0" xfId="0" applyNumberFormat="1" applyFont="1" applyFill="1" applyBorder="1"/>
    <xf numFmtId="167" fontId="27" fillId="0" borderId="37" xfId="0" applyNumberFormat="1" applyFont="1" applyFill="1" applyBorder="1" applyAlignment="1">
      <alignment horizontal="center" vertical="center"/>
    </xf>
    <xf numFmtId="167" fontId="27" fillId="0" borderId="38" xfId="0" applyNumberFormat="1" applyFont="1" applyFill="1" applyBorder="1" applyAlignment="1">
      <alignment horizontal="center" vertical="center"/>
    </xf>
    <xf numFmtId="167" fontId="30" fillId="0" borderId="38" xfId="0" applyNumberFormat="1" applyFont="1" applyFill="1" applyBorder="1" applyAlignment="1">
      <alignment vertical="center"/>
    </xf>
    <xf numFmtId="167" fontId="31" fillId="6" borderId="39" xfId="0" applyNumberFormat="1" applyFont="1" applyFill="1" applyBorder="1" applyAlignment="1">
      <alignment vertical="center"/>
    </xf>
    <xf numFmtId="167" fontId="0" fillId="0" borderId="0" xfId="0" applyNumberFormat="1" applyFill="1" applyBorder="1" applyAlignment="1">
      <alignment horizont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167" fontId="28" fillId="0" borderId="0" xfId="0" applyNumberFormat="1" applyFon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9" fontId="0" fillId="0" borderId="0" xfId="0" applyNumberFormat="1" applyBorder="1" applyAlignment="1">
      <alignment horizontal="right"/>
    </xf>
    <xf numFmtId="0" fontId="32" fillId="7" borderId="0" xfId="0" applyFont="1" applyFill="1"/>
    <xf numFmtId="167" fontId="32" fillId="7" borderId="0" xfId="0" applyNumberFormat="1" applyFont="1" applyFill="1"/>
    <xf numFmtId="10" fontId="32" fillId="7" borderId="0" xfId="0" applyNumberFormat="1" applyFont="1" applyFill="1"/>
    <xf numFmtId="9" fontId="32" fillId="7" borderId="0" xfId="0" applyNumberFormat="1" applyFont="1" applyFill="1"/>
    <xf numFmtId="167" fontId="7" fillId="7" borderId="0" xfId="0" applyNumberFormat="1" applyFont="1" applyFill="1"/>
    <xf numFmtId="0" fontId="9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167" fontId="9" fillId="4" borderId="12" xfId="0" applyNumberFormat="1" applyFont="1" applyFill="1" applyBorder="1" applyAlignment="1">
      <alignment horizontal="center" vertical="center"/>
    </xf>
    <xf numFmtId="167" fontId="9" fillId="4" borderId="12" xfId="0" applyNumberFormat="1" applyFont="1" applyFill="1" applyBorder="1" applyAlignment="1">
      <alignment horizontal="center" vertical="center"/>
    </xf>
    <xf numFmtId="167" fontId="9" fillId="4" borderId="40" xfId="0" applyNumberFormat="1" applyFont="1" applyFill="1" applyBorder="1" applyAlignment="1">
      <alignment horizontal="center" vertical="center"/>
    </xf>
    <xf numFmtId="167" fontId="9" fillId="4" borderId="40" xfId="0" applyNumberFormat="1" applyFont="1" applyFill="1" applyBorder="1" applyAlignment="1">
      <alignment horizontal="center" vertical="center" wrapText="1"/>
    </xf>
    <xf numFmtId="167" fontId="9" fillId="4" borderId="12" xfId="0" applyNumberFormat="1" applyFont="1" applyFill="1" applyBorder="1" applyAlignment="1">
      <alignment horizontal="center" vertical="center" wrapText="1"/>
    </xf>
    <xf numFmtId="9" fontId="9" fillId="4" borderId="40" xfId="0" applyNumberFormat="1" applyFont="1" applyFill="1" applyBorder="1" applyAlignment="1">
      <alignment horizontal="center" vertical="center" wrapText="1"/>
    </xf>
    <xf numFmtId="167" fontId="9" fillId="4" borderId="28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0" borderId="11" xfId="0" applyBorder="1"/>
    <xf numFmtId="167" fontId="9" fillId="4" borderId="16" xfId="0" applyNumberFormat="1" applyFont="1" applyFill="1" applyBorder="1" applyAlignment="1">
      <alignment horizontal="center" vertical="center"/>
    </xf>
    <xf numFmtId="167" fontId="9" fillId="4" borderId="11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167" fontId="9" fillId="4" borderId="12" xfId="0" applyNumberFormat="1" applyFont="1" applyFill="1" applyBorder="1" applyAlignment="1">
      <alignment vertical="center"/>
    </xf>
    <xf numFmtId="167" fontId="9" fillId="4" borderId="40" xfId="0" applyNumberFormat="1" applyFont="1" applyFill="1" applyBorder="1" applyAlignment="1">
      <alignment vertical="center"/>
    </xf>
    <xf numFmtId="167" fontId="9" fillId="4" borderId="13" xfId="0" applyNumberFormat="1" applyFont="1" applyFill="1" applyBorder="1" applyAlignment="1">
      <alignment horizontal="center" vertical="center"/>
    </xf>
    <xf numFmtId="167" fontId="9" fillId="4" borderId="13" xfId="0" applyNumberFormat="1" applyFont="1" applyFill="1" applyBorder="1" applyAlignment="1">
      <alignment horizontal="center" vertical="center" wrapText="1"/>
    </xf>
    <xf numFmtId="9" fontId="9" fillId="4" borderId="13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9" fontId="9" fillId="4" borderId="12" xfId="0" applyNumberFormat="1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/>
    </xf>
    <xf numFmtId="14" fontId="20" fillId="0" borderId="0" xfId="5" applyNumberFormat="1" applyFont="1" applyFill="1" applyBorder="1" applyAlignment="1">
      <alignment horizontal="center" vertical="top"/>
    </xf>
    <xf numFmtId="167" fontId="0" fillId="0" borderId="13" xfId="0" applyNumberFormat="1" applyBorder="1"/>
    <xf numFmtId="167" fontId="0" fillId="0" borderId="29" xfId="0" applyNumberFormat="1" applyFill="1" applyBorder="1"/>
    <xf numFmtId="167" fontId="4" fillId="0" borderId="29" xfId="0" applyNumberFormat="1" applyFont="1" applyFill="1" applyBorder="1"/>
    <xf numFmtId="0" fontId="20" fillId="5" borderId="13" xfId="0" applyFont="1" applyFill="1" applyBorder="1" applyAlignment="1">
      <alignment horizontal="left"/>
    </xf>
    <xf numFmtId="0" fontId="20" fillId="5" borderId="13" xfId="0" applyFont="1" applyFill="1" applyBorder="1" applyAlignment="1"/>
    <xf numFmtId="0" fontId="20" fillId="0" borderId="13" xfId="0" applyFont="1" applyFill="1" applyBorder="1" applyAlignment="1">
      <alignment horizontal="center"/>
    </xf>
    <xf numFmtId="167" fontId="4" fillId="0" borderId="12" xfId="0" applyNumberFormat="1" applyFont="1" applyBorder="1" applyAlignment="1">
      <alignment horizontal="right"/>
    </xf>
    <xf numFmtId="167" fontId="34" fillId="0" borderId="12" xfId="0" applyNumberFormat="1" applyFont="1" applyFill="1" applyBorder="1" applyAlignment="1">
      <alignment horizontal="right"/>
    </xf>
    <xf numFmtId="167" fontId="0" fillId="0" borderId="12" xfId="0" applyNumberFormat="1" applyBorder="1" applyAlignment="1">
      <alignment horizontal="right"/>
    </xf>
    <xf numFmtId="167" fontId="0" fillId="0" borderId="28" xfId="0" applyNumberFormat="1" applyFill="1" applyBorder="1"/>
    <xf numFmtId="0" fontId="20" fillId="5" borderId="12" xfId="0" applyFont="1" applyFill="1" applyBorder="1" applyAlignment="1"/>
    <xf numFmtId="0" fontId="20" fillId="0" borderId="12" xfId="0" applyFont="1" applyFill="1" applyBorder="1" applyAlignment="1">
      <alignment horizontal="center"/>
    </xf>
    <xf numFmtId="0" fontId="0" fillId="0" borderId="12" xfId="0" applyBorder="1"/>
    <xf numFmtId="0" fontId="4" fillId="0" borderId="12" xfId="0" applyFont="1" applyBorder="1" applyAlignment="1">
      <alignment horizontal="left"/>
    </xf>
    <xf numFmtId="0" fontId="4" fillId="0" borderId="12" xfId="0" applyFont="1" applyBorder="1" applyAlignment="1"/>
    <xf numFmtId="0" fontId="4" fillId="0" borderId="12" xfId="0" applyFont="1" applyFill="1" applyBorder="1" applyAlignment="1">
      <alignment horizontal="center"/>
    </xf>
    <xf numFmtId="0" fontId="34" fillId="0" borderId="12" xfId="0" applyFont="1" applyBorder="1" applyAlignment="1">
      <alignment horizontal="left"/>
    </xf>
    <xf numFmtId="0" fontId="34" fillId="0" borderId="12" xfId="0" applyFont="1" applyBorder="1" applyAlignment="1"/>
    <xf numFmtId="0" fontId="1" fillId="0" borderId="12" xfId="0" applyFont="1" applyBorder="1" applyAlignment="1">
      <alignment horizontal="left"/>
    </xf>
    <xf numFmtId="0" fontId="1" fillId="0" borderId="12" xfId="0" applyFont="1" applyBorder="1" applyAlignment="1"/>
    <xf numFmtId="0" fontId="1" fillId="0" borderId="12" xfId="0" applyFont="1" applyFill="1" applyBorder="1" applyAlignment="1">
      <alignment horizontal="center"/>
    </xf>
    <xf numFmtId="0" fontId="34" fillId="0" borderId="12" xfId="0" applyFont="1" applyFill="1" applyBorder="1" applyAlignment="1">
      <alignment horizontal="center"/>
    </xf>
    <xf numFmtId="167" fontId="34" fillId="0" borderId="12" xfId="0" applyNumberFormat="1" applyFont="1" applyBorder="1" applyAlignment="1">
      <alignment horizontal="right"/>
    </xf>
    <xf numFmtId="0" fontId="4" fillId="0" borderId="12" xfId="0" applyFont="1" applyBorder="1" applyAlignment="1">
      <alignment horizontal="left" wrapText="1"/>
    </xf>
    <xf numFmtId="4" fontId="4" fillId="0" borderId="12" xfId="0" applyNumberFormat="1" applyFont="1" applyFill="1" applyBorder="1"/>
    <xf numFmtId="0" fontId="4" fillId="0" borderId="12" xfId="0" applyFont="1" applyFill="1" applyBorder="1"/>
    <xf numFmtId="167" fontId="0" fillId="0" borderId="12" xfId="0" applyNumberFormat="1" applyFill="1" applyBorder="1"/>
    <xf numFmtId="9" fontId="0" fillId="0" borderId="12" xfId="0" applyNumberFormat="1" applyFill="1" applyBorder="1" applyAlignment="1">
      <alignment horizontal="center" vertical="center"/>
    </xf>
    <xf numFmtId="0" fontId="20" fillId="0" borderId="12" xfId="0" applyFont="1" applyFill="1" applyBorder="1" applyAlignment="1"/>
    <xf numFmtId="167" fontId="0" fillId="0" borderId="12" xfId="0" applyNumberFormat="1" applyFill="1" applyBorder="1" applyAlignment="1">
      <alignment horizontal="right"/>
    </xf>
    <xf numFmtId="14" fontId="4" fillId="0" borderId="0" xfId="0" applyNumberFormat="1" applyFont="1" applyFill="1" applyAlignment="1">
      <alignment horizontal="center"/>
    </xf>
    <xf numFmtId="167" fontId="4" fillId="0" borderId="12" xfId="0" applyNumberFormat="1" applyFont="1" applyFill="1" applyBorder="1"/>
    <xf numFmtId="0" fontId="5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8" fontId="0" fillId="0" borderId="0" xfId="0" applyNumberFormat="1"/>
    <xf numFmtId="4" fontId="0" fillId="0" borderId="0" xfId="0" applyNumberFormat="1"/>
    <xf numFmtId="0" fontId="27" fillId="8" borderId="41" xfId="0" applyFont="1" applyFill="1" applyBorder="1" applyAlignment="1">
      <alignment horizontal="center" vertical="center" wrapText="1"/>
    </xf>
    <xf numFmtId="0" fontId="27" fillId="8" borderId="42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27" fillId="9" borderId="43" xfId="0" applyFont="1" applyFill="1" applyBorder="1" applyAlignment="1">
      <alignment horizontal="center" vertical="center" wrapText="1"/>
    </xf>
    <xf numFmtId="0" fontId="27" fillId="9" borderId="42" xfId="0" applyFont="1" applyFill="1" applyBorder="1" applyAlignment="1">
      <alignment horizontal="center" vertical="center" wrapText="1"/>
    </xf>
    <xf numFmtId="0" fontId="35" fillId="10" borderId="44" xfId="0" applyFont="1" applyFill="1" applyBorder="1" applyAlignment="1">
      <alignment horizontal="left" wrapText="1"/>
    </xf>
    <xf numFmtId="0" fontId="35" fillId="10" borderId="45" xfId="0" applyFont="1" applyFill="1" applyBorder="1" applyAlignment="1">
      <alignment horizontal="left" wrapText="1"/>
    </xf>
    <xf numFmtId="0" fontId="4" fillId="10" borderId="24" xfId="0" applyFont="1" applyFill="1" applyBorder="1" applyAlignment="1">
      <alignment horizontal="center" wrapText="1"/>
    </xf>
    <xf numFmtId="167" fontId="9" fillId="10" borderId="46" xfId="0" applyNumberFormat="1" applyFont="1" applyFill="1" applyBorder="1" applyAlignment="1">
      <alignment horizontal="right" wrapText="1" indent="1"/>
    </xf>
    <xf numFmtId="9" fontId="9" fillId="10" borderId="46" xfId="1" applyFont="1" applyFill="1" applyBorder="1" applyAlignment="1">
      <alignment horizontal="center" wrapText="1"/>
    </xf>
    <xf numFmtId="0" fontId="9" fillId="10" borderId="46" xfId="1" applyNumberFormat="1" applyFont="1" applyFill="1" applyBorder="1" applyAlignment="1">
      <alignment horizontal="center" wrapText="1"/>
    </xf>
    <xf numFmtId="43" fontId="9" fillId="10" borderId="46" xfId="1" applyNumberFormat="1" applyFont="1" applyFill="1" applyBorder="1" applyAlignment="1">
      <alignment horizontal="center" wrapText="1"/>
    </xf>
    <xf numFmtId="0" fontId="35" fillId="10" borderId="14" xfId="0" applyFont="1" applyFill="1" applyBorder="1" applyAlignment="1">
      <alignment horizontal="left" vertical="center" wrapText="1"/>
    </xf>
    <xf numFmtId="0" fontId="35" fillId="10" borderId="11" xfId="0" applyFont="1" applyFill="1" applyBorder="1" applyAlignment="1">
      <alignment horizontal="left" vertical="center" wrapText="1"/>
    </xf>
    <xf numFmtId="0" fontId="4" fillId="10" borderId="12" xfId="0" applyFont="1" applyFill="1" applyBorder="1" applyAlignment="1">
      <alignment horizontal="center" vertical="center" wrapText="1"/>
    </xf>
    <xf numFmtId="167" fontId="9" fillId="10" borderId="28" xfId="0" applyNumberFormat="1" applyFont="1" applyFill="1" applyBorder="1" applyAlignment="1">
      <alignment horizontal="right" vertical="center" wrapText="1" indent="1"/>
    </xf>
    <xf numFmtId="9" fontId="9" fillId="10" borderId="28" xfId="1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left" wrapText="1"/>
    </xf>
    <xf numFmtId="0" fontId="9" fillId="10" borderId="11" xfId="0" applyFont="1" applyFill="1" applyBorder="1" applyAlignment="1">
      <alignment horizontal="left" wrapText="1"/>
    </xf>
    <xf numFmtId="0" fontId="4" fillId="10" borderId="12" xfId="0" applyFont="1" applyFill="1" applyBorder="1" applyAlignment="1">
      <alignment horizontal="center" wrapText="1"/>
    </xf>
    <xf numFmtId="167" fontId="4" fillId="10" borderId="28" xfId="0" applyNumberFormat="1" applyFont="1" applyFill="1" applyBorder="1" applyAlignment="1">
      <alignment horizontal="right" wrapText="1" indent="1"/>
    </xf>
    <xf numFmtId="9" fontId="4" fillId="10" borderId="28" xfId="1" applyFont="1" applyFill="1" applyBorder="1" applyAlignment="1">
      <alignment horizontal="center" wrapText="1"/>
    </xf>
    <xf numFmtId="0" fontId="4" fillId="11" borderId="14" xfId="0" applyFont="1" applyFill="1" applyBorder="1" applyAlignment="1">
      <alignment horizontal="left" wrapText="1"/>
    </xf>
    <xf numFmtId="0" fontId="4" fillId="11" borderId="11" xfId="0" applyFont="1" applyFill="1" applyBorder="1" applyAlignment="1">
      <alignment horizontal="left" wrapText="1"/>
    </xf>
    <xf numFmtId="0" fontId="4" fillId="11" borderId="12" xfId="0" applyFont="1" applyFill="1" applyBorder="1" applyAlignment="1">
      <alignment horizontal="center" wrapText="1"/>
    </xf>
    <xf numFmtId="167" fontId="4" fillId="11" borderId="28" xfId="0" applyNumberFormat="1" applyFont="1" applyFill="1" applyBorder="1" applyAlignment="1">
      <alignment horizontal="right" wrapText="1" indent="1"/>
    </xf>
    <xf numFmtId="9" fontId="4" fillId="11" borderId="28" xfId="1" applyFont="1" applyFill="1" applyBorder="1" applyAlignment="1">
      <alignment horizontal="center" wrapText="1"/>
    </xf>
    <xf numFmtId="167" fontId="4" fillId="0" borderId="28" xfId="0" applyNumberFormat="1" applyFont="1" applyFill="1" applyBorder="1" applyAlignment="1">
      <alignment horizontal="right" wrapText="1" indent="1"/>
    </xf>
    <xf numFmtId="9" fontId="4" fillId="0" borderId="28" xfId="1" applyFont="1" applyFill="1" applyBorder="1" applyAlignment="1">
      <alignment horizontal="center" wrapText="1"/>
    </xf>
    <xf numFmtId="0" fontId="4" fillId="11" borderId="14" xfId="0" applyFont="1" applyFill="1" applyBorder="1" applyAlignment="1">
      <alignment horizontal="left" wrapText="1"/>
    </xf>
    <xf numFmtId="0" fontId="4" fillId="11" borderId="11" xfId="0" applyFont="1" applyFill="1" applyBorder="1" applyAlignment="1">
      <alignment horizontal="left" wrapText="1"/>
    </xf>
    <xf numFmtId="0" fontId="4" fillId="11" borderId="17" xfId="0" applyFont="1" applyFill="1" applyBorder="1" applyAlignment="1">
      <alignment horizontal="left" wrapText="1"/>
    </xf>
    <xf numFmtId="0" fontId="4" fillId="11" borderId="19" xfId="0" applyFont="1" applyFill="1" applyBorder="1" applyAlignment="1">
      <alignment horizontal="left" wrapText="1"/>
    </xf>
    <xf numFmtId="0" fontId="4" fillId="11" borderId="40" xfId="0" applyFont="1" applyFill="1" applyBorder="1" applyAlignment="1">
      <alignment horizontal="center" wrapText="1"/>
    </xf>
    <xf numFmtId="167" fontId="4" fillId="11" borderId="47" xfId="0" applyNumberFormat="1" applyFont="1" applyFill="1" applyBorder="1" applyAlignment="1">
      <alignment horizontal="right" wrapText="1" indent="1"/>
    </xf>
    <xf numFmtId="9" fontId="4" fillId="11" borderId="47" xfId="1" applyFont="1" applyFill="1" applyBorder="1" applyAlignment="1">
      <alignment horizontal="center" wrapText="1"/>
    </xf>
    <xf numFmtId="0" fontId="27" fillId="12" borderId="41" xfId="0" applyFont="1" applyFill="1" applyBorder="1" applyAlignment="1">
      <alignment horizontal="center" wrapText="1"/>
    </xf>
    <xf numFmtId="0" fontId="27" fillId="12" borderId="42" xfId="0" applyFont="1" applyFill="1" applyBorder="1" applyAlignment="1">
      <alignment horizontal="center" wrapText="1"/>
    </xf>
    <xf numFmtId="0" fontId="30" fillId="12" borderId="38" xfId="0" applyFont="1" applyFill="1" applyBorder="1" applyAlignment="1">
      <alignment wrapText="1"/>
    </xf>
    <xf numFmtId="43" fontId="9" fillId="12" borderId="43" xfId="0" applyNumberFormat="1" applyFont="1" applyFill="1" applyBorder="1" applyAlignment="1">
      <alignment wrapText="1"/>
    </xf>
    <xf numFmtId="9" fontId="9" fillId="12" borderId="43" xfId="1" applyFont="1" applyFill="1" applyBorder="1" applyAlignment="1">
      <alignment horizontal="center" wrapText="1"/>
    </xf>
    <xf numFmtId="0" fontId="9" fillId="9" borderId="38" xfId="0" applyFont="1" applyFill="1" applyBorder="1" applyAlignment="1">
      <alignment horizontal="center" vertical="center" wrapText="1"/>
    </xf>
    <xf numFmtId="167" fontId="36" fillId="11" borderId="28" xfId="0" applyNumberFormat="1" applyFont="1" applyFill="1" applyBorder="1" applyAlignment="1">
      <alignment horizontal="right" wrapText="1" indent="1"/>
    </xf>
    <xf numFmtId="9" fontId="36" fillId="11" borderId="28" xfId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vertical="center" wrapText="1"/>
    </xf>
    <xf numFmtId="167" fontId="9" fillId="0" borderId="28" xfId="0" applyNumberFormat="1" applyFont="1" applyFill="1" applyBorder="1" applyAlignment="1">
      <alignment horizontal="right" vertical="center" wrapText="1" indent="1"/>
    </xf>
    <xf numFmtId="9" fontId="9" fillId="0" borderId="28" xfId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wrapText="1"/>
    </xf>
    <xf numFmtId="167" fontId="4" fillId="0" borderId="29" xfId="0" applyNumberFormat="1" applyFont="1" applyFill="1" applyBorder="1" applyAlignment="1">
      <alignment horizontal="right" wrapText="1" indent="1"/>
    </xf>
    <xf numFmtId="9" fontId="4" fillId="0" borderId="29" xfId="1" applyFont="1" applyFill="1" applyBorder="1" applyAlignment="1">
      <alignment horizontal="center" wrapText="1"/>
    </xf>
    <xf numFmtId="0" fontId="27" fillId="12" borderId="17" xfId="0" applyFont="1" applyFill="1" applyBorder="1" applyAlignment="1">
      <alignment horizontal="center" wrapText="1"/>
    </xf>
    <xf numFmtId="0" fontId="27" fillId="12" borderId="19" xfId="0" applyFont="1" applyFill="1" applyBorder="1" applyAlignment="1">
      <alignment horizontal="center" wrapText="1"/>
    </xf>
    <xf numFmtId="0" fontId="30" fillId="12" borderId="35" xfId="0" applyFont="1" applyFill="1" applyBorder="1" applyAlignment="1">
      <alignment wrapText="1"/>
    </xf>
    <xf numFmtId="43" fontId="9" fillId="12" borderId="33" xfId="0" applyNumberFormat="1" applyFont="1" applyFill="1" applyBorder="1" applyAlignment="1">
      <alignment wrapText="1"/>
    </xf>
    <xf numFmtId="9" fontId="9" fillId="12" borderId="33" xfId="1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4" fillId="10" borderId="23" xfId="0" applyFont="1" applyFill="1" applyBorder="1" applyAlignment="1">
      <alignment vertical="center" wrapText="1"/>
    </xf>
    <xf numFmtId="0" fontId="4" fillId="10" borderId="24" xfId="0" applyFont="1" applyFill="1" applyBorder="1" applyAlignment="1">
      <alignment horizontal="center" vertical="center" wrapText="1"/>
    </xf>
    <xf numFmtId="0" fontId="4" fillId="10" borderId="48" xfId="0" applyFont="1" applyFill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4" fillId="10" borderId="27" xfId="0" applyFont="1" applyFill="1" applyBorder="1" applyAlignment="1">
      <alignment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10" borderId="31" xfId="0" applyFont="1" applyFill="1" applyBorder="1" applyAlignment="1">
      <alignment vertical="center" wrapText="1"/>
    </xf>
    <xf numFmtId="0" fontId="4" fillId="10" borderId="20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8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0" fontId="39" fillId="0" borderId="0" xfId="0" applyNumberFormat="1" applyFont="1" applyAlignment="1">
      <alignment horizontal="left" vertical="top"/>
    </xf>
    <xf numFmtId="0" fontId="38" fillId="13" borderId="49" xfId="0" applyNumberFormat="1" applyFont="1" applyFill="1" applyBorder="1" applyAlignment="1">
      <alignment horizontal="left" vertical="top" wrapText="1"/>
    </xf>
    <xf numFmtId="0" fontId="0" fillId="14" borderId="49" xfId="0" applyNumberFormat="1" applyFont="1" applyFill="1" applyBorder="1" applyAlignment="1">
      <alignment horizontal="left" vertical="top" wrapText="1"/>
    </xf>
    <xf numFmtId="4" fontId="0" fillId="14" borderId="49" xfId="0" applyNumberFormat="1" applyFont="1" applyFill="1" applyBorder="1" applyAlignment="1">
      <alignment horizontal="right" vertical="top"/>
    </xf>
    <xf numFmtId="169" fontId="0" fillId="14" borderId="49" xfId="0" applyNumberFormat="1" applyFont="1" applyFill="1" applyBorder="1" applyAlignment="1">
      <alignment horizontal="right" vertical="top"/>
    </xf>
    <xf numFmtId="4" fontId="0" fillId="14" borderId="49" xfId="0" applyNumberFormat="1" applyFont="1" applyFill="1" applyBorder="1" applyAlignment="1">
      <alignment horizontal="right" vertical="top"/>
    </xf>
    <xf numFmtId="0" fontId="0" fillId="15" borderId="49" xfId="0" applyNumberFormat="1" applyFont="1" applyFill="1" applyBorder="1" applyAlignment="1">
      <alignment horizontal="left" vertical="top" wrapText="1" indent="2"/>
    </xf>
    <xf numFmtId="0" fontId="0" fillId="15" borderId="50" xfId="0" applyNumberFormat="1" applyFont="1" applyFill="1" applyBorder="1" applyAlignment="1">
      <alignment horizontal="left" vertical="top"/>
    </xf>
    <xf numFmtId="0" fontId="0" fillId="15" borderId="51" xfId="0" applyNumberFormat="1" applyFont="1" applyFill="1" applyBorder="1" applyAlignment="1">
      <alignment horizontal="left" vertical="top"/>
    </xf>
    <xf numFmtId="0" fontId="0" fillId="15" borderId="52" xfId="0" applyNumberFormat="1" applyFont="1" applyFill="1" applyBorder="1" applyAlignment="1">
      <alignment horizontal="left" vertical="top"/>
    </xf>
    <xf numFmtId="3" fontId="0" fillId="15" borderId="49" xfId="0" applyNumberFormat="1" applyFont="1" applyFill="1" applyBorder="1" applyAlignment="1">
      <alignment horizontal="right" vertical="top"/>
    </xf>
    <xf numFmtId="4" fontId="0" fillId="15" borderId="49" xfId="0" applyNumberFormat="1" applyFont="1" applyFill="1" applyBorder="1" applyAlignment="1">
      <alignment horizontal="right" vertical="top"/>
    </xf>
    <xf numFmtId="4" fontId="0" fillId="15" borderId="49" xfId="0" applyNumberFormat="1" applyFont="1" applyFill="1" applyBorder="1" applyAlignment="1">
      <alignment horizontal="right" vertical="top"/>
    </xf>
    <xf numFmtId="0" fontId="0" fillId="15" borderId="49" xfId="0" applyNumberFormat="1" applyFont="1" applyFill="1" applyBorder="1" applyAlignment="1">
      <alignment horizontal="right" vertical="top"/>
    </xf>
    <xf numFmtId="0" fontId="0" fillId="0" borderId="49" xfId="0" applyNumberFormat="1" applyFont="1" applyBorder="1" applyAlignment="1">
      <alignment horizontal="left" vertical="top" wrapText="1" indent="4"/>
    </xf>
    <xf numFmtId="0" fontId="0" fillId="0" borderId="50" xfId="0" applyNumberFormat="1" applyFont="1" applyBorder="1" applyAlignment="1">
      <alignment horizontal="left" vertical="top"/>
    </xf>
    <xf numFmtId="0" fontId="0" fillId="0" borderId="51" xfId="0" applyNumberFormat="1" applyFont="1" applyBorder="1" applyAlignment="1">
      <alignment horizontal="left" vertical="top"/>
    </xf>
    <xf numFmtId="0" fontId="0" fillId="0" borderId="52" xfId="0" applyNumberFormat="1" applyFont="1" applyBorder="1" applyAlignment="1">
      <alignment horizontal="left" vertical="top"/>
    </xf>
    <xf numFmtId="3" fontId="0" fillId="0" borderId="49" xfId="0" applyNumberFormat="1" applyFont="1" applyBorder="1" applyAlignment="1">
      <alignment horizontal="right" vertical="top"/>
    </xf>
    <xf numFmtId="4" fontId="0" fillId="0" borderId="49" xfId="0" applyNumberFormat="1" applyFont="1" applyBorder="1" applyAlignment="1">
      <alignment horizontal="right" vertical="top"/>
    </xf>
    <xf numFmtId="4" fontId="0" fillId="0" borderId="49" xfId="0" applyNumberFormat="1" applyFont="1" applyBorder="1" applyAlignment="1">
      <alignment horizontal="right" vertical="top"/>
    </xf>
    <xf numFmtId="0" fontId="0" fillId="0" borderId="49" xfId="0" applyNumberFormat="1" applyFont="1" applyBorder="1" applyAlignment="1">
      <alignment horizontal="right" vertical="top"/>
    </xf>
    <xf numFmtId="0" fontId="0" fillId="0" borderId="49" xfId="0" applyNumberFormat="1" applyFont="1" applyBorder="1" applyAlignment="1">
      <alignment horizontal="left" vertical="top" wrapText="1" indent="6"/>
    </xf>
    <xf numFmtId="0" fontId="0" fillId="0" borderId="49" xfId="0" applyNumberFormat="1" applyFont="1" applyBorder="1" applyAlignment="1">
      <alignment horizontal="left" vertical="top" wrapText="1" indent="8"/>
    </xf>
    <xf numFmtId="0" fontId="0" fillId="0" borderId="49" xfId="0" applyNumberFormat="1" applyFont="1" applyBorder="1" applyAlignment="1">
      <alignment horizontal="left" vertical="top"/>
    </xf>
    <xf numFmtId="3" fontId="0" fillId="0" borderId="49" xfId="0" applyNumberFormat="1" applyFont="1" applyBorder="1" applyAlignment="1">
      <alignment horizontal="right" vertical="top"/>
    </xf>
    <xf numFmtId="169" fontId="0" fillId="15" borderId="49" xfId="0" applyNumberFormat="1" applyFont="1" applyFill="1" applyBorder="1" applyAlignment="1">
      <alignment horizontal="right" vertical="top"/>
    </xf>
    <xf numFmtId="1" fontId="0" fillId="0" borderId="49" xfId="0" applyNumberFormat="1" applyFont="1" applyBorder="1" applyAlignment="1">
      <alignment horizontal="right" vertical="top"/>
    </xf>
    <xf numFmtId="0" fontId="0" fillId="0" borderId="50" xfId="0" applyNumberFormat="1" applyFont="1" applyBorder="1" applyAlignment="1">
      <alignment horizontal="right" vertical="top"/>
    </xf>
    <xf numFmtId="0" fontId="0" fillId="0" borderId="51" xfId="0" applyNumberFormat="1" applyFont="1" applyBorder="1" applyAlignment="1">
      <alignment horizontal="right" vertical="top"/>
    </xf>
    <xf numFmtId="0" fontId="0" fillId="0" borderId="52" xfId="0" applyNumberFormat="1" applyFont="1" applyBorder="1" applyAlignment="1">
      <alignment horizontal="right" vertical="top"/>
    </xf>
    <xf numFmtId="169" fontId="0" fillId="0" borderId="49" xfId="0" applyNumberFormat="1" applyFont="1" applyBorder="1" applyAlignment="1">
      <alignment horizontal="right" vertical="top"/>
    </xf>
    <xf numFmtId="169" fontId="0" fillId="0" borderId="49" xfId="0" applyNumberFormat="1" applyFont="1" applyBorder="1" applyAlignment="1">
      <alignment horizontal="right" vertical="top"/>
    </xf>
    <xf numFmtId="2" fontId="0" fillId="0" borderId="49" xfId="0" applyNumberFormat="1" applyFont="1" applyBorder="1" applyAlignment="1">
      <alignment horizontal="right" vertical="top"/>
    </xf>
    <xf numFmtId="2" fontId="0" fillId="0" borderId="49" xfId="0" applyNumberFormat="1" applyFont="1" applyBorder="1" applyAlignment="1">
      <alignment horizontal="right" vertical="top"/>
    </xf>
    <xf numFmtId="3" fontId="0" fillId="14" borderId="49" xfId="0" applyNumberFormat="1" applyFont="1" applyFill="1" applyBorder="1" applyAlignment="1">
      <alignment horizontal="right" vertical="top"/>
    </xf>
    <xf numFmtId="1" fontId="0" fillId="0" borderId="49" xfId="0" applyNumberFormat="1" applyFont="1" applyBorder="1" applyAlignment="1">
      <alignment horizontal="right" vertical="top"/>
    </xf>
    <xf numFmtId="0" fontId="38" fillId="13" borderId="49" xfId="0" applyNumberFormat="1" applyFont="1" applyFill="1" applyBorder="1" applyAlignment="1">
      <alignment horizontal="left" vertical="top"/>
    </xf>
    <xf numFmtId="4" fontId="38" fillId="13" borderId="49" xfId="0" applyNumberFormat="1" applyFont="1" applyFill="1" applyBorder="1" applyAlignment="1">
      <alignment horizontal="right" vertical="top"/>
    </xf>
    <xf numFmtId="169" fontId="38" fillId="13" borderId="49" xfId="0" applyNumberFormat="1" applyFont="1" applyFill="1" applyBorder="1" applyAlignment="1">
      <alignment horizontal="right" vertical="top"/>
    </xf>
    <xf numFmtId="4" fontId="38" fillId="13" borderId="49" xfId="0" applyNumberFormat="1" applyFont="1" applyFill="1" applyBorder="1" applyAlignment="1">
      <alignment horizontal="right" vertical="top"/>
    </xf>
    <xf numFmtId="169" fontId="38" fillId="13" borderId="49" xfId="0" applyNumberFormat="1" applyFont="1" applyFill="1" applyBorder="1" applyAlignment="1">
      <alignment horizontal="right" vertical="top"/>
    </xf>
    <xf numFmtId="3" fontId="38" fillId="13" borderId="49" xfId="0" applyNumberFormat="1" applyFont="1" applyFill="1" applyBorder="1" applyAlignment="1">
      <alignment horizontal="right" vertical="top"/>
    </xf>
  </cellXfs>
  <cellStyles count="6">
    <cellStyle name="Обычный" xfId="0" builtinId="0"/>
    <cellStyle name="Обычный 12" xfId="4"/>
    <cellStyle name="Обычный 4" xfId="2"/>
    <cellStyle name="Обычный_Лист3" xfId="5"/>
    <cellStyle name="Процентный" xfId="1" builtinId="5"/>
    <cellStyle name="Финансовый_БауТек Инжиниринг - 2011" xfId="3"/>
  </cellStyles>
  <dxfs count="2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80;&#1085;&#1072;&#1085;&#1089;&#1099;\fin%204U\&#1043;&#1091;&#1088;&#1091;\222!%20-%20&#1076;&#1083;&#1103;%20&#1088;&#1077;&#1076;&#1072;&#1082;&#1090;&#1080;&#1088;&#1086;&#1074;&#1072;&#1085;&#1080;&#1103;%20&#1089;%2020.11.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80;&#1085;&#1072;&#1085;&#1089;&#1099;\fin%204U\&#1043;&#1091;&#1088;&#1091;\&#1041;&#1044;&#1044;&#1057;%20&#1043;&#1091;&#1088;&#1091;%20-%20&#1085;&#1072;%2010.11.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"/>
      <sheetName val="РКО"/>
      <sheetName val="Подотчетники"/>
      <sheetName val="Займы"/>
      <sheetName val="Подотчетники (2)"/>
      <sheetName val="Статьи офис"/>
      <sheetName val="Статьи проекты"/>
      <sheetName val="По клиентам"/>
      <sheetName val="По менеджерам"/>
      <sheetName val="Баланс"/>
      <sheetName val="ДИНБаланс"/>
      <sheetName val="Баланс от обратного"/>
      <sheetName val="ОДР"/>
      <sheetName val="ОСВ"/>
      <sheetName val="ОСВ итог"/>
      <sheetName val="ЗП"/>
      <sheetName val="ПРОЕКТЫ"/>
      <sheetName val="ДЗ"/>
      <sheetName val="Счета"/>
      <sheetName val="Черновик"/>
      <sheetName val="ИД"/>
      <sheetName val="ИД, Вклады"/>
      <sheetName val="КК"/>
      <sheetName val="ЗП Созыкина"/>
      <sheetName val="НДС+Партнеры"/>
      <sheetName val="ОС"/>
    </sheetNames>
    <sheetDataSet>
      <sheetData sheetId="0">
        <row r="5">
          <cell r="B5">
            <v>41640</v>
          </cell>
          <cell r="C5" t="str">
            <v>13.11.30 ВТБ Новикова</v>
          </cell>
          <cell r="D5" t="str">
            <v>сопровождение деятельности</v>
          </cell>
          <cell r="G5">
            <v>3799.6</v>
          </cell>
          <cell r="H5">
            <v>60</v>
          </cell>
          <cell r="I5">
            <v>51</v>
          </cell>
        </row>
        <row r="6">
          <cell r="B6">
            <v>41640</v>
          </cell>
          <cell r="C6" t="str">
            <v>13.11.30 ВТБ Новикова</v>
          </cell>
          <cell r="D6" t="str">
            <v>оплата покупателя</v>
          </cell>
          <cell r="G6">
            <v>7599.2</v>
          </cell>
          <cell r="H6">
            <v>51</v>
          </cell>
          <cell r="I6">
            <v>62</v>
          </cell>
        </row>
        <row r="7">
          <cell r="B7">
            <v>41640</v>
          </cell>
          <cell r="C7" t="str">
            <v>13.11.30 ВТБ Новикова</v>
          </cell>
          <cell r="D7" t="str">
            <v>оплата покупателя</v>
          </cell>
          <cell r="G7">
            <v>9227.6</v>
          </cell>
          <cell r="H7">
            <v>51</v>
          </cell>
          <cell r="I7">
            <v>62</v>
          </cell>
        </row>
        <row r="8">
          <cell r="B8">
            <v>41640</v>
          </cell>
          <cell r="C8" t="str">
            <v>13.11.30 ВТБ Новикова</v>
          </cell>
          <cell r="D8" t="str">
            <v>промоперсонал</v>
          </cell>
          <cell r="G8">
            <v>2917.5</v>
          </cell>
          <cell r="H8">
            <v>60</v>
          </cell>
          <cell r="I8">
            <v>51</v>
          </cell>
        </row>
        <row r="9">
          <cell r="B9">
            <v>41640</v>
          </cell>
          <cell r="C9" t="str">
            <v>13.11.30 ВТБ Новикова</v>
          </cell>
          <cell r="D9" t="str">
            <v>промоперсонал</v>
          </cell>
          <cell r="G9">
            <v>3799.6</v>
          </cell>
          <cell r="H9">
            <v>60</v>
          </cell>
          <cell r="I9">
            <v>51</v>
          </cell>
        </row>
        <row r="10">
          <cell r="B10">
            <v>41640</v>
          </cell>
          <cell r="C10" t="str">
            <v>13.12.25 КЛД ВТБ</v>
          </cell>
          <cell r="D10" t="str">
            <v>оплата покупателя</v>
          </cell>
          <cell r="G10">
            <v>3600</v>
          </cell>
          <cell r="H10">
            <v>51</v>
          </cell>
          <cell r="I10">
            <v>62</v>
          </cell>
        </row>
        <row r="11">
          <cell r="B11">
            <v>41640</v>
          </cell>
          <cell r="C11" t="str">
            <v>13.11.30 ВТБ Новикова</v>
          </cell>
          <cell r="D11" t="str">
            <v>промоперсонал</v>
          </cell>
          <cell r="G11">
            <v>3867.5</v>
          </cell>
          <cell r="H11">
            <v>60</v>
          </cell>
          <cell r="I11">
            <v>51</v>
          </cell>
        </row>
        <row r="12">
          <cell r="B12">
            <v>41640</v>
          </cell>
          <cell r="C12" t="str">
            <v>13.12.12 КЛД Beeline</v>
          </cell>
          <cell r="D12" t="str">
            <v>оплата покупателя</v>
          </cell>
          <cell r="G12">
            <v>47528</v>
          </cell>
          <cell r="H12">
            <v>51</v>
          </cell>
          <cell r="I12">
            <v>62</v>
          </cell>
        </row>
        <row r="13">
          <cell r="B13">
            <v>41640</v>
          </cell>
          <cell r="C13" t="str">
            <v>13.12.23 КЛД Банк Москвы</v>
          </cell>
          <cell r="D13" t="str">
            <v>оплата покупателя</v>
          </cell>
          <cell r="G13">
            <v>1320</v>
          </cell>
          <cell r="H13">
            <v>51</v>
          </cell>
          <cell r="I13">
            <v>62</v>
          </cell>
        </row>
        <row r="14">
          <cell r="B14">
            <v>41640</v>
          </cell>
          <cell r="C14" t="str">
            <v>14.02.14 МСК МH Internal Activation</v>
          </cell>
          <cell r="D14" t="str">
            <v>полиграфия и производство</v>
          </cell>
          <cell r="G14">
            <v>9300</v>
          </cell>
          <cell r="H14">
            <v>60</v>
          </cell>
          <cell r="I14">
            <v>51</v>
          </cell>
        </row>
        <row r="15">
          <cell r="B15">
            <v>41640</v>
          </cell>
          <cell r="C15" t="str">
            <v>13.12.23 КЛД Банк Москвы</v>
          </cell>
          <cell r="D15" t="str">
            <v>оплата покупателя</v>
          </cell>
          <cell r="G15">
            <v>3080.22</v>
          </cell>
          <cell r="H15">
            <v>51</v>
          </cell>
          <cell r="I15">
            <v>62</v>
          </cell>
        </row>
        <row r="16">
          <cell r="B16">
            <v>41640</v>
          </cell>
          <cell r="C16" t="str">
            <v>13.12.12 КЛД Beeline</v>
          </cell>
          <cell r="D16" t="str">
            <v>оплата покупателя</v>
          </cell>
          <cell r="G16">
            <v>56730.31</v>
          </cell>
          <cell r="H16">
            <v>51</v>
          </cell>
          <cell r="I16">
            <v>62</v>
          </cell>
        </row>
        <row r="17">
          <cell r="B17">
            <v>41640</v>
          </cell>
          <cell r="C17" t="str">
            <v>14.02.14 МСК МH Internal Activation</v>
          </cell>
          <cell r="D17" t="str">
            <v>сопровождение деятельности</v>
          </cell>
          <cell r="G17">
            <v>1550</v>
          </cell>
          <cell r="H17">
            <v>60</v>
          </cell>
          <cell r="I17">
            <v>50</v>
          </cell>
        </row>
        <row r="18">
          <cell r="B18">
            <v>41640</v>
          </cell>
          <cell r="C18" t="str">
            <v>Офис</v>
          </cell>
          <cell r="D18" t="str">
            <v>накладные расходы</v>
          </cell>
          <cell r="G18">
            <v>700</v>
          </cell>
          <cell r="H18">
            <v>76</v>
          </cell>
          <cell r="I18">
            <v>50</v>
          </cell>
        </row>
        <row r="19">
          <cell r="B19">
            <v>41640</v>
          </cell>
          <cell r="C19" t="str">
            <v>13.11.30 ВТБ Новикова</v>
          </cell>
          <cell r="D19" t="str">
            <v>% проджекта</v>
          </cell>
          <cell r="G19">
            <v>1470</v>
          </cell>
          <cell r="H19">
            <v>60</v>
          </cell>
          <cell r="I19">
            <v>50</v>
          </cell>
        </row>
        <row r="20">
          <cell r="B20">
            <v>41640</v>
          </cell>
          <cell r="C20" t="str">
            <v>14.02.14 МСК МH Internal Activation</v>
          </cell>
          <cell r="D20" t="str">
            <v>сопровождение деятельности</v>
          </cell>
          <cell r="G20">
            <v>450</v>
          </cell>
          <cell r="H20">
            <v>60</v>
          </cell>
          <cell r="I20">
            <v>50</v>
          </cell>
        </row>
        <row r="21">
          <cell r="B21">
            <v>41640</v>
          </cell>
          <cell r="C21" t="str">
            <v>14.02.09 Выставка Junwex</v>
          </cell>
          <cell r="D21" t="str">
            <v>сопровождение деятельности</v>
          </cell>
          <cell r="G21">
            <v>4500</v>
          </cell>
          <cell r="H21">
            <v>60</v>
          </cell>
          <cell r="I21">
            <v>50</v>
          </cell>
        </row>
        <row r="22">
          <cell r="B22">
            <v>41640</v>
          </cell>
          <cell r="C22" t="str">
            <v>Офис</v>
          </cell>
          <cell r="D22" t="str">
            <v>накладные расходы</v>
          </cell>
          <cell r="G22">
            <v>395.7</v>
          </cell>
          <cell r="H22">
            <v>76</v>
          </cell>
          <cell r="I22">
            <v>50</v>
          </cell>
        </row>
        <row r="23">
          <cell r="B23">
            <v>41640</v>
          </cell>
          <cell r="C23" t="str">
            <v>14.02.14 МСК МH Internal Activation</v>
          </cell>
          <cell r="D23" t="str">
            <v>полиграфия и производство</v>
          </cell>
          <cell r="G23">
            <v>11040</v>
          </cell>
          <cell r="H23">
            <v>60</v>
          </cell>
          <cell r="I23">
            <v>50</v>
          </cell>
        </row>
        <row r="24">
          <cell r="B24">
            <v>41640</v>
          </cell>
          <cell r="C24" t="str">
            <v>Офис</v>
          </cell>
          <cell r="D24" t="str">
            <v>подотчет</v>
          </cell>
          <cell r="G24">
            <v>1400</v>
          </cell>
          <cell r="H24">
            <v>71</v>
          </cell>
          <cell r="I24">
            <v>50</v>
          </cell>
        </row>
        <row r="25">
          <cell r="B25">
            <v>41640</v>
          </cell>
          <cell r="C25" t="str">
            <v>13.12.12 КЛД Beeline</v>
          </cell>
          <cell r="D25" t="str">
            <v>логистика и монтаж</v>
          </cell>
          <cell r="G25">
            <v>5000</v>
          </cell>
          <cell r="H25">
            <v>60</v>
          </cell>
          <cell r="I25">
            <v>50</v>
          </cell>
        </row>
        <row r="26">
          <cell r="B26">
            <v>41640</v>
          </cell>
          <cell r="C26" t="str">
            <v>13.12.12 КЛД Beeline</v>
          </cell>
          <cell r="D26" t="str">
            <v>Доп. персонал</v>
          </cell>
          <cell r="G26">
            <v>4000</v>
          </cell>
          <cell r="H26">
            <v>60</v>
          </cell>
          <cell r="I26">
            <v>50</v>
          </cell>
        </row>
        <row r="27">
          <cell r="B27">
            <v>41640</v>
          </cell>
          <cell r="C27" t="str">
            <v>13.12.12 КЛД Beeline</v>
          </cell>
          <cell r="D27" t="str">
            <v>Доп. персонал</v>
          </cell>
          <cell r="G27">
            <v>4000</v>
          </cell>
          <cell r="H27">
            <v>60</v>
          </cell>
          <cell r="I27">
            <v>50</v>
          </cell>
        </row>
        <row r="28">
          <cell r="B28">
            <v>41640</v>
          </cell>
          <cell r="C28" t="str">
            <v>13.12.12 КЛД Beeline</v>
          </cell>
          <cell r="D28" t="str">
            <v>Доп. персонал</v>
          </cell>
          <cell r="G28">
            <v>5000</v>
          </cell>
          <cell r="H28">
            <v>60</v>
          </cell>
          <cell r="I28">
            <v>50</v>
          </cell>
        </row>
        <row r="29">
          <cell r="B29">
            <v>41640</v>
          </cell>
          <cell r="C29" t="str">
            <v>13.12.12 КЛД Beeline</v>
          </cell>
          <cell r="D29" t="str">
            <v>Доп. персонал</v>
          </cell>
          <cell r="G29">
            <v>18000</v>
          </cell>
          <cell r="H29">
            <v>60</v>
          </cell>
          <cell r="I29">
            <v>50</v>
          </cell>
        </row>
        <row r="30">
          <cell r="B30">
            <v>41640</v>
          </cell>
          <cell r="C30" t="str">
            <v>13.12.12 КЛД Beeline</v>
          </cell>
          <cell r="D30" t="str">
            <v>Доп. персонал</v>
          </cell>
          <cell r="G30">
            <v>1400</v>
          </cell>
          <cell r="H30">
            <v>60</v>
          </cell>
          <cell r="I30">
            <v>50</v>
          </cell>
        </row>
        <row r="31">
          <cell r="B31">
            <v>41640</v>
          </cell>
          <cell r="C31" t="str">
            <v>13.12.12 КЛД Beeline</v>
          </cell>
          <cell r="D31" t="str">
            <v>Доп. персонал</v>
          </cell>
          <cell r="G31">
            <v>4000</v>
          </cell>
          <cell r="H31">
            <v>60</v>
          </cell>
          <cell r="I31">
            <v>50</v>
          </cell>
        </row>
        <row r="32">
          <cell r="B32">
            <v>41640</v>
          </cell>
          <cell r="C32" t="str">
            <v>13.12.12 КЛД Beeline</v>
          </cell>
          <cell r="D32" t="str">
            <v>Доп. персонал</v>
          </cell>
          <cell r="G32">
            <v>4000</v>
          </cell>
          <cell r="H32">
            <v>60</v>
          </cell>
          <cell r="I32">
            <v>50</v>
          </cell>
        </row>
        <row r="33">
          <cell r="B33">
            <v>41640</v>
          </cell>
          <cell r="C33" t="str">
            <v>13.12.12 КЛД Beeline</v>
          </cell>
          <cell r="D33" t="str">
            <v>Доп. персонал</v>
          </cell>
          <cell r="G33">
            <v>9880</v>
          </cell>
          <cell r="H33">
            <v>60</v>
          </cell>
          <cell r="I33">
            <v>50</v>
          </cell>
        </row>
        <row r="34">
          <cell r="B34">
            <v>41640</v>
          </cell>
          <cell r="C34" t="str">
            <v>13.12.12 КЛД Beeline</v>
          </cell>
          <cell r="D34" t="str">
            <v>промоперсонал</v>
          </cell>
          <cell r="G34">
            <v>10000</v>
          </cell>
          <cell r="H34">
            <v>60</v>
          </cell>
          <cell r="I34">
            <v>50</v>
          </cell>
        </row>
        <row r="35">
          <cell r="B35">
            <v>41640</v>
          </cell>
          <cell r="C35" t="str">
            <v>13.12.12 КЛД Beeline</v>
          </cell>
          <cell r="D35" t="str">
            <v>промоперсонал</v>
          </cell>
          <cell r="G35">
            <v>4300</v>
          </cell>
          <cell r="H35">
            <v>60</v>
          </cell>
          <cell r="I35">
            <v>50</v>
          </cell>
        </row>
        <row r="36">
          <cell r="B36">
            <v>41640</v>
          </cell>
          <cell r="C36" t="str">
            <v>13.12.23 КЛД Банк Москвы</v>
          </cell>
          <cell r="D36" t="str">
            <v>промоперсонал</v>
          </cell>
          <cell r="G36">
            <v>2200</v>
          </cell>
          <cell r="H36">
            <v>60</v>
          </cell>
          <cell r="I36">
            <v>50</v>
          </cell>
        </row>
        <row r="37">
          <cell r="B37">
            <v>41640</v>
          </cell>
          <cell r="C37" t="str">
            <v>13.12.25 КЛД ВТБ</v>
          </cell>
          <cell r="D37" t="str">
            <v>промоперсонал</v>
          </cell>
          <cell r="G37">
            <v>2500</v>
          </cell>
          <cell r="H37">
            <v>60</v>
          </cell>
          <cell r="I37">
            <v>50</v>
          </cell>
        </row>
        <row r="38">
          <cell r="B38">
            <v>41640</v>
          </cell>
          <cell r="C38" t="str">
            <v>13.12.23 КЛД Банк Москвы</v>
          </cell>
          <cell r="D38" t="str">
            <v>сопровождение деятельности</v>
          </cell>
          <cell r="G38">
            <v>175.5</v>
          </cell>
          <cell r="H38">
            <v>60</v>
          </cell>
          <cell r="I38">
            <v>50</v>
          </cell>
        </row>
        <row r="39">
          <cell r="B39">
            <v>41640</v>
          </cell>
          <cell r="C39" t="str">
            <v>13.12.25 КЛД ВТБ</v>
          </cell>
          <cell r="D39" t="str">
            <v>сопровождение деятельности</v>
          </cell>
          <cell r="G39">
            <v>137.22999999999999</v>
          </cell>
          <cell r="H39">
            <v>60</v>
          </cell>
          <cell r="I39">
            <v>50</v>
          </cell>
        </row>
        <row r="40">
          <cell r="B40">
            <v>41640</v>
          </cell>
          <cell r="C40" t="str">
            <v>13.12.12 КЛД Beeline</v>
          </cell>
          <cell r="D40" t="str">
            <v>промоперсонал</v>
          </cell>
          <cell r="G40">
            <v>7000</v>
          </cell>
          <cell r="H40">
            <v>60</v>
          </cell>
          <cell r="I40">
            <v>50</v>
          </cell>
        </row>
        <row r="41">
          <cell r="B41">
            <v>41640</v>
          </cell>
          <cell r="C41" t="str">
            <v>13.12.25 КЛД ВТБ</v>
          </cell>
          <cell r="D41" t="str">
            <v>промоперсонал</v>
          </cell>
          <cell r="G41">
            <v>1600</v>
          </cell>
          <cell r="H41">
            <v>60</v>
          </cell>
          <cell r="I41">
            <v>50</v>
          </cell>
        </row>
        <row r="42">
          <cell r="B42">
            <v>41640</v>
          </cell>
          <cell r="C42" t="str">
            <v>13.12.25 КЛД ВТБ</v>
          </cell>
          <cell r="D42" t="str">
            <v>промоперсонал</v>
          </cell>
          <cell r="G42">
            <v>1700</v>
          </cell>
          <cell r="H42">
            <v>60</v>
          </cell>
          <cell r="I42">
            <v>50</v>
          </cell>
        </row>
        <row r="43">
          <cell r="B43">
            <v>41640</v>
          </cell>
          <cell r="C43" t="str">
            <v>Офис</v>
          </cell>
          <cell r="D43" t="str">
            <v>подотчет</v>
          </cell>
          <cell r="G43">
            <v>1400</v>
          </cell>
          <cell r="H43">
            <v>71</v>
          </cell>
          <cell r="I43">
            <v>50</v>
          </cell>
        </row>
        <row r="44">
          <cell r="B44">
            <v>41640</v>
          </cell>
          <cell r="C44" t="str">
            <v>14.02.09 Выставка Junwex</v>
          </cell>
          <cell r="D44" t="str">
            <v>сопровождение деятельности</v>
          </cell>
          <cell r="G44">
            <v>4300</v>
          </cell>
          <cell r="H44">
            <v>60</v>
          </cell>
          <cell r="I44">
            <v>50</v>
          </cell>
        </row>
        <row r="45">
          <cell r="B45">
            <v>41640</v>
          </cell>
          <cell r="C45" t="str">
            <v>Офис</v>
          </cell>
          <cell r="D45" t="str">
            <v>подотчет</v>
          </cell>
          <cell r="G45">
            <v>5000</v>
          </cell>
          <cell r="H45">
            <v>71</v>
          </cell>
          <cell r="I45">
            <v>50</v>
          </cell>
        </row>
        <row r="46">
          <cell r="B46">
            <v>41640</v>
          </cell>
          <cell r="C46" t="str">
            <v>ФД</v>
          </cell>
          <cell r="D46" t="str">
            <v>Займы</v>
          </cell>
          <cell r="G46">
            <v>400000</v>
          </cell>
          <cell r="H46">
            <v>50</v>
          </cell>
          <cell r="I46">
            <v>66</v>
          </cell>
        </row>
        <row r="47">
          <cell r="B47">
            <v>41640</v>
          </cell>
          <cell r="C47" t="str">
            <v>ФД</v>
          </cell>
          <cell r="D47" t="str">
            <v>перемещение</v>
          </cell>
          <cell r="G47">
            <v>3680</v>
          </cell>
          <cell r="H47">
            <v>50</v>
          </cell>
          <cell r="I47">
            <v>51</v>
          </cell>
        </row>
        <row r="48">
          <cell r="B48">
            <v>41640</v>
          </cell>
          <cell r="C48" t="str">
            <v>13.12.12 КЛД Beeline</v>
          </cell>
          <cell r="D48" t="str">
            <v>% проджекта</v>
          </cell>
          <cell r="G48">
            <v>760</v>
          </cell>
          <cell r="H48">
            <v>60</v>
          </cell>
          <cell r="I48">
            <v>50</v>
          </cell>
        </row>
        <row r="49">
          <cell r="B49">
            <v>41640</v>
          </cell>
          <cell r="C49" t="str">
            <v>13.12.23 КЛД Банк Москвы</v>
          </cell>
          <cell r="D49" t="str">
            <v>% проджекта</v>
          </cell>
          <cell r="G49">
            <v>70</v>
          </cell>
          <cell r="H49">
            <v>60</v>
          </cell>
          <cell r="I49">
            <v>50</v>
          </cell>
        </row>
        <row r="50">
          <cell r="B50">
            <v>41640</v>
          </cell>
          <cell r="C50" t="str">
            <v>13.12.25 КЛД ВТБ</v>
          </cell>
          <cell r="D50" t="str">
            <v>% проджекта</v>
          </cell>
          <cell r="G50">
            <v>120</v>
          </cell>
          <cell r="H50">
            <v>60</v>
          </cell>
          <cell r="I50">
            <v>50</v>
          </cell>
        </row>
        <row r="51">
          <cell r="B51">
            <v>41640</v>
          </cell>
          <cell r="C51" t="str">
            <v>Офис</v>
          </cell>
          <cell r="D51" t="str">
            <v>подотчет</v>
          </cell>
          <cell r="G51">
            <v>5000</v>
          </cell>
          <cell r="H51">
            <v>71</v>
          </cell>
          <cell r="I51">
            <v>50</v>
          </cell>
        </row>
        <row r="52">
          <cell r="B52">
            <v>41640</v>
          </cell>
          <cell r="C52" t="str">
            <v>ФД</v>
          </cell>
          <cell r="D52" t="str">
            <v>Транзит</v>
          </cell>
          <cell r="G52">
            <v>267380</v>
          </cell>
          <cell r="H52">
            <v>57</v>
          </cell>
          <cell r="I52">
            <v>51</v>
          </cell>
        </row>
        <row r="53">
          <cell r="B53">
            <v>41640</v>
          </cell>
          <cell r="C53" t="str">
            <v>ФД</v>
          </cell>
          <cell r="D53" t="str">
            <v>Транзит</v>
          </cell>
          <cell r="G53">
            <v>267380</v>
          </cell>
          <cell r="H53">
            <v>50</v>
          </cell>
          <cell r="I53">
            <v>57</v>
          </cell>
        </row>
        <row r="54">
          <cell r="B54">
            <v>41640</v>
          </cell>
          <cell r="C54" t="str">
            <v>Офис</v>
          </cell>
          <cell r="D54" t="str">
            <v>% за обращение</v>
          </cell>
          <cell r="G54">
            <v>17380</v>
          </cell>
          <cell r="H54">
            <v>76</v>
          </cell>
          <cell r="I54">
            <v>50</v>
          </cell>
        </row>
        <row r="55">
          <cell r="B55">
            <v>41640</v>
          </cell>
          <cell r="C55" t="str">
            <v>Офис</v>
          </cell>
          <cell r="D55" t="str">
            <v>подотчет</v>
          </cell>
          <cell r="G55">
            <v>40000</v>
          </cell>
          <cell r="H55">
            <v>71</v>
          </cell>
          <cell r="I55">
            <v>50</v>
          </cell>
        </row>
        <row r="56">
          <cell r="B56">
            <v>41640</v>
          </cell>
          <cell r="C56" t="str">
            <v>13.11.30 ВТБ Новикова</v>
          </cell>
          <cell r="D56" t="str">
            <v>промоперсонал</v>
          </cell>
          <cell r="G56">
            <v>6300</v>
          </cell>
          <cell r="H56">
            <v>60</v>
          </cell>
          <cell r="I56">
            <v>50</v>
          </cell>
        </row>
        <row r="57">
          <cell r="B57">
            <v>41640</v>
          </cell>
          <cell r="C57" t="str">
            <v>13.11.30 ВТБ Новикова</v>
          </cell>
          <cell r="D57" t="str">
            <v>промоперсонал</v>
          </cell>
          <cell r="G57">
            <v>5000</v>
          </cell>
          <cell r="H57">
            <v>60</v>
          </cell>
          <cell r="I57">
            <v>50</v>
          </cell>
        </row>
        <row r="58">
          <cell r="B58">
            <v>41640</v>
          </cell>
          <cell r="C58" t="str">
            <v>13.11.30 ВТБ Новикова</v>
          </cell>
          <cell r="D58" t="str">
            <v>промоперсонал</v>
          </cell>
          <cell r="G58">
            <v>6600</v>
          </cell>
          <cell r="H58">
            <v>60</v>
          </cell>
          <cell r="I58">
            <v>50</v>
          </cell>
        </row>
        <row r="59">
          <cell r="B59">
            <v>41640</v>
          </cell>
          <cell r="C59" t="str">
            <v>13.12.12 КЛД Beeline</v>
          </cell>
          <cell r="D59" t="str">
            <v>Доп. персонал</v>
          </cell>
          <cell r="G59">
            <v>50280</v>
          </cell>
          <cell r="H59">
            <v>20</v>
          </cell>
          <cell r="I59">
            <v>60</v>
          </cell>
        </row>
        <row r="60">
          <cell r="B60">
            <v>41640</v>
          </cell>
          <cell r="C60" t="str">
            <v>13.12.12 КЛД Beeline</v>
          </cell>
          <cell r="D60" t="str">
            <v>логистика и монтаж</v>
          </cell>
          <cell r="G60">
            <v>5000</v>
          </cell>
          <cell r="H60">
            <v>20</v>
          </cell>
          <cell r="I60">
            <v>60</v>
          </cell>
        </row>
        <row r="61">
          <cell r="B61">
            <v>41640</v>
          </cell>
          <cell r="C61" t="str">
            <v>13.12.12 КЛД Beeline</v>
          </cell>
          <cell r="D61" t="str">
            <v>промоперсонал</v>
          </cell>
          <cell r="G61">
            <v>21300</v>
          </cell>
          <cell r="H61">
            <v>20</v>
          </cell>
          <cell r="I61">
            <v>60</v>
          </cell>
        </row>
        <row r="62">
          <cell r="B62">
            <v>41640</v>
          </cell>
          <cell r="C62" t="str">
            <v>13.12.12 КЛД Beeline</v>
          </cell>
          <cell r="D62" t="str">
            <v>% проджекта</v>
          </cell>
          <cell r="G62">
            <v>760</v>
          </cell>
          <cell r="H62">
            <v>20</v>
          </cell>
          <cell r="I62">
            <v>60</v>
          </cell>
        </row>
        <row r="63">
          <cell r="B63">
            <v>41640</v>
          </cell>
          <cell r="C63" t="str">
            <v>13.12.12 КЛД Beeline</v>
          </cell>
          <cell r="D63" t="str">
            <v>Реализация</v>
          </cell>
          <cell r="G63">
            <v>104258.31</v>
          </cell>
          <cell r="H63">
            <v>62</v>
          </cell>
          <cell r="I63">
            <v>90</v>
          </cell>
        </row>
        <row r="64">
          <cell r="B64">
            <v>41640</v>
          </cell>
          <cell r="C64" t="str">
            <v>13.12.23 КЛД Банк Москвы</v>
          </cell>
          <cell r="D64" t="str">
            <v>промоперсонал</v>
          </cell>
          <cell r="G64">
            <v>2200</v>
          </cell>
          <cell r="H64">
            <v>20</v>
          </cell>
          <cell r="I64">
            <v>60</v>
          </cell>
        </row>
        <row r="65">
          <cell r="B65">
            <v>41640</v>
          </cell>
          <cell r="C65" t="str">
            <v>13.12.23 КЛД Банк Москвы</v>
          </cell>
          <cell r="D65" t="str">
            <v>сопровождение деятельности</v>
          </cell>
          <cell r="G65">
            <v>175.5</v>
          </cell>
          <cell r="H65">
            <v>20</v>
          </cell>
          <cell r="I65">
            <v>60</v>
          </cell>
        </row>
        <row r="66">
          <cell r="B66">
            <v>41640</v>
          </cell>
          <cell r="C66" t="str">
            <v>13.12.23 КЛД Банк Москвы</v>
          </cell>
          <cell r="D66" t="str">
            <v>% проджекта</v>
          </cell>
          <cell r="G66">
            <v>70</v>
          </cell>
          <cell r="H66">
            <v>20</v>
          </cell>
          <cell r="I66">
            <v>60</v>
          </cell>
        </row>
        <row r="67">
          <cell r="B67">
            <v>41640</v>
          </cell>
          <cell r="C67" t="str">
            <v>13.12.23 КЛД Банк Москвы</v>
          </cell>
          <cell r="D67" t="str">
            <v>Реализация</v>
          </cell>
          <cell r="G67">
            <v>4575.72</v>
          </cell>
          <cell r="H67">
            <v>62</v>
          </cell>
          <cell r="I67">
            <v>90</v>
          </cell>
        </row>
        <row r="68">
          <cell r="B68">
            <v>41640</v>
          </cell>
          <cell r="C68" t="str">
            <v>13.12.25 КЛД ВТБ</v>
          </cell>
          <cell r="D68" t="str">
            <v>промоперсонал</v>
          </cell>
          <cell r="G68">
            <v>5800</v>
          </cell>
          <cell r="H68">
            <v>20</v>
          </cell>
          <cell r="I68">
            <v>60</v>
          </cell>
        </row>
        <row r="69">
          <cell r="B69">
            <v>41640</v>
          </cell>
          <cell r="C69" t="str">
            <v>13.12.25 КЛД ВТБ</v>
          </cell>
          <cell r="D69" t="str">
            <v>сопровождение деятельности</v>
          </cell>
          <cell r="G69">
            <v>137.22999999999999</v>
          </cell>
          <cell r="H69">
            <v>20</v>
          </cell>
          <cell r="I69">
            <v>60</v>
          </cell>
        </row>
        <row r="70">
          <cell r="B70">
            <v>41640</v>
          </cell>
          <cell r="C70" t="str">
            <v>13.12.25 КЛД ВТБ</v>
          </cell>
          <cell r="D70" t="str">
            <v>% проджекта</v>
          </cell>
          <cell r="G70">
            <v>120</v>
          </cell>
          <cell r="H70">
            <v>20</v>
          </cell>
          <cell r="I70">
            <v>60</v>
          </cell>
        </row>
        <row r="71">
          <cell r="B71">
            <v>41640</v>
          </cell>
          <cell r="C71" t="str">
            <v>13.12.25 КЛД ВТБ</v>
          </cell>
          <cell r="D71" t="str">
            <v>Реализация</v>
          </cell>
          <cell r="G71">
            <v>11737.81</v>
          </cell>
          <cell r="H71">
            <v>62</v>
          </cell>
          <cell r="I71">
            <v>90</v>
          </cell>
        </row>
        <row r="72">
          <cell r="B72">
            <v>41640</v>
          </cell>
          <cell r="C72" t="str">
            <v>Офис</v>
          </cell>
          <cell r="D72" t="str">
            <v>% за обращение</v>
          </cell>
          <cell r="G72">
            <v>17380</v>
          </cell>
          <cell r="H72">
            <v>26</v>
          </cell>
          <cell r="I72">
            <v>76</v>
          </cell>
        </row>
        <row r="73">
          <cell r="B73">
            <v>41640</v>
          </cell>
          <cell r="C73" t="str">
            <v>Офис</v>
          </cell>
          <cell r="D73" t="str">
            <v>накладные расходы</v>
          </cell>
          <cell r="G73">
            <v>395.7</v>
          </cell>
          <cell r="H73">
            <v>26</v>
          </cell>
          <cell r="I73">
            <v>76</v>
          </cell>
        </row>
        <row r="74">
          <cell r="B74">
            <v>41640</v>
          </cell>
          <cell r="C74" t="str">
            <v>Офис</v>
          </cell>
          <cell r="D74" t="str">
            <v>накладные расходы</v>
          </cell>
          <cell r="G74">
            <v>700</v>
          </cell>
          <cell r="H74">
            <v>26</v>
          </cell>
          <cell r="I74">
            <v>76</v>
          </cell>
        </row>
        <row r="75">
          <cell r="B75">
            <v>41640</v>
          </cell>
          <cell r="C75" t="str">
            <v>13.11.30 ВТБ Новикова</v>
          </cell>
          <cell r="D75" t="str">
            <v>сопровождение деятельности</v>
          </cell>
          <cell r="G75">
            <v>3799.6</v>
          </cell>
          <cell r="H75">
            <v>20</v>
          </cell>
          <cell r="I75">
            <v>60</v>
          </cell>
        </row>
        <row r="76">
          <cell r="B76">
            <v>41640</v>
          </cell>
          <cell r="C76" t="str">
            <v>13.11.30 ВТБ Новикова</v>
          </cell>
          <cell r="D76" t="str">
            <v>промоперсонал</v>
          </cell>
          <cell r="G76">
            <v>28484.6</v>
          </cell>
          <cell r="H76">
            <v>20</v>
          </cell>
          <cell r="I76">
            <v>60</v>
          </cell>
        </row>
        <row r="77">
          <cell r="B77">
            <v>41640</v>
          </cell>
          <cell r="C77" t="str">
            <v>13.11.30 ВТБ Новикова</v>
          </cell>
          <cell r="D77" t="str">
            <v>Реализация</v>
          </cell>
          <cell r="G77">
            <v>81555.7</v>
          </cell>
          <cell r="H77">
            <v>62</v>
          </cell>
          <cell r="I77">
            <v>90</v>
          </cell>
        </row>
        <row r="78">
          <cell r="B78">
            <v>41640</v>
          </cell>
          <cell r="C78" t="str">
            <v>13.11.30 ВТБ Новикова</v>
          </cell>
          <cell r="D78" t="str">
            <v>оплата покупателя</v>
          </cell>
          <cell r="G78">
            <v>64728.9</v>
          </cell>
          <cell r="H78">
            <v>51</v>
          </cell>
          <cell r="I78">
            <v>62</v>
          </cell>
        </row>
        <row r="79">
          <cell r="B79">
            <v>41640</v>
          </cell>
          <cell r="C79" t="str">
            <v>ФД</v>
          </cell>
          <cell r="D79" t="str">
            <v>Займы</v>
          </cell>
          <cell r="G79">
            <v>58262.81</v>
          </cell>
          <cell r="H79">
            <v>66</v>
          </cell>
          <cell r="I79">
            <v>51</v>
          </cell>
        </row>
        <row r="80">
          <cell r="B80">
            <v>41640</v>
          </cell>
          <cell r="C80" t="str">
            <v>ФД</v>
          </cell>
          <cell r="D80" t="str">
            <v>Займы</v>
          </cell>
          <cell r="G80">
            <v>60718.13</v>
          </cell>
          <cell r="H80">
            <v>50</v>
          </cell>
          <cell r="I80">
            <v>66</v>
          </cell>
        </row>
        <row r="81">
          <cell r="B81">
            <v>41640</v>
          </cell>
          <cell r="C81" t="str">
            <v>13.11.30 ВТБ Новикова</v>
          </cell>
          <cell r="D81" t="str">
            <v>% проджекта</v>
          </cell>
          <cell r="G81">
            <v>1470</v>
          </cell>
          <cell r="H81">
            <v>20</v>
          </cell>
          <cell r="I81">
            <v>60</v>
          </cell>
        </row>
        <row r="82">
          <cell r="B82">
            <v>41649</v>
          </cell>
          <cell r="C82" t="str">
            <v>Офис</v>
          </cell>
          <cell r="D82" t="str">
            <v>РКО</v>
          </cell>
          <cell r="G82">
            <v>490</v>
          </cell>
          <cell r="H82">
            <v>76</v>
          </cell>
          <cell r="I82">
            <v>51</v>
          </cell>
        </row>
        <row r="83">
          <cell r="B83">
            <v>41649</v>
          </cell>
          <cell r="C83" t="str">
            <v>Офис</v>
          </cell>
          <cell r="D83" t="str">
            <v>РКО</v>
          </cell>
          <cell r="G83">
            <v>490</v>
          </cell>
          <cell r="H83">
            <v>26</v>
          </cell>
          <cell r="I83">
            <v>76</v>
          </cell>
        </row>
        <row r="84">
          <cell r="B84">
            <v>41650</v>
          </cell>
          <cell r="C84" t="str">
            <v>Газель</v>
          </cell>
          <cell r="D84" t="str">
            <v>кредит по газели</v>
          </cell>
          <cell r="G84">
            <v>16000</v>
          </cell>
          <cell r="H84">
            <v>20</v>
          </cell>
          <cell r="I84">
            <v>60</v>
          </cell>
        </row>
        <row r="85">
          <cell r="B85">
            <v>41655</v>
          </cell>
          <cell r="C85" t="str">
            <v>13.12.23 КЛД Банк Москвы</v>
          </cell>
          <cell r="D85" t="str">
            <v>оплата покупателя</v>
          </cell>
          <cell r="G85">
            <v>175.5</v>
          </cell>
          <cell r="H85">
            <v>51</v>
          </cell>
          <cell r="I85">
            <v>62</v>
          </cell>
        </row>
        <row r="86">
          <cell r="B86">
            <v>41660</v>
          </cell>
          <cell r="C86" t="str">
            <v>Офис</v>
          </cell>
          <cell r="D86" t="str">
            <v>налоги</v>
          </cell>
          <cell r="G86">
            <v>42.3</v>
          </cell>
          <cell r="H86">
            <v>68</v>
          </cell>
          <cell r="I86">
            <v>51</v>
          </cell>
        </row>
        <row r="87">
          <cell r="B87">
            <v>41660</v>
          </cell>
          <cell r="C87" t="str">
            <v>Офис</v>
          </cell>
          <cell r="D87" t="str">
            <v>налоги</v>
          </cell>
          <cell r="G87">
            <v>42.3</v>
          </cell>
          <cell r="H87">
            <v>68</v>
          </cell>
          <cell r="I87">
            <v>51</v>
          </cell>
        </row>
        <row r="88">
          <cell r="B88">
            <v>41660</v>
          </cell>
          <cell r="C88" t="str">
            <v>Офис</v>
          </cell>
          <cell r="D88" t="str">
            <v>налоги</v>
          </cell>
          <cell r="G88">
            <v>42.3</v>
          </cell>
          <cell r="H88">
            <v>68</v>
          </cell>
          <cell r="I88">
            <v>51</v>
          </cell>
        </row>
        <row r="89">
          <cell r="B89">
            <v>41660</v>
          </cell>
          <cell r="C89" t="str">
            <v>Офис</v>
          </cell>
          <cell r="D89" t="str">
            <v>налоги</v>
          </cell>
          <cell r="G89">
            <v>306.67</v>
          </cell>
          <cell r="H89">
            <v>68</v>
          </cell>
          <cell r="I89">
            <v>51</v>
          </cell>
        </row>
        <row r="90">
          <cell r="B90">
            <v>41660</v>
          </cell>
          <cell r="C90" t="str">
            <v>Офис</v>
          </cell>
          <cell r="D90" t="str">
            <v>налоги</v>
          </cell>
          <cell r="G90">
            <v>306.67</v>
          </cell>
          <cell r="H90">
            <v>68</v>
          </cell>
          <cell r="I90">
            <v>51</v>
          </cell>
        </row>
        <row r="91">
          <cell r="B91">
            <v>41660</v>
          </cell>
          <cell r="C91" t="str">
            <v>Офис</v>
          </cell>
          <cell r="D91" t="str">
            <v>налоги</v>
          </cell>
          <cell r="G91">
            <v>25595</v>
          </cell>
          <cell r="H91">
            <v>68</v>
          </cell>
          <cell r="I91">
            <v>51</v>
          </cell>
        </row>
        <row r="92">
          <cell r="B92">
            <v>41660</v>
          </cell>
          <cell r="C92" t="str">
            <v>Офис</v>
          </cell>
          <cell r="D92" t="str">
            <v>налоги</v>
          </cell>
          <cell r="G92">
            <v>306.67</v>
          </cell>
          <cell r="H92">
            <v>68</v>
          </cell>
          <cell r="I92">
            <v>51</v>
          </cell>
        </row>
        <row r="93">
          <cell r="B93">
            <v>41660</v>
          </cell>
          <cell r="C93" t="str">
            <v>Офис</v>
          </cell>
          <cell r="D93" t="str">
            <v>налоги</v>
          </cell>
          <cell r="G93">
            <v>1375</v>
          </cell>
          <cell r="H93">
            <v>68</v>
          </cell>
          <cell r="I93">
            <v>51</v>
          </cell>
        </row>
        <row r="94">
          <cell r="B94">
            <v>41660</v>
          </cell>
          <cell r="C94" t="str">
            <v>Офис</v>
          </cell>
          <cell r="D94" t="str">
            <v>налоги</v>
          </cell>
          <cell r="G94">
            <v>1375</v>
          </cell>
          <cell r="H94">
            <v>68</v>
          </cell>
          <cell r="I94">
            <v>51</v>
          </cell>
        </row>
        <row r="95">
          <cell r="B95">
            <v>41660</v>
          </cell>
          <cell r="C95" t="str">
            <v>Офис</v>
          </cell>
          <cell r="D95" t="str">
            <v>налоги</v>
          </cell>
          <cell r="G95">
            <v>539.32000000000005</v>
          </cell>
          <cell r="H95">
            <v>68</v>
          </cell>
          <cell r="I95">
            <v>51</v>
          </cell>
        </row>
        <row r="96">
          <cell r="B96">
            <v>41660</v>
          </cell>
          <cell r="C96" t="str">
            <v>Офис</v>
          </cell>
          <cell r="D96" t="str">
            <v>налоги</v>
          </cell>
          <cell r="G96">
            <v>539.32000000000005</v>
          </cell>
          <cell r="H96">
            <v>68</v>
          </cell>
          <cell r="I96">
            <v>51</v>
          </cell>
        </row>
        <row r="97">
          <cell r="B97">
            <v>41660</v>
          </cell>
          <cell r="C97" t="str">
            <v>Офис</v>
          </cell>
          <cell r="D97" t="str">
            <v>налоги</v>
          </cell>
          <cell r="G97">
            <v>539.32000000000005</v>
          </cell>
          <cell r="H97">
            <v>68</v>
          </cell>
          <cell r="I97">
            <v>51</v>
          </cell>
        </row>
        <row r="98">
          <cell r="B98">
            <v>41660</v>
          </cell>
          <cell r="C98" t="str">
            <v>Офис</v>
          </cell>
          <cell r="D98" t="str">
            <v>налоги</v>
          </cell>
          <cell r="G98">
            <v>634.5</v>
          </cell>
          <cell r="H98">
            <v>68</v>
          </cell>
          <cell r="I98">
            <v>51</v>
          </cell>
        </row>
        <row r="99">
          <cell r="B99">
            <v>41660</v>
          </cell>
          <cell r="C99" t="str">
            <v>Офис</v>
          </cell>
          <cell r="D99" t="str">
            <v>налоги</v>
          </cell>
          <cell r="G99">
            <v>634.5</v>
          </cell>
          <cell r="H99">
            <v>68</v>
          </cell>
          <cell r="I99">
            <v>51</v>
          </cell>
        </row>
        <row r="100">
          <cell r="B100">
            <v>41660</v>
          </cell>
          <cell r="C100" t="str">
            <v>Офис</v>
          </cell>
          <cell r="D100" t="str">
            <v>налоги</v>
          </cell>
          <cell r="G100">
            <v>1692</v>
          </cell>
          <cell r="H100">
            <v>68</v>
          </cell>
          <cell r="I100">
            <v>51</v>
          </cell>
        </row>
        <row r="101">
          <cell r="B101">
            <v>41660</v>
          </cell>
          <cell r="C101" t="str">
            <v>Офис</v>
          </cell>
          <cell r="D101" t="str">
            <v>налоги</v>
          </cell>
          <cell r="G101">
            <v>634.5</v>
          </cell>
          <cell r="H101">
            <v>68</v>
          </cell>
          <cell r="I101">
            <v>51</v>
          </cell>
        </row>
        <row r="102">
          <cell r="B102">
            <v>41660</v>
          </cell>
          <cell r="C102" t="str">
            <v>Офис</v>
          </cell>
          <cell r="D102" t="str">
            <v>налоги</v>
          </cell>
          <cell r="G102">
            <v>1692</v>
          </cell>
          <cell r="H102">
            <v>68</v>
          </cell>
          <cell r="I102">
            <v>51</v>
          </cell>
        </row>
        <row r="103">
          <cell r="B103">
            <v>41660</v>
          </cell>
          <cell r="C103" t="str">
            <v>Офис</v>
          </cell>
          <cell r="D103" t="str">
            <v>налоги</v>
          </cell>
          <cell r="G103">
            <v>1692</v>
          </cell>
          <cell r="H103">
            <v>68</v>
          </cell>
          <cell r="I103">
            <v>51</v>
          </cell>
        </row>
        <row r="104">
          <cell r="B104">
            <v>41660</v>
          </cell>
          <cell r="C104" t="str">
            <v>ФД</v>
          </cell>
          <cell r="D104" t="str">
            <v>перемещение</v>
          </cell>
          <cell r="G104">
            <v>18400</v>
          </cell>
          <cell r="H104">
            <v>50</v>
          </cell>
          <cell r="I104">
            <v>51</v>
          </cell>
        </row>
        <row r="105">
          <cell r="B105">
            <v>41660</v>
          </cell>
          <cell r="C105" t="str">
            <v>Офис</v>
          </cell>
          <cell r="D105" t="str">
            <v>налоги</v>
          </cell>
          <cell r="G105">
            <v>200</v>
          </cell>
          <cell r="H105">
            <v>26</v>
          </cell>
          <cell r="I105">
            <v>68</v>
          </cell>
        </row>
        <row r="106">
          <cell r="B106">
            <v>41660</v>
          </cell>
          <cell r="C106" t="str">
            <v>Офис</v>
          </cell>
          <cell r="D106" t="str">
            <v>налоги</v>
          </cell>
          <cell r="G106">
            <v>68724</v>
          </cell>
          <cell r="H106">
            <v>26</v>
          </cell>
          <cell r="I106">
            <v>68</v>
          </cell>
        </row>
        <row r="107">
          <cell r="B107">
            <v>41668</v>
          </cell>
          <cell r="C107" t="str">
            <v>14.02.09 Выставка Junwex</v>
          </cell>
          <cell r="D107" t="str">
            <v>оплата покупателя</v>
          </cell>
          <cell r="G107">
            <v>331580</v>
          </cell>
          <cell r="H107">
            <v>51</v>
          </cell>
          <cell r="I107">
            <v>62</v>
          </cell>
        </row>
        <row r="108">
          <cell r="B108">
            <v>41669</v>
          </cell>
          <cell r="C108" t="str">
            <v>Офис</v>
          </cell>
          <cell r="D108" t="str">
            <v>налоги</v>
          </cell>
          <cell r="G108">
            <v>539.32000000000005</v>
          </cell>
          <cell r="H108">
            <v>68</v>
          </cell>
          <cell r="I108">
            <v>51</v>
          </cell>
        </row>
        <row r="109">
          <cell r="B109">
            <v>41669</v>
          </cell>
          <cell r="C109" t="str">
            <v>Офис</v>
          </cell>
          <cell r="D109" t="str">
            <v>налоги</v>
          </cell>
          <cell r="G109">
            <v>42.3</v>
          </cell>
          <cell r="H109">
            <v>68</v>
          </cell>
          <cell r="I109">
            <v>51</v>
          </cell>
        </row>
        <row r="110">
          <cell r="B110">
            <v>41669</v>
          </cell>
          <cell r="C110" t="str">
            <v>Офис</v>
          </cell>
          <cell r="D110" t="str">
            <v>налоги</v>
          </cell>
          <cell r="G110">
            <v>1375</v>
          </cell>
          <cell r="H110">
            <v>68</v>
          </cell>
          <cell r="I110">
            <v>51</v>
          </cell>
        </row>
        <row r="111">
          <cell r="B111">
            <v>41669</v>
          </cell>
          <cell r="C111" t="str">
            <v>Офис</v>
          </cell>
          <cell r="D111" t="str">
            <v>налоги</v>
          </cell>
          <cell r="G111">
            <v>306.67</v>
          </cell>
          <cell r="H111">
            <v>68</v>
          </cell>
          <cell r="I111">
            <v>51</v>
          </cell>
        </row>
        <row r="112">
          <cell r="B112">
            <v>41669</v>
          </cell>
          <cell r="C112" t="str">
            <v>Офис</v>
          </cell>
          <cell r="D112" t="str">
            <v>налоги</v>
          </cell>
          <cell r="G112">
            <v>634.5</v>
          </cell>
          <cell r="H112">
            <v>68</v>
          </cell>
          <cell r="I112">
            <v>51</v>
          </cell>
        </row>
        <row r="113">
          <cell r="B113">
            <v>41669</v>
          </cell>
          <cell r="C113" t="str">
            <v>Офис</v>
          </cell>
          <cell r="D113" t="str">
            <v>налоги</v>
          </cell>
          <cell r="G113">
            <v>1692</v>
          </cell>
          <cell r="H113">
            <v>68</v>
          </cell>
          <cell r="I113">
            <v>51</v>
          </cell>
        </row>
        <row r="114">
          <cell r="B114">
            <v>41669</v>
          </cell>
          <cell r="C114" t="str">
            <v>Офис</v>
          </cell>
          <cell r="D114" t="str">
            <v>налоги</v>
          </cell>
          <cell r="G114">
            <v>29720</v>
          </cell>
          <cell r="H114">
            <v>26</v>
          </cell>
          <cell r="I114">
            <v>68</v>
          </cell>
        </row>
        <row r="115">
          <cell r="B115">
            <v>41669</v>
          </cell>
          <cell r="C115" t="str">
            <v>Офис</v>
          </cell>
          <cell r="D115" t="str">
            <v>налоги</v>
          </cell>
          <cell r="G115">
            <v>12859.16</v>
          </cell>
          <cell r="H115">
            <v>26</v>
          </cell>
          <cell r="I115">
            <v>68</v>
          </cell>
        </row>
        <row r="116">
          <cell r="B116">
            <v>41670</v>
          </cell>
          <cell r="C116" t="str">
            <v>Офис</v>
          </cell>
          <cell r="D116" t="str">
            <v>РКО</v>
          </cell>
          <cell r="G116">
            <v>114.4</v>
          </cell>
          <cell r="H116">
            <v>76</v>
          </cell>
          <cell r="I116">
            <v>51</v>
          </cell>
        </row>
        <row r="117">
          <cell r="B117">
            <v>41670</v>
          </cell>
          <cell r="C117" t="str">
            <v>Офис</v>
          </cell>
          <cell r="D117" t="str">
            <v>РКО</v>
          </cell>
          <cell r="G117">
            <v>114.4</v>
          </cell>
          <cell r="H117">
            <v>26</v>
          </cell>
          <cell r="I117">
            <v>76</v>
          </cell>
        </row>
        <row r="118">
          <cell r="B118">
            <v>41670</v>
          </cell>
          <cell r="C118" t="str">
            <v>Закрытие</v>
          </cell>
          <cell r="D118" t="str">
            <v>Закрытие месяца</v>
          </cell>
          <cell r="G118">
            <v>135596.93</v>
          </cell>
          <cell r="H118">
            <v>90</v>
          </cell>
          <cell r="I118">
            <v>20</v>
          </cell>
        </row>
        <row r="119">
          <cell r="B119">
            <v>41670</v>
          </cell>
          <cell r="C119" t="str">
            <v>Закрытие</v>
          </cell>
          <cell r="D119" t="str">
            <v>Закрытие месяца</v>
          </cell>
          <cell r="G119">
            <v>130583.26</v>
          </cell>
          <cell r="H119">
            <v>90</v>
          </cell>
          <cell r="I119">
            <v>26</v>
          </cell>
        </row>
        <row r="120">
          <cell r="B120">
            <v>41670</v>
          </cell>
          <cell r="C120" t="str">
            <v>Закрытие</v>
          </cell>
          <cell r="D120" t="str">
            <v>Закрытие месяца</v>
          </cell>
          <cell r="G120">
            <v>266180.19</v>
          </cell>
          <cell r="H120">
            <v>99</v>
          </cell>
          <cell r="I120">
            <v>90</v>
          </cell>
        </row>
        <row r="121">
          <cell r="B121">
            <v>41670</v>
          </cell>
          <cell r="C121" t="str">
            <v>Закрытие</v>
          </cell>
          <cell r="D121" t="str">
            <v>Закрытие месяца</v>
          </cell>
          <cell r="G121">
            <v>202127.54</v>
          </cell>
          <cell r="H121">
            <v>90</v>
          </cell>
          <cell r="I121">
            <v>99</v>
          </cell>
        </row>
        <row r="122">
          <cell r="B122">
            <v>41679</v>
          </cell>
          <cell r="C122" t="str">
            <v>14.02.09 Выставка Junwex</v>
          </cell>
          <cell r="D122" t="str">
            <v>сопровождение деятельности</v>
          </cell>
          <cell r="G122">
            <v>10800</v>
          </cell>
          <cell r="H122">
            <v>20</v>
          </cell>
          <cell r="I122">
            <v>60</v>
          </cell>
        </row>
        <row r="123">
          <cell r="B123">
            <v>41679</v>
          </cell>
          <cell r="C123" t="str">
            <v>14.02.09 Выставка Junwex</v>
          </cell>
          <cell r="D123" t="str">
            <v>промоперсонал</v>
          </cell>
          <cell r="G123">
            <v>162500</v>
          </cell>
          <cell r="H123">
            <v>20</v>
          </cell>
          <cell r="I123">
            <v>60</v>
          </cell>
        </row>
        <row r="124">
          <cell r="B124">
            <v>41679</v>
          </cell>
          <cell r="C124" t="str">
            <v>14.02.09 Выставка Junwex</v>
          </cell>
          <cell r="D124" t="str">
            <v>Реализация</v>
          </cell>
          <cell r="G124">
            <v>331580</v>
          </cell>
          <cell r="H124">
            <v>62</v>
          </cell>
          <cell r="I124">
            <v>90</v>
          </cell>
        </row>
        <row r="125">
          <cell r="B125">
            <v>41680</v>
          </cell>
          <cell r="C125" t="str">
            <v>14.02.14 МСК МH Internal Activation</v>
          </cell>
          <cell r="D125" t="str">
            <v>Закупка материалов</v>
          </cell>
          <cell r="G125">
            <v>38822</v>
          </cell>
          <cell r="H125">
            <v>60</v>
          </cell>
          <cell r="I125">
            <v>51</v>
          </cell>
        </row>
        <row r="126">
          <cell r="B126">
            <v>41681</v>
          </cell>
          <cell r="C126" t="str">
            <v>Офис</v>
          </cell>
          <cell r="D126" t="str">
            <v>подотчет</v>
          </cell>
          <cell r="G126">
            <v>34550</v>
          </cell>
          <cell r="H126">
            <v>71</v>
          </cell>
          <cell r="I126">
            <v>50</v>
          </cell>
        </row>
        <row r="127">
          <cell r="B127">
            <v>41681</v>
          </cell>
          <cell r="C127" t="str">
            <v>Офис</v>
          </cell>
          <cell r="D127" t="str">
            <v>подотчет</v>
          </cell>
          <cell r="G127">
            <v>5000</v>
          </cell>
          <cell r="H127">
            <v>71</v>
          </cell>
          <cell r="I127">
            <v>50</v>
          </cell>
        </row>
        <row r="128">
          <cell r="B128">
            <v>41681</v>
          </cell>
          <cell r="C128" t="str">
            <v>Офис</v>
          </cell>
          <cell r="D128" t="str">
            <v>подотчет</v>
          </cell>
          <cell r="G128">
            <v>3500</v>
          </cell>
          <cell r="H128">
            <v>71</v>
          </cell>
          <cell r="I128">
            <v>50</v>
          </cell>
        </row>
        <row r="129">
          <cell r="B129">
            <v>41681</v>
          </cell>
          <cell r="C129" t="str">
            <v>14.02.14 ФМ Chesterfield Скрапбукинг</v>
          </cell>
          <cell r="D129" t="str">
            <v>полиграфия и производство</v>
          </cell>
          <cell r="G129">
            <v>80062</v>
          </cell>
          <cell r="H129">
            <v>60</v>
          </cell>
          <cell r="I129">
            <v>51</v>
          </cell>
        </row>
        <row r="130">
          <cell r="B130">
            <v>41681</v>
          </cell>
          <cell r="C130" t="str">
            <v>14.02.14 ФМ Chesterfield Скрапбукинг</v>
          </cell>
          <cell r="D130" t="str">
            <v>полиграфия и производство</v>
          </cell>
          <cell r="G130">
            <v>80062</v>
          </cell>
          <cell r="H130">
            <v>20</v>
          </cell>
          <cell r="I130">
            <v>60</v>
          </cell>
        </row>
        <row r="131">
          <cell r="B131">
            <v>41681</v>
          </cell>
          <cell r="C131" t="str">
            <v>Офис</v>
          </cell>
          <cell r="D131" t="str">
            <v>накладные расходы</v>
          </cell>
          <cell r="G131">
            <v>8911</v>
          </cell>
          <cell r="H131">
            <v>76</v>
          </cell>
          <cell r="I131">
            <v>51</v>
          </cell>
        </row>
        <row r="132">
          <cell r="B132">
            <v>41681</v>
          </cell>
          <cell r="C132" t="str">
            <v>Офис</v>
          </cell>
          <cell r="D132" t="str">
            <v>накладные расходы</v>
          </cell>
          <cell r="G132">
            <v>8911</v>
          </cell>
          <cell r="H132">
            <v>26</v>
          </cell>
          <cell r="I132">
            <v>76</v>
          </cell>
        </row>
        <row r="133">
          <cell r="B133">
            <v>41681</v>
          </cell>
          <cell r="C133" t="str">
            <v>14.03.08 ФМ Chesterfield 23ф8м</v>
          </cell>
          <cell r="D133" t="str">
            <v>полиграфия и производство</v>
          </cell>
          <cell r="G133">
            <v>17913</v>
          </cell>
          <cell r="H133">
            <v>60</v>
          </cell>
          <cell r="I133">
            <v>51</v>
          </cell>
        </row>
        <row r="134">
          <cell r="B134">
            <v>41681</v>
          </cell>
          <cell r="C134" t="str">
            <v>Газель</v>
          </cell>
          <cell r="D134" t="str">
            <v>кредит по газели</v>
          </cell>
          <cell r="G134">
            <v>16000</v>
          </cell>
          <cell r="H134">
            <v>20</v>
          </cell>
          <cell r="I134">
            <v>60</v>
          </cell>
        </row>
        <row r="135">
          <cell r="B135">
            <v>41682</v>
          </cell>
          <cell r="C135" t="str">
            <v>Офис</v>
          </cell>
          <cell r="D135" t="str">
            <v>подотчет</v>
          </cell>
          <cell r="G135">
            <v>15000</v>
          </cell>
          <cell r="H135">
            <v>71</v>
          </cell>
          <cell r="I135">
            <v>50</v>
          </cell>
        </row>
        <row r="136">
          <cell r="B136">
            <v>41682</v>
          </cell>
          <cell r="C136" t="str">
            <v>Офис</v>
          </cell>
          <cell r="D136" t="str">
            <v>подотчет</v>
          </cell>
          <cell r="G136">
            <v>30000</v>
          </cell>
          <cell r="H136">
            <v>71</v>
          </cell>
          <cell r="I136">
            <v>50</v>
          </cell>
        </row>
        <row r="137">
          <cell r="B137">
            <v>41682</v>
          </cell>
          <cell r="C137" t="str">
            <v>Офис</v>
          </cell>
          <cell r="D137" t="str">
            <v>накладные расходы</v>
          </cell>
          <cell r="G137">
            <v>300</v>
          </cell>
          <cell r="H137">
            <v>76</v>
          </cell>
          <cell r="I137">
            <v>50</v>
          </cell>
        </row>
        <row r="138">
          <cell r="B138">
            <v>41682</v>
          </cell>
          <cell r="C138" t="str">
            <v>Офис</v>
          </cell>
          <cell r="D138" t="str">
            <v>подотчет</v>
          </cell>
          <cell r="G138">
            <v>30000</v>
          </cell>
          <cell r="H138">
            <v>50</v>
          </cell>
          <cell r="I138">
            <v>71</v>
          </cell>
        </row>
        <row r="139">
          <cell r="B139">
            <v>41682</v>
          </cell>
          <cell r="C139" t="str">
            <v>Офис</v>
          </cell>
          <cell r="D139" t="str">
            <v>подотчет</v>
          </cell>
          <cell r="G139">
            <v>40000</v>
          </cell>
          <cell r="H139">
            <v>50</v>
          </cell>
          <cell r="I139">
            <v>71</v>
          </cell>
        </row>
        <row r="140">
          <cell r="B140">
            <v>41682</v>
          </cell>
          <cell r="C140" t="str">
            <v>14.02.14 ФМ Chesterfield Скрапбукинг</v>
          </cell>
          <cell r="D140" t="str">
            <v>логистика и монтаж</v>
          </cell>
          <cell r="G140">
            <v>15289</v>
          </cell>
          <cell r="H140">
            <v>60</v>
          </cell>
          <cell r="I140">
            <v>50</v>
          </cell>
        </row>
        <row r="141">
          <cell r="B141">
            <v>41682</v>
          </cell>
          <cell r="C141" t="str">
            <v>14.02.14 ФМ Chesterfield Скрапбукинг</v>
          </cell>
          <cell r="D141" t="str">
            <v>Закупка материалов</v>
          </cell>
          <cell r="G141">
            <v>5590</v>
          </cell>
          <cell r="H141">
            <v>60</v>
          </cell>
          <cell r="I141">
            <v>50</v>
          </cell>
        </row>
        <row r="142">
          <cell r="B142">
            <v>41682</v>
          </cell>
          <cell r="C142" t="str">
            <v>14.02.14 ФМ Chesterfield Скрапбукинг</v>
          </cell>
          <cell r="D142" t="str">
            <v>Закупка материалов</v>
          </cell>
          <cell r="G142">
            <v>12681</v>
          </cell>
          <cell r="H142">
            <v>60</v>
          </cell>
          <cell r="I142">
            <v>50</v>
          </cell>
        </row>
        <row r="143">
          <cell r="B143">
            <v>41682</v>
          </cell>
          <cell r="C143" t="str">
            <v>14.02.14 ФМ Chesterfield Скрапбукинг</v>
          </cell>
          <cell r="D143" t="str">
            <v>полиграфия и производство</v>
          </cell>
          <cell r="G143">
            <v>406</v>
          </cell>
          <cell r="H143">
            <v>60</v>
          </cell>
          <cell r="I143">
            <v>50</v>
          </cell>
        </row>
        <row r="144">
          <cell r="B144">
            <v>41682</v>
          </cell>
          <cell r="C144" t="str">
            <v>Офис</v>
          </cell>
          <cell r="D144" t="str">
            <v>накладные расходы</v>
          </cell>
          <cell r="G144">
            <v>300</v>
          </cell>
          <cell r="H144">
            <v>26</v>
          </cell>
          <cell r="I144">
            <v>76</v>
          </cell>
        </row>
        <row r="145">
          <cell r="B145">
            <v>41683</v>
          </cell>
          <cell r="C145" t="str">
            <v>Офис</v>
          </cell>
          <cell r="D145" t="str">
            <v>подотчет</v>
          </cell>
          <cell r="G145">
            <v>92750</v>
          </cell>
          <cell r="H145">
            <v>71</v>
          </cell>
          <cell r="I145">
            <v>50</v>
          </cell>
        </row>
        <row r="146">
          <cell r="B146">
            <v>41683</v>
          </cell>
          <cell r="C146" t="str">
            <v>Офис</v>
          </cell>
          <cell r="D146" t="str">
            <v>подотчет</v>
          </cell>
          <cell r="G146">
            <v>4500</v>
          </cell>
          <cell r="H146">
            <v>71</v>
          </cell>
          <cell r="I146">
            <v>50</v>
          </cell>
        </row>
        <row r="147">
          <cell r="B147">
            <v>41683</v>
          </cell>
          <cell r="C147" t="str">
            <v>14.02.09 Выставка Junwex</v>
          </cell>
          <cell r="D147" t="str">
            <v>сопровождение деятельности</v>
          </cell>
          <cell r="G147">
            <v>2000</v>
          </cell>
          <cell r="H147">
            <v>60</v>
          </cell>
          <cell r="I147">
            <v>50</v>
          </cell>
        </row>
        <row r="148">
          <cell r="B148">
            <v>41684</v>
          </cell>
          <cell r="C148" t="str">
            <v>14.02.14 МСК МH Internal Activation</v>
          </cell>
          <cell r="D148" t="str">
            <v>Доп. персонал</v>
          </cell>
          <cell r="G148">
            <v>10000</v>
          </cell>
          <cell r="H148">
            <v>20</v>
          </cell>
          <cell r="I148">
            <v>60</v>
          </cell>
        </row>
        <row r="149">
          <cell r="B149">
            <v>41684</v>
          </cell>
          <cell r="C149" t="str">
            <v>14.02.14 МСК МH Internal Activation</v>
          </cell>
          <cell r="D149" t="str">
            <v>Закупка материалов</v>
          </cell>
          <cell r="G149">
            <v>59811.4</v>
          </cell>
          <cell r="H149">
            <v>20</v>
          </cell>
          <cell r="I149">
            <v>60</v>
          </cell>
        </row>
        <row r="150">
          <cell r="B150">
            <v>41684</v>
          </cell>
          <cell r="C150" t="str">
            <v>14.02.14 МСК МH Internal Activation</v>
          </cell>
          <cell r="D150" t="str">
            <v>полиграфия и производство</v>
          </cell>
          <cell r="G150">
            <v>28520</v>
          </cell>
          <cell r="H150">
            <v>20</v>
          </cell>
          <cell r="I150">
            <v>60</v>
          </cell>
        </row>
        <row r="151">
          <cell r="B151">
            <v>41684</v>
          </cell>
          <cell r="C151" t="str">
            <v>14.02.14 МСК МH Internal Activation</v>
          </cell>
          <cell r="D151" t="str">
            <v>сопровождение деятельности</v>
          </cell>
          <cell r="G151">
            <v>18663.3</v>
          </cell>
          <cell r="H151">
            <v>20</v>
          </cell>
          <cell r="I151">
            <v>60</v>
          </cell>
        </row>
        <row r="152">
          <cell r="B152">
            <v>41684</v>
          </cell>
          <cell r="C152" t="str">
            <v>14.02.14 МСК МH Internal Activation</v>
          </cell>
          <cell r="D152" t="str">
            <v>Реализация</v>
          </cell>
          <cell r="G152">
            <v>249313.35</v>
          </cell>
          <cell r="H152">
            <v>62</v>
          </cell>
          <cell r="I152">
            <v>90</v>
          </cell>
        </row>
        <row r="153">
          <cell r="B153">
            <v>41684</v>
          </cell>
          <cell r="C153" t="str">
            <v>14.02.14 ФМ Chesterfield Скрапбукинг</v>
          </cell>
          <cell r="D153" t="str">
            <v>логистика и монтаж</v>
          </cell>
          <cell r="G153">
            <v>15289</v>
          </cell>
          <cell r="H153">
            <v>20</v>
          </cell>
          <cell r="I153">
            <v>60</v>
          </cell>
        </row>
        <row r="154">
          <cell r="B154">
            <v>41684</v>
          </cell>
          <cell r="C154" t="str">
            <v>14.02.14 ФМ Chesterfield Скрапбукинг</v>
          </cell>
          <cell r="D154" t="str">
            <v>Закупка материалов</v>
          </cell>
          <cell r="G154">
            <v>18271</v>
          </cell>
          <cell r="H154">
            <v>20</v>
          </cell>
          <cell r="I154">
            <v>60</v>
          </cell>
        </row>
        <row r="155">
          <cell r="B155">
            <v>41684</v>
          </cell>
          <cell r="C155" t="str">
            <v>14.02.14 ФМ Chesterfield Скрапбукинг</v>
          </cell>
          <cell r="D155" t="str">
            <v>полиграфия и производство</v>
          </cell>
          <cell r="G155">
            <v>406</v>
          </cell>
          <cell r="H155">
            <v>20</v>
          </cell>
          <cell r="I155">
            <v>60</v>
          </cell>
        </row>
        <row r="156">
          <cell r="B156">
            <v>41684</v>
          </cell>
          <cell r="C156" t="str">
            <v>14.02.14 ФМ Chesterfield Скрапбукинг</v>
          </cell>
          <cell r="D156" t="str">
            <v>Реализация</v>
          </cell>
          <cell r="G156">
            <v>276296.89</v>
          </cell>
          <cell r="H156">
            <v>62</v>
          </cell>
          <cell r="I156">
            <v>90</v>
          </cell>
        </row>
        <row r="157">
          <cell r="B157">
            <v>41684</v>
          </cell>
          <cell r="C157" t="str">
            <v>14.02.14 МСК МH Internal Activation</v>
          </cell>
          <cell r="D157" t="str">
            <v>полиграфия и производство</v>
          </cell>
          <cell r="G157">
            <v>2800</v>
          </cell>
          <cell r="H157">
            <v>20</v>
          </cell>
          <cell r="I157">
            <v>60</v>
          </cell>
        </row>
        <row r="158">
          <cell r="B158">
            <v>41684</v>
          </cell>
          <cell r="C158" t="str">
            <v>14.02.14 МСК МH Internal Activation</v>
          </cell>
          <cell r="D158" t="str">
            <v>логистика и монтаж</v>
          </cell>
          <cell r="G158">
            <v>3000</v>
          </cell>
          <cell r="H158">
            <v>20</v>
          </cell>
          <cell r="I158">
            <v>60</v>
          </cell>
        </row>
        <row r="159">
          <cell r="B159">
            <v>41684</v>
          </cell>
          <cell r="C159" t="str">
            <v>14.02.14 ФМ Chesterfield Скрапбукинг</v>
          </cell>
          <cell r="D159" t="str">
            <v>полиграфия и производство</v>
          </cell>
          <cell r="G159">
            <v>4500</v>
          </cell>
          <cell r="H159">
            <v>20</v>
          </cell>
          <cell r="I159">
            <v>60</v>
          </cell>
        </row>
        <row r="160">
          <cell r="B160">
            <v>41684</v>
          </cell>
          <cell r="C160" t="str">
            <v>14.02.14 МСК МH Internal Activation</v>
          </cell>
          <cell r="D160" t="str">
            <v>сопровождение деятельности</v>
          </cell>
          <cell r="G160">
            <v>18000</v>
          </cell>
          <cell r="H160">
            <v>20</v>
          </cell>
          <cell r="I160">
            <v>60</v>
          </cell>
        </row>
        <row r="161">
          <cell r="B161">
            <v>41684</v>
          </cell>
          <cell r="C161" t="str">
            <v>Офис</v>
          </cell>
          <cell r="D161" t="str">
            <v>подотчет</v>
          </cell>
          <cell r="G161">
            <v>2200</v>
          </cell>
          <cell r="H161">
            <v>71</v>
          </cell>
          <cell r="I161">
            <v>50</v>
          </cell>
        </row>
        <row r="162">
          <cell r="B162">
            <v>41684</v>
          </cell>
          <cell r="C162" t="str">
            <v>14.02.14 МСК МH Internal Activation</v>
          </cell>
          <cell r="D162" t="str">
            <v>Комиссия контрагентам</v>
          </cell>
          <cell r="G162">
            <v>12000</v>
          </cell>
          <cell r="H162">
            <v>20</v>
          </cell>
          <cell r="I162">
            <v>60</v>
          </cell>
        </row>
        <row r="163">
          <cell r="B163">
            <v>41687</v>
          </cell>
          <cell r="C163" t="str">
            <v>ФД</v>
          </cell>
          <cell r="D163" t="str">
            <v>перемещение</v>
          </cell>
          <cell r="G163">
            <v>5520</v>
          </cell>
          <cell r="H163">
            <v>50</v>
          </cell>
          <cell r="I163">
            <v>51</v>
          </cell>
        </row>
        <row r="164">
          <cell r="B164">
            <v>41688</v>
          </cell>
          <cell r="C164" t="str">
            <v>Офис</v>
          </cell>
          <cell r="D164" t="str">
            <v>подотчет</v>
          </cell>
          <cell r="G164">
            <v>92750</v>
          </cell>
          <cell r="H164">
            <v>71</v>
          </cell>
          <cell r="I164">
            <v>50</v>
          </cell>
        </row>
        <row r="165">
          <cell r="B165">
            <v>41689</v>
          </cell>
          <cell r="C165" t="str">
            <v>Офис</v>
          </cell>
          <cell r="D165" t="str">
            <v>подотчет</v>
          </cell>
          <cell r="G165">
            <v>18000</v>
          </cell>
          <cell r="H165">
            <v>71</v>
          </cell>
          <cell r="I165">
            <v>50</v>
          </cell>
        </row>
        <row r="166">
          <cell r="B166">
            <v>41690</v>
          </cell>
          <cell r="C166" t="str">
            <v>14.02.20 ФМ Шапки</v>
          </cell>
          <cell r="D166" t="str">
            <v>полиграфия и производство</v>
          </cell>
          <cell r="G166">
            <v>185500</v>
          </cell>
          <cell r="H166">
            <v>20</v>
          </cell>
          <cell r="I166">
            <v>60</v>
          </cell>
        </row>
        <row r="167">
          <cell r="B167">
            <v>41690</v>
          </cell>
          <cell r="C167" t="str">
            <v>14.02.20 ФМ Шапки</v>
          </cell>
          <cell r="D167" t="str">
            <v>Реализация</v>
          </cell>
          <cell r="G167">
            <v>258020</v>
          </cell>
          <cell r="H167">
            <v>62</v>
          </cell>
          <cell r="I167">
            <v>90</v>
          </cell>
        </row>
        <row r="168">
          <cell r="B168">
            <v>41691</v>
          </cell>
          <cell r="C168" t="str">
            <v>Офис</v>
          </cell>
          <cell r="D168" t="str">
            <v>налоги</v>
          </cell>
          <cell r="G168">
            <v>65745</v>
          </cell>
          <cell r="H168">
            <v>26</v>
          </cell>
          <cell r="I168">
            <v>68</v>
          </cell>
        </row>
        <row r="169">
          <cell r="B169">
            <v>41694</v>
          </cell>
          <cell r="C169" t="str">
            <v>14.03.08 ФМ Chesterfield 23ф8м</v>
          </cell>
          <cell r="D169" t="str">
            <v>полиграфия и производство</v>
          </cell>
          <cell r="G169">
            <v>12402</v>
          </cell>
          <cell r="H169">
            <v>60</v>
          </cell>
          <cell r="I169">
            <v>50</v>
          </cell>
        </row>
        <row r="170">
          <cell r="B170">
            <v>41694</v>
          </cell>
          <cell r="C170" t="str">
            <v>ФД</v>
          </cell>
          <cell r="D170" t="str">
            <v>Займы</v>
          </cell>
          <cell r="G170">
            <v>45000</v>
          </cell>
          <cell r="H170">
            <v>50</v>
          </cell>
          <cell r="I170">
            <v>66</v>
          </cell>
        </row>
        <row r="171">
          <cell r="B171">
            <v>41694</v>
          </cell>
          <cell r="C171" t="str">
            <v>Офис</v>
          </cell>
          <cell r="D171" t="str">
            <v>подотчет</v>
          </cell>
          <cell r="G171">
            <v>10500</v>
          </cell>
          <cell r="H171">
            <v>71</v>
          </cell>
          <cell r="I171">
            <v>50</v>
          </cell>
        </row>
        <row r="172">
          <cell r="B172">
            <v>41694</v>
          </cell>
          <cell r="C172" t="str">
            <v>Офис</v>
          </cell>
          <cell r="D172" t="str">
            <v>Зарплата 02</v>
          </cell>
          <cell r="G172">
            <v>2000</v>
          </cell>
          <cell r="H172">
            <v>70</v>
          </cell>
          <cell r="I172">
            <v>50</v>
          </cell>
        </row>
        <row r="173">
          <cell r="B173">
            <v>41694</v>
          </cell>
          <cell r="C173" t="str">
            <v>Офис</v>
          </cell>
          <cell r="D173" t="str">
            <v>подотчет</v>
          </cell>
          <cell r="G173">
            <v>3500</v>
          </cell>
          <cell r="H173">
            <v>50</v>
          </cell>
          <cell r="I173">
            <v>71</v>
          </cell>
        </row>
        <row r="174">
          <cell r="B174">
            <v>41694</v>
          </cell>
          <cell r="C174" t="str">
            <v>14.02.14 МСК МH Internal Activation</v>
          </cell>
          <cell r="D174" t="str">
            <v>сопровождение деятельности</v>
          </cell>
          <cell r="G174">
            <v>2000</v>
          </cell>
          <cell r="H174">
            <v>60</v>
          </cell>
          <cell r="I174">
            <v>50</v>
          </cell>
        </row>
        <row r="175">
          <cell r="B175">
            <v>41694</v>
          </cell>
          <cell r="C175" t="str">
            <v>14.02.14 МСК МH Internal Activation</v>
          </cell>
          <cell r="D175" t="str">
            <v>сопровождение деятельности</v>
          </cell>
          <cell r="G175">
            <v>1000</v>
          </cell>
          <cell r="H175">
            <v>60</v>
          </cell>
          <cell r="I175">
            <v>50</v>
          </cell>
        </row>
        <row r="176">
          <cell r="B176">
            <v>41694</v>
          </cell>
          <cell r="C176" t="str">
            <v>14.02.14 МСК МH Internal Activation</v>
          </cell>
          <cell r="D176" t="str">
            <v>сопровождение деятельности</v>
          </cell>
          <cell r="G176">
            <v>500</v>
          </cell>
          <cell r="H176">
            <v>60</v>
          </cell>
          <cell r="I176">
            <v>50</v>
          </cell>
        </row>
        <row r="177">
          <cell r="B177">
            <v>41694</v>
          </cell>
          <cell r="C177" t="str">
            <v>Офис</v>
          </cell>
          <cell r="D177" t="str">
            <v>накладные расходы</v>
          </cell>
          <cell r="G177">
            <v>2000</v>
          </cell>
          <cell r="H177">
            <v>76</v>
          </cell>
          <cell r="I177">
            <v>50</v>
          </cell>
        </row>
        <row r="178">
          <cell r="B178">
            <v>41694</v>
          </cell>
          <cell r="C178" t="str">
            <v>Офис КЛД</v>
          </cell>
          <cell r="D178" t="str">
            <v>подотчет</v>
          </cell>
          <cell r="G178">
            <v>8850.11</v>
          </cell>
          <cell r="H178">
            <v>71</v>
          </cell>
          <cell r="I178">
            <v>50</v>
          </cell>
        </row>
        <row r="179">
          <cell r="B179">
            <v>41694</v>
          </cell>
          <cell r="C179" t="str">
            <v>14.02.24 НИИ Вектор 1</v>
          </cell>
          <cell r="D179" t="str">
            <v>Доп. персонал</v>
          </cell>
          <cell r="G179">
            <v>2000</v>
          </cell>
          <cell r="H179">
            <v>20</v>
          </cell>
          <cell r="I179">
            <v>60</v>
          </cell>
        </row>
        <row r="180">
          <cell r="B180">
            <v>41694</v>
          </cell>
          <cell r="C180" t="str">
            <v>14.02.24 НИИ Вектор 1</v>
          </cell>
          <cell r="D180" t="str">
            <v>Реализация</v>
          </cell>
          <cell r="G180">
            <v>4130</v>
          </cell>
          <cell r="H180">
            <v>62</v>
          </cell>
          <cell r="I180">
            <v>90</v>
          </cell>
        </row>
        <row r="181">
          <cell r="B181">
            <v>41694</v>
          </cell>
          <cell r="C181" t="str">
            <v>14.02.24 НИИ Вектор 1</v>
          </cell>
          <cell r="D181" t="str">
            <v>Комиссия контрагентам</v>
          </cell>
          <cell r="G181">
            <v>540</v>
          </cell>
          <cell r="H181">
            <v>20</v>
          </cell>
          <cell r="I181">
            <v>60</v>
          </cell>
        </row>
        <row r="182">
          <cell r="B182">
            <v>41694</v>
          </cell>
          <cell r="C182" t="str">
            <v>Офис</v>
          </cell>
          <cell r="D182" t="str">
            <v>накладные расходы</v>
          </cell>
          <cell r="G182">
            <v>2000</v>
          </cell>
          <cell r="H182">
            <v>26</v>
          </cell>
          <cell r="I182">
            <v>76</v>
          </cell>
        </row>
        <row r="183">
          <cell r="B183">
            <v>41695</v>
          </cell>
          <cell r="C183" t="str">
            <v>Офис</v>
          </cell>
          <cell r="D183" t="str">
            <v>подотчет</v>
          </cell>
          <cell r="G183">
            <v>13000</v>
          </cell>
          <cell r="H183">
            <v>71</v>
          </cell>
          <cell r="I183">
            <v>50</v>
          </cell>
        </row>
        <row r="184">
          <cell r="B184">
            <v>41695</v>
          </cell>
          <cell r="C184" t="str">
            <v>Офис</v>
          </cell>
          <cell r="D184" t="str">
            <v>подотчет</v>
          </cell>
          <cell r="G184">
            <v>5000</v>
          </cell>
          <cell r="H184">
            <v>50</v>
          </cell>
          <cell r="I184">
            <v>71</v>
          </cell>
        </row>
        <row r="185">
          <cell r="B185">
            <v>41695</v>
          </cell>
          <cell r="C185" t="str">
            <v>14.02.14 МСК МH Internal Activation</v>
          </cell>
          <cell r="D185" t="str">
            <v>Закупка материалов</v>
          </cell>
          <cell r="G185">
            <v>1006.5</v>
          </cell>
          <cell r="H185">
            <v>60</v>
          </cell>
          <cell r="I185">
            <v>50</v>
          </cell>
        </row>
        <row r="186">
          <cell r="B186">
            <v>41695</v>
          </cell>
          <cell r="C186" t="str">
            <v>14.02.14 МСК МH Internal Activation</v>
          </cell>
          <cell r="D186" t="str">
            <v>Закупка материалов</v>
          </cell>
          <cell r="G186">
            <v>1756.8</v>
          </cell>
          <cell r="H186">
            <v>60</v>
          </cell>
          <cell r="I186">
            <v>50</v>
          </cell>
        </row>
        <row r="187">
          <cell r="B187">
            <v>41695</v>
          </cell>
          <cell r="C187" t="str">
            <v>14.02.14 МСК МH Internal Activation</v>
          </cell>
          <cell r="D187" t="str">
            <v>Закупка материалов</v>
          </cell>
          <cell r="G187">
            <v>494.1</v>
          </cell>
          <cell r="H187">
            <v>60</v>
          </cell>
          <cell r="I187">
            <v>50</v>
          </cell>
        </row>
        <row r="188">
          <cell r="B188">
            <v>41695</v>
          </cell>
          <cell r="C188" t="str">
            <v>14.02.14 МСК МH Internal Activation</v>
          </cell>
          <cell r="D188" t="str">
            <v>сопровождение деятельности</v>
          </cell>
          <cell r="G188">
            <v>450</v>
          </cell>
          <cell r="H188">
            <v>60</v>
          </cell>
          <cell r="I188">
            <v>50</v>
          </cell>
        </row>
        <row r="189">
          <cell r="B189">
            <v>41695</v>
          </cell>
          <cell r="C189" t="str">
            <v>Офис</v>
          </cell>
          <cell r="D189" t="str">
            <v>подотчет</v>
          </cell>
          <cell r="G189">
            <v>1292.5999999999999</v>
          </cell>
          <cell r="H189">
            <v>71</v>
          </cell>
          <cell r="I189">
            <v>50</v>
          </cell>
        </row>
        <row r="190">
          <cell r="B190">
            <v>41695</v>
          </cell>
          <cell r="C190" t="str">
            <v>Офис</v>
          </cell>
          <cell r="D190" t="str">
            <v>подотчет</v>
          </cell>
          <cell r="G190">
            <v>34550</v>
          </cell>
          <cell r="H190">
            <v>50</v>
          </cell>
          <cell r="I190">
            <v>71</v>
          </cell>
        </row>
        <row r="191">
          <cell r="B191">
            <v>41695</v>
          </cell>
          <cell r="C191" t="str">
            <v>14.02.14 МСК МH Internal Activation</v>
          </cell>
          <cell r="D191" t="str">
            <v>Закупка материалов</v>
          </cell>
          <cell r="G191">
            <v>3000</v>
          </cell>
          <cell r="H191">
            <v>60</v>
          </cell>
          <cell r="I191">
            <v>50</v>
          </cell>
        </row>
        <row r="192">
          <cell r="B192">
            <v>41695</v>
          </cell>
          <cell r="C192" t="str">
            <v>14.02.14 МСК МH Internal Activation</v>
          </cell>
          <cell r="D192" t="str">
            <v>полиграфия и производство</v>
          </cell>
          <cell r="G192">
            <v>3380</v>
          </cell>
          <cell r="H192">
            <v>60</v>
          </cell>
          <cell r="I192">
            <v>50</v>
          </cell>
        </row>
        <row r="193">
          <cell r="B193">
            <v>41695</v>
          </cell>
          <cell r="C193" t="str">
            <v>14.02.14 МСК МH Internal Activation</v>
          </cell>
          <cell r="D193" t="str">
            <v>Закупка материалов</v>
          </cell>
          <cell r="G193">
            <v>8900</v>
          </cell>
          <cell r="H193">
            <v>60</v>
          </cell>
          <cell r="I193">
            <v>50</v>
          </cell>
        </row>
        <row r="194">
          <cell r="B194">
            <v>41695</v>
          </cell>
          <cell r="C194" t="str">
            <v>14.02.14 МСК МH Internal Activation</v>
          </cell>
          <cell r="D194" t="str">
            <v>полиграфия и производство</v>
          </cell>
          <cell r="G194">
            <v>3800</v>
          </cell>
          <cell r="H194">
            <v>60</v>
          </cell>
          <cell r="I194">
            <v>50</v>
          </cell>
        </row>
        <row r="195">
          <cell r="B195">
            <v>41695</v>
          </cell>
          <cell r="C195" t="str">
            <v>14.02.14 МСК МH Internal Activation</v>
          </cell>
          <cell r="D195" t="str">
            <v>Закупка материалов</v>
          </cell>
          <cell r="G195">
            <v>1960</v>
          </cell>
          <cell r="H195">
            <v>60</v>
          </cell>
          <cell r="I195">
            <v>50</v>
          </cell>
        </row>
        <row r="196">
          <cell r="B196">
            <v>41695</v>
          </cell>
          <cell r="C196" t="str">
            <v>14.02.14 МСК МH Internal Activation</v>
          </cell>
          <cell r="D196" t="str">
            <v>Доп. персонал</v>
          </cell>
          <cell r="G196">
            <v>10000</v>
          </cell>
          <cell r="H196">
            <v>60</v>
          </cell>
          <cell r="I196">
            <v>50</v>
          </cell>
        </row>
        <row r="197">
          <cell r="B197">
            <v>41695</v>
          </cell>
          <cell r="C197" t="str">
            <v>14.02.14 МСК МH Internal Activation</v>
          </cell>
          <cell r="D197" t="str">
            <v>полиграфия и производство</v>
          </cell>
          <cell r="G197">
            <v>1000</v>
          </cell>
          <cell r="H197">
            <v>60</v>
          </cell>
          <cell r="I197">
            <v>50</v>
          </cell>
        </row>
        <row r="198">
          <cell r="B198">
            <v>41695</v>
          </cell>
          <cell r="C198" t="str">
            <v>Офис</v>
          </cell>
          <cell r="D198" t="str">
            <v>подотчет</v>
          </cell>
          <cell r="G198">
            <v>2448</v>
          </cell>
          <cell r="H198">
            <v>71</v>
          </cell>
          <cell r="I198">
            <v>50</v>
          </cell>
        </row>
        <row r="199">
          <cell r="B199">
            <v>41695</v>
          </cell>
          <cell r="C199" t="str">
            <v>Офис</v>
          </cell>
          <cell r="D199" t="str">
            <v>подотчет</v>
          </cell>
          <cell r="G199">
            <v>5000</v>
          </cell>
          <cell r="H199">
            <v>50</v>
          </cell>
          <cell r="I199">
            <v>71</v>
          </cell>
        </row>
        <row r="200">
          <cell r="B200">
            <v>41695</v>
          </cell>
          <cell r="C200" t="str">
            <v>14.02.14 МСК МH Internal Activation</v>
          </cell>
          <cell r="D200" t="str">
            <v>Закупка материалов</v>
          </cell>
          <cell r="G200">
            <v>3872</v>
          </cell>
          <cell r="H200">
            <v>60</v>
          </cell>
          <cell r="I200">
            <v>50</v>
          </cell>
        </row>
        <row r="201">
          <cell r="B201">
            <v>41695</v>
          </cell>
          <cell r="C201" t="str">
            <v>14.02.14 МСК МH Internal Activation</v>
          </cell>
          <cell r="D201" t="str">
            <v>сопровождение деятельности</v>
          </cell>
          <cell r="G201">
            <v>740</v>
          </cell>
          <cell r="H201">
            <v>60</v>
          </cell>
          <cell r="I201">
            <v>50</v>
          </cell>
        </row>
        <row r="202">
          <cell r="B202">
            <v>41695</v>
          </cell>
          <cell r="C202" t="str">
            <v>14.02.14 МСК МH Internal Activation</v>
          </cell>
          <cell r="D202" t="str">
            <v>сопровождение деятельности</v>
          </cell>
          <cell r="G202">
            <v>450</v>
          </cell>
          <cell r="H202">
            <v>60</v>
          </cell>
          <cell r="I202">
            <v>50</v>
          </cell>
        </row>
        <row r="203">
          <cell r="B203">
            <v>41695</v>
          </cell>
          <cell r="C203" t="str">
            <v>Офис</v>
          </cell>
          <cell r="D203" t="str">
            <v>Телефония</v>
          </cell>
          <cell r="G203">
            <v>456.77</v>
          </cell>
          <cell r="H203">
            <v>76</v>
          </cell>
          <cell r="I203">
            <v>51</v>
          </cell>
        </row>
        <row r="204">
          <cell r="B204">
            <v>41695</v>
          </cell>
          <cell r="C204" t="str">
            <v>Офис</v>
          </cell>
          <cell r="D204" t="str">
            <v>Телефония</v>
          </cell>
          <cell r="G204">
            <v>456.77</v>
          </cell>
          <cell r="H204">
            <v>26</v>
          </cell>
          <cell r="I204">
            <v>76</v>
          </cell>
        </row>
        <row r="205">
          <cell r="B205">
            <v>41696</v>
          </cell>
          <cell r="C205" t="str">
            <v>Офис</v>
          </cell>
          <cell r="D205" t="str">
            <v>накладные расходы</v>
          </cell>
          <cell r="G205">
            <v>4000</v>
          </cell>
          <cell r="H205">
            <v>76</v>
          </cell>
          <cell r="I205">
            <v>50</v>
          </cell>
        </row>
        <row r="206">
          <cell r="B206">
            <v>41696</v>
          </cell>
          <cell r="C206" t="str">
            <v>Офис</v>
          </cell>
          <cell r="D206" t="str">
            <v>подотчет</v>
          </cell>
          <cell r="G206">
            <v>92750</v>
          </cell>
          <cell r="H206">
            <v>50</v>
          </cell>
          <cell r="I206">
            <v>71</v>
          </cell>
        </row>
        <row r="207">
          <cell r="B207">
            <v>41696</v>
          </cell>
          <cell r="C207" t="str">
            <v>Офис</v>
          </cell>
          <cell r="D207" t="str">
            <v>подотчет</v>
          </cell>
          <cell r="G207">
            <v>92750</v>
          </cell>
          <cell r="H207">
            <v>50</v>
          </cell>
          <cell r="I207">
            <v>71</v>
          </cell>
        </row>
        <row r="208">
          <cell r="B208">
            <v>41696</v>
          </cell>
          <cell r="C208" t="str">
            <v>Офис</v>
          </cell>
          <cell r="D208" t="str">
            <v>подотчет</v>
          </cell>
          <cell r="G208">
            <v>92750</v>
          </cell>
          <cell r="H208">
            <v>71</v>
          </cell>
          <cell r="I208">
            <v>50</v>
          </cell>
        </row>
        <row r="209">
          <cell r="B209">
            <v>41696</v>
          </cell>
          <cell r="C209" t="str">
            <v>Офис</v>
          </cell>
          <cell r="D209" t="str">
            <v>подотчет</v>
          </cell>
          <cell r="G209">
            <v>92750</v>
          </cell>
          <cell r="H209">
            <v>71</v>
          </cell>
          <cell r="I209">
            <v>50</v>
          </cell>
        </row>
        <row r="210">
          <cell r="B210">
            <v>41696</v>
          </cell>
          <cell r="C210" t="str">
            <v>Офис</v>
          </cell>
          <cell r="D210" t="str">
            <v>подотчет</v>
          </cell>
          <cell r="G210">
            <v>10500</v>
          </cell>
          <cell r="H210">
            <v>50</v>
          </cell>
          <cell r="I210">
            <v>71</v>
          </cell>
        </row>
        <row r="211">
          <cell r="B211">
            <v>41696</v>
          </cell>
          <cell r="C211" t="str">
            <v>14.02.14 МСК МH Internal Activation</v>
          </cell>
          <cell r="D211" t="str">
            <v>сопровождение деятельности</v>
          </cell>
          <cell r="G211">
            <v>10223.299999999999</v>
          </cell>
          <cell r="H211">
            <v>60</v>
          </cell>
          <cell r="I211">
            <v>50</v>
          </cell>
        </row>
        <row r="212">
          <cell r="B212">
            <v>41696</v>
          </cell>
          <cell r="C212" t="str">
            <v>14.02.09 Выставка Junwex</v>
          </cell>
          <cell r="D212" t="str">
            <v>промоперсонал</v>
          </cell>
          <cell r="G212">
            <v>162500</v>
          </cell>
          <cell r="H212">
            <v>60</v>
          </cell>
          <cell r="I212">
            <v>50</v>
          </cell>
        </row>
        <row r="213">
          <cell r="B213">
            <v>41696</v>
          </cell>
          <cell r="C213" t="str">
            <v>ФД</v>
          </cell>
          <cell r="D213" t="str">
            <v>Займы</v>
          </cell>
          <cell r="G213">
            <v>302000</v>
          </cell>
          <cell r="H213">
            <v>50</v>
          </cell>
          <cell r="I213">
            <v>66</v>
          </cell>
        </row>
        <row r="214">
          <cell r="B214">
            <v>41696</v>
          </cell>
          <cell r="C214" t="str">
            <v>Офис</v>
          </cell>
          <cell r="D214" t="str">
            <v>накладные расходы</v>
          </cell>
          <cell r="G214">
            <v>810</v>
          </cell>
          <cell r="H214">
            <v>76</v>
          </cell>
          <cell r="I214">
            <v>51</v>
          </cell>
        </row>
        <row r="215">
          <cell r="B215">
            <v>41696</v>
          </cell>
          <cell r="C215" t="str">
            <v>Офис</v>
          </cell>
          <cell r="D215" t="str">
            <v>накладные расходы</v>
          </cell>
          <cell r="G215">
            <v>810</v>
          </cell>
          <cell r="H215">
            <v>26</v>
          </cell>
          <cell r="I215">
            <v>76</v>
          </cell>
        </row>
        <row r="216">
          <cell r="B216">
            <v>41696</v>
          </cell>
          <cell r="C216" t="str">
            <v>Офис</v>
          </cell>
          <cell r="D216" t="str">
            <v>накладные расходы</v>
          </cell>
          <cell r="G216">
            <v>4000</v>
          </cell>
          <cell r="H216">
            <v>26</v>
          </cell>
          <cell r="I216">
            <v>76</v>
          </cell>
        </row>
        <row r="217">
          <cell r="B217">
            <v>41696</v>
          </cell>
          <cell r="C217" t="str">
            <v>14.02.24 НИИ Вектор 1</v>
          </cell>
          <cell r="D217" t="str">
            <v>оплата покупателя</v>
          </cell>
          <cell r="G217">
            <v>4130</v>
          </cell>
          <cell r="H217">
            <v>51</v>
          </cell>
          <cell r="I217">
            <v>62</v>
          </cell>
        </row>
        <row r="218">
          <cell r="B218">
            <v>41697</v>
          </cell>
          <cell r="C218" t="str">
            <v>14.03.08 ФМ L&amp;M складные вазы</v>
          </cell>
          <cell r="D218" t="str">
            <v>сопровождение деятельности</v>
          </cell>
          <cell r="G218">
            <v>25600</v>
          </cell>
          <cell r="H218">
            <v>60</v>
          </cell>
          <cell r="I218">
            <v>50</v>
          </cell>
        </row>
        <row r="219">
          <cell r="B219">
            <v>41697</v>
          </cell>
          <cell r="C219" t="str">
            <v>Офис</v>
          </cell>
          <cell r="D219" t="str">
            <v>подотчет</v>
          </cell>
          <cell r="G219">
            <v>1000</v>
          </cell>
          <cell r="H219">
            <v>71</v>
          </cell>
          <cell r="I219">
            <v>50</v>
          </cell>
        </row>
        <row r="220">
          <cell r="B220">
            <v>41698</v>
          </cell>
          <cell r="C220" t="str">
            <v>Офис</v>
          </cell>
          <cell r="D220" t="str">
            <v>подотчет</v>
          </cell>
          <cell r="G220">
            <v>51000</v>
          </cell>
          <cell r="H220">
            <v>71</v>
          </cell>
          <cell r="I220">
            <v>50</v>
          </cell>
        </row>
        <row r="221">
          <cell r="B221">
            <v>41698</v>
          </cell>
          <cell r="C221" t="str">
            <v>Офис</v>
          </cell>
          <cell r="D221" t="str">
            <v>подотчет</v>
          </cell>
          <cell r="G221">
            <v>18000</v>
          </cell>
          <cell r="H221">
            <v>50</v>
          </cell>
          <cell r="I221">
            <v>71</v>
          </cell>
        </row>
        <row r="222">
          <cell r="B222">
            <v>41698</v>
          </cell>
          <cell r="C222" t="str">
            <v>14.03.08 ФМ Chesterfield 23ф8м</v>
          </cell>
          <cell r="D222" t="str">
            <v>логистика и монтаж</v>
          </cell>
          <cell r="G222">
            <v>17962.96</v>
          </cell>
          <cell r="H222">
            <v>60</v>
          </cell>
          <cell r="I222">
            <v>50</v>
          </cell>
        </row>
        <row r="223">
          <cell r="B223">
            <v>41698</v>
          </cell>
          <cell r="C223" t="str">
            <v>Офис</v>
          </cell>
          <cell r="D223" t="str">
            <v>подотчет</v>
          </cell>
          <cell r="G223">
            <v>140000</v>
          </cell>
          <cell r="H223">
            <v>71</v>
          </cell>
          <cell r="I223">
            <v>50</v>
          </cell>
        </row>
        <row r="224">
          <cell r="B224">
            <v>41698</v>
          </cell>
          <cell r="C224" t="str">
            <v>ФД</v>
          </cell>
          <cell r="D224" t="str">
            <v>перемещение</v>
          </cell>
          <cell r="G224">
            <v>55000</v>
          </cell>
          <cell r="H224">
            <v>51</v>
          </cell>
          <cell r="I224">
            <v>50</v>
          </cell>
        </row>
        <row r="225">
          <cell r="B225">
            <v>41698</v>
          </cell>
          <cell r="C225" t="str">
            <v>Офис КЛД</v>
          </cell>
          <cell r="D225" t="str">
            <v>подотчет</v>
          </cell>
          <cell r="G225">
            <v>102</v>
          </cell>
          <cell r="H225">
            <v>71</v>
          </cell>
          <cell r="I225">
            <v>50</v>
          </cell>
        </row>
        <row r="226">
          <cell r="B226">
            <v>41698</v>
          </cell>
          <cell r="C226" t="str">
            <v>14.03.08 ФМ НН Z-top</v>
          </cell>
          <cell r="D226" t="str">
            <v>сопровождение деятельности</v>
          </cell>
          <cell r="G226">
            <v>2500</v>
          </cell>
          <cell r="H226">
            <v>60</v>
          </cell>
          <cell r="I226">
            <v>50</v>
          </cell>
        </row>
        <row r="227">
          <cell r="B227">
            <v>41698</v>
          </cell>
          <cell r="C227" t="str">
            <v>Офис</v>
          </cell>
          <cell r="D227" t="str">
            <v>Зарплата 02</v>
          </cell>
          <cell r="G227">
            <v>14000</v>
          </cell>
          <cell r="H227">
            <v>26</v>
          </cell>
          <cell r="I227">
            <v>70</v>
          </cell>
        </row>
        <row r="228">
          <cell r="B228">
            <v>41698</v>
          </cell>
          <cell r="C228" t="str">
            <v>Офис</v>
          </cell>
          <cell r="D228" t="str">
            <v>Зарплата 02</v>
          </cell>
          <cell r="G228">
            <v>25700</v>
          </cell>
          <cell r="H228">
            <v>26</v>
          </cell>
          <cell r="I228">
            <v>70</v>
          </cell>
        </row>
        <row r="229">
          <cell r="B229">
            <v>41698</v>
          </cell>
          <cell r="C229" t="str">
            <v>Офис</v>
          </cell>
          <cell r="D229" t="str">
            <v>Зарплата 02</v>
          </cell>
          <cell r="G229">
            <v>17500</v>
          </cell>
          <cell r="H229">
            <v>26</v>
          </cell>
          <cell r="I229">
            <v>70</v>
          </cell>
        </row>
        <row r="230">
          <cell r="B230">
            <v>41698</v>
          </cell>
          <cell r="C230" t="str">
            <v>Офис</v>
          </cell>
          <cell r="D230" t="str">
            <v>Зарплата 02</v>
          </cell>
          <cell r="G230">
            <v>14000</v>
          </cell>
          <cell r="H230">
            <v>26</v>
          </cell>
          <cell r="I230">
            <v>70</v>
          </cell>
        </row>
        <row r="231">
          <cell r="B231">
            <v>41698</v>
          </cell>
          <cell r="C231" t="str">
            <v>Офис</v>
          </cell>
          <cell r="D231" t="str">
            <v>Зарплата 02</v>
          </cell>
          <cell r="G231">
            <v>10500</v>
          </cell>
          <cell r="H231">
            <v>26</v>
          </cell>
          <cell r="I231">
            <v>70</v>
          </cell>
        </row>
        <row r="232">
          <cell r="B232">
            <v>41698</v>
          </cell>
          <cell r="C232" t="str">
            <v>Офис</v>
          </cell>
          <cell r="D232" t="str">
            <v>Зарплата 02</v>
          </cell>
          <cell r="G232">
            <v>15050</v>
          </cell>
          <cell r="H232">
            <v>26</v>
          </cell>
          <cell r="I232">
            <v>70</v>
          </cell>
        </row>
        <row r="233">
          <cell r="B233">
            <v>41698</v>
          </cell>
          <cell r="C233" t="str">
            <v>Офис</v>
          </cell>
          <cell r="D233" t="str">
            <v>Зарплата 02</v>
          </cell>
          <cell r="G233">
            <v>1500</v>
          </cell>
          <cell r="H233">
            <v>26</v>
          </cell>
          <cell r="I233">
            <v>70</v>
          </cell>
        </row>
        <row r="234">
          <cell r="B234">
            <v>41698</v>
          </cell>
          <cell r="C234" t="str">
            <v>Офис</v>
          </cell>
          <cell r="D234" t="str">
            <v>Зарплата 02</v>
          </cell>
          <cell r="G234">
            <v>7000</v>
          </cell>
          <cell r="H234">
            <v>26</v>
          </cell>
          <cell r="I234">
            <v>70</v>
          </cell>
        </row>
        <row r="235">
          <cell r="B235">
            <v>41698</v>
          </cell>
          <cell r="C235" t="str">
            <v>Офис</v>
          </cell>
          <cell r="D235" t="str">
            <v>Зарплата 02</v>
          </cell>
          <cell r="G235">
            <v>11550</v>
          </cell>
          <cell r="H235">
            <v>26</v>
          </cell>
          <cell r="I235">
            <v>70</v>
          </cell>
        </row>
        <row r="236">
          <cell r="B236">
            <v>41698</v>
          </cell>
          <cell r="C236" t="str">
            <v>Офис</v>
          </cell>
          <cell r="D236" t="str">
            <v>Зарплата 02</v>
          </cell>
          <cell r="G236">
            <v>10050</v>
          </cell>
          <cell r="H236">
            <v>26</v>
          </cell>
          <cell r="I236">
            <v>70</v>
          </cell>
        </row>
        <row r="237">
          <cell r="B237">
            <v>41698</v>
          </cell>
          <cell r="C237" t="str">
            <v>Офис</v>
          </cell>
          <cell r="D237" t="str">
            <v>Зарплата 02</v>
          </cell>
          <cell r="G237">
            <v>2800</v>
          </cell>
          <cell r="H237">
            <v>26</v>
          </cell>
          <cell r="I237">
            <v>70</v>
          </cell>
        </row>
        <row r="238">
          <cell r="B238">
            <v>41698</v>
          </cell>
          <cell r="C238" t="str">
            <v>Офис</v>
          </cell>
          <cell r="D238" t="str">
            <v>Зарплата 02</v>
          </cell>
          <cell r="G238">
            <v>5000</v>
          </cell>
          <cell r="H238">
            <v>26</v>
          </cell>
          <cell r="I238">
            <v>70</v>
          </cell>
        </row>
        <row r="239">
          <cell r="B239">
            <v>41698</v>
          </cell>
          <cell r="C239" t="str">
            <v>Офис КЛД</v>
          </cell>
          <cell r="D239" t="str">
            <v>Зарплата 02</v>
          </cell>
          <cell r="G239">
            <v>6750</v>
          </cell>
          <cell r="H239">
            <v>26</v>
          </cell>
          <cell r="I239">
            <v>70</v>
          </cell>
        </row>
        <row r="240">
          <cell r="B240">
            <v>41698</v>
          </cell>
          <cell r="C240" t="str">
            <v>Офис</v>
          </cell>
          <cell r="D240" t="str">
            <v>налоги</v>
          </cell>
          <cell r="G240">
            <v>5224.79</v>
          </cell>
          <cell r="H240">
            <v>26</v>
          </cell>
          <cell r="I240">
            <v>68</v>
          </cell>
        </row>
        <row r="241">
          <cell r="B241">
            <v>41698</v>
          </cell>
          <cell r="C241" t="str">
            <v>Офис</v>
          </cell>
          <cell r="D241" t="str">
            <v>РКО</v>
          </cell>
          <cell r="G241">
            <v>1408.12</v>
          </cell>
          <cell r="H241">
            <v>76</v>
          </cell>
          <cell r="I241">
            <v>51</v>
          </cell>
        </row>
        <row r="242">
          <cell r="B242">
            <v>41698</v>
          </cell>
          <cell r="C242" t="str">
            <v>Офис</v>
          </cell>
          <cell r="D242" t="str">
            <v>РКО</v>
          </cell>
          <cell r="G242">
            <v>1408.12</v>
          </cell>
          <cell r="H242">
            <v>26</v>
          </cell>
          <cell r="I242">
            <v>76</v>
          </cell>
        </row>
        <row r="243">
          <cell r="B243">
            <v>41698</v>
          </cell>
          <cell r="C243" t="str">
            <v>Офис</v>
          </cell>
          <cell r="D243" t="str">
            <v>Зарплата 02</v>
          </cell>
          <cell r="G243">
            <v>100000</v>
          </cell>
          <cell r="H243">
            <v>26</v>
          </cell>
          <cell r="I243">
            <v>70</v>
          </cell>
        </row>
        <row r="244">
          <cell r="B244">
            <v>41698</v>
          </cell>
          <cell r="C244" t="str">
            <v>Офис</v>
          </cell>
          <cell r="D244" t="str">
            <v>Зарплата 02</v>
          </cell>
          <cell r="G244">
            <v>100000</v>
          </cell>
          <cell r="H244">
            <v>26</v>
          </cell>
          <cell r="I244">
            <v>70</v>
          </cell>
        </row>
        <row r="245">
          <cell r="B245">
            <v>41698</v>
          </cell>
          <cell r="C245" t="str">
            <v>Офис</v>
          </cell>
          <cell r="D245" t="str">
            <v>Зарплата 02</v>
          </cell>
          <cell r="G245">
            <v>100000</v>
          </cell>
          <cell r="H245">
            <v>26</v>
          </cell>
          <cell r="I245">
            <v>70</v>
          </cell>
        </row>
        <row r="246">
          <cell r="B246">
            <v>41698</v>
          </cell>
          <cell r="C246" t="str">
            <v>Закрытие</v>
          </cell>
          <cell r="D246" t="str">
            <v>Закрытие месяца</v>
          </cell>
          <cell r="G246">
            <v>530255.68000000005</v>
          </cell>
          <cell r="H246">
            <v>90</v>
          </cell>
          <cell r="I246">
            <v>26</v>
          </cell>
        </row>
        <row r="247">
          <cell r="B247">
            <v>41698</v>
          </cell>
          <cell r="C247" t="str">
            <v>Закрытие</v>
          </cell>
          <cell r="D247" t="str">
            <v>Закрытие месяца</v>
          </cell>
          <cell r="G247">
            <v>648662.69999999995</v>
          </cell>
          <cell r="H247">
            <v>90</v>
          </cell>
          <cell r="I247">
            <v>20</v>
          </cell>
        </row>
        <row r="248">
          <cell r="B248">
            <v>41698</v>
          </cell>
          <cell r="C248" t="str">
            <v>Закрытие</v>
          </cell>
          <cell r="D248" t="str">
            <v>Закрытие месяца</v>
          </cell>
          <cell r="G248">
            <v>1178918.3799999999</v>
          </cell>
          <cell r="H248">
            <v>99</v>
          </cell>
          <cell r="I248">
            <v>90</v>
          </cell>
        </row>
        <row r="249">
          <cell r="B249">
            <v>41698</v>
          </cell>
          <cell r="C249" t="str">
            <v>Закрытие</v>
          </cell>
          <cell r="D249" t="str">
            <v>Закрытие месяца</v>
          </cell>
          <cell r="G249">
            <v>1119340.24</v>
          </cell>
          <cell r="H249">
            <v>90</v>
          </cell>
          <cell r="I249">
            <v>99</v>
          </cell>
        </row>
        <row r="250">
          <cell r="B250">
            <v>41699</v>
          </cell>
          <cell r="C250" t="str">
            <v>Офис</v>
          </cell>
          <cell r="D250" t="str">
            <v>подотчет</v>
          </cell>
          <cell r="G250">
            <v>30000</v>
          </cell>
          <cell r="H250">
            <v>71</v>
          </cell>
          <cell r="I250">
            <v>50</v>
          </cell>
        </row>
        <row r="251">
          <cell r="B251">
            <v>41699</v>
          </cell>
          <cell r="C251" t="str">
            <v>14.03.01 ФМ НН Z-top</v>
          </cell>
          <cell r="D251" t="str">
            <v>сопровождение деятельности</v>
          </cell>
          <cell r="G251">
            <v>8580</v>
          </cell>
          <cell r="H251">
            <v>20</v>
          </cell>
          <cell r="I251">
            <v>60</v>
          </cell>
        </row>
        <row r="252">
          <cell r="B252">
            <v>41699</v>
          </cell>
          <cell r="C252" t="str">
            <v>14.03.01 ФМ НН Z-top</v>
          </cell>
          <cell r="D252" t="str">
            <v>аренда оборудования</v>
          </cell>
          <cell r="G252">
            <v>20000</v>
          </cell>
          <cell r="H252">
            <v>20</v>
          </cell>
          <cell r="I252">
            <v>60</v>
          </cell>
        </row>
        <row r="253">
          <cell r="B253">
            <v>41699</v>
          </cell>
          <cell r="C253" t="str">
            <v>14.03.01 ФМ НН Z-top</v>
          </cell>
          <cell r="D253" t="str">
            <v>сопровождение деятельности</v>
          </cell>
          <cell r="G253">
            <v>2200</v>
          </cell>
          <cell r="H253">
            <v>20</v>
          </cell>
          <cell r="I253">
            <v>60</v>
          </cell>
        </row>
        <row r="254">
          <cell r="B254">
            <v>41699</v>
          </cell>
          <cell r="C254" t="str">
            <v>14.03.01 ФМ НН Z-top</v>
          </cell>
          <cell r="D254" t="str">
            <v>сопровождение деятельности</v>
          </cell>
          <cell r="G254">
            <v>10000</v>
          </cell>
          <cell r="H254">
            <v>20</v>
          </cell>
          <cell r="I254">
            <v>60</v>
          </cell>
        </row>
        <row r="255">
          <cell r="B255">
            <v>41699</v>
          </cell>
          <cell r="C255" t="str">
            <v>14.03.01 ФМ НН Z-top</v>
          </cell>
          <cell r="D255" t="str">
            <v>сопровождение деятельности</v>
          </cell>
          <cell r="G255">
            <v>12413.15</v>
          </cell>
          <cell r="H255">
            <v>20</v>
          </cell>
          <cell r="I255">
            <v>60</v>
          </cell>
        </row>
        <row r="256">
          <cell r="B256">
            <v>41699</v>
          </cell>
          <cell r="C256" t="str">
            <v>14.03.01 ФМ НН Z-top</v>
          </cell>
          <cell r="D256" t="str">
            <v>сопровождение деятельности</v>
          </cell>
          <cell r="G256">
            <v>10019</v>
          </cell>
          <cell r="H256">
            <v>20</v>
          </cell>
          <cell r="I256">
            <v>60</v>
          </cell>
        </row>
        <row r="257">
          <cell r="B257">
            <v>41699</v>
          </cell>
          <cell r="C257" t="str">
            <v>14.03.01 ФМ НН Z-top</v>
          </cell>
          <cell r="D257" t="str">
            <v>сопровождение деятельности</v>
          </cell>
          <cell r="G257">
            <v>600</v>
          </cell>
          <cell r="H257">
            <v>20</v>
          </cell>
          <cell r="I257">
            <v>60</v>
          </cell>
        </row>
        <row r="258">
          <cell r="B258">
            <v>41699</v>
          </cell>
          <cell r="C258" t="str">
            <v>14.03.01 ФМ НН Z-top</v>
          </cell>
          <cell r="D258" t="str">
            <v>сопровождение деятельности</v>
          </cell>
          <cell r="G258">
            <v>6000</v>
          </cell>
          <cell r="H258">
            <v>20</v>
          </cell>
          <cell r="I258">
            <v>60</v>
          </cell>
        </row>
        <row r="259">
          <cell r="B259">
            <v>41699</v>
          </cell>
          <cell r="C259" t="str">
            <v>14.03.01 ФМ НН Z-top</v>
          </cell>
          <cell r="D259" t="str">
            <v>логистика и монтаж</v>
          </cell>
          <cell r="G259">
            <v>38000</v>
          </cell>
          <cell r="H259">
            <v>20</v>
          </cell>
          <cell r="I259">
            <v>60</v>
          </cell>
        </row>
        <row r="260">
          <cell r="B260">
            <v>41699</v>
          </cell>
          <cell r="C260" t="str">
            <v>14.03.01 ФМ НН Z-top</v>
          </cell>
          <cell r="D260" t="str">
            <v>Доп. персонал</v>
          </cell>
          <cell r="G260">
            <v>8000</v>
          </cell>
          <cell r="H260">
            <v>20</v>
          </cell>
          <cell r="I260">
            <v>60</v>
          </cell>
        </row>
        <row r="261">
          <cell r="B261">
            <v>41699</v>
          </cell>
          <cell r="C261" t="str">
            <v>14.03.01 ФМ НН Z-top</v>
          </cell>
          <cell r="D261" t="str">
            <v>Доп. персонал</v>
          </cell>
          <cell r="G261">
            <v>2000</v>
          </cell>
          <cell r="H261">
            <v>20</v>
          </cell>
          <cell r="I261">
            <v>60</v>
          </cell>
        </row>
        <row r="262">
          <cell r="B262">
            <v>41699</v>
          </cell>
          <cell r="C262" t="str">
            <v>14.03.01 ФМ НН Z-top</v>
          </cell>
          <cell r="D262" t="str">
            <v>Доп. персонал</v>
          </cell>
          <cell r="G262">
            <v>6500</v>
          </cell>
          <cell r="H262">
            <v>20</v>
          </cell>
          <cell r="I262">
            <v>60</v>
          </cell>
        </row>
        <row r="263">
          <cell r="B263">
            <v>41699</v>
          </cell>
          <cell r="C263" t="str">
            <v>14.03.01 ФМ НН Z-top</v>
          </cell>
          <cell r="D263" t="str">
            <v>аренда оборудования</v>
          </cell>
          <cell r="G263">
            <v>6125</v>
          </cell>
          <cell r="H263">
            <v>20</v>
          </cell>
          <cell r="I263">
            <v>60</v>
          </cell>
        </row>
        <row r="264">
          <cell r="B264">
            <v>41699</v>
          </cell>
          <cell r="C264" t="str">
            <v>14.03.01 ФМ НН Z-top</v>
          </cell>
          <cell r="D264" t="str">
            <v>Комиссия контрагентам</v>
          </cell>
          <cell r="G264">
            <v>10680</v>
          </cell>
          <cell r="H264">
            <v>20</v>
          </cell>
          <cell r="I264">
            <v>60</v>
          </cell>
        </row>
        <row r="265">
          <cell r="B265">
            <v>41701</v>
          </cell>
          <cell r="C265" t="str">
            <v>Офис</v>
          </cell>
          <cell r="D265" t="str">
            <v>подотчет</v>
          </cell>
          <cell r="G265">
            <v>13000</v>
          </cell>
          <cell r="H265">
            <v>50</v>
          </cell>
          <cell r="I265">
            <v>71</v>
          </cell>
        </row>
        <row r="266">
          <cell r="B266">
            <v>41701</v>
          </cell>
          <cell r="C266" t="str">
            <v>14.03.08 ФМ L&amp;M складные вазы</v>
          </cell>
          <cell r="D266" t="str">
            <v>полиграфия и производство</v>
          </cell>
          <cell r="G266">
            <v>44000</v>
          </cell>
          <cell r="H266">
            <v>60</v>
          </cell>
          <cell r="I266">
            <v>51</v>
          </cell>
        </row>
        <row r="267">
          <cell r="B267">
            <v>41701</v>
          </cell>
          <cell r="C267" t="str">
            <v>ФД</v>
          </cell>
          <cell r="D267" t="str">
            <v>Займы</v>
          </cell>
          <cell r="G267">
            <v>60000</v>
          </cell>
          <cell r="H267">
            <v>50</v>
          </cell>
          <cell r="I267">
            <v>66</v>
          </cell>
        </row>
        <row r="268">
          <cell r="B268">
            <v>41701</v>
          </cell>
          <cell r="C268" t="str">
            <v>Офис</v>
          </cell>
          <cell r="D268" t="str">
            <v>подотчет</v>
          </cell>
          <cell r="G268">
            <v>15412</v>
          </cell>
          <cell r="H268">
            <v>50</v>
          </cell>
          <cell r="I268">
            <v>71</v>
          </cell>
        </row>
        <row r="269">
          <cell r="B269">
            <v>41701</v>
          </cell>
          <cell r="C269" t="str">
            <v>Офис</v>
          </cell>
          <cell r="D269" t="str">
            <v>подотчет</v>
          </cell>
          <cell r="G269">
            <v>2000</v>
          </cell>
          <cell r="H269">
            <v>71</v>
          </cell>
          <cell r="I269">
            <v>50</v>
          </cell>
        </row>
        <row r="270">
          <cell r="B270">
            <v>41701</v>
          </cell>
          <cell r="C270" t="str">
            <v>Офис</v>
          </cell>
          <cell r="D270" t="str">
            <v>подотчет</v>
          </cell>
          <cell r="G270">
            <v>185500</v>
          </cell>
          <cell r="H270">
            <v>50</v>
          </cell>
          <cell r="I270">
            <v>71</v>
          </cell>
        </row>
        <row r="271">
          <cell r="B271">
            <v>41701</v>
          </cell>
          <cell r="C271" t="str">
            <v>14.02.20 ФМ Шапки</v>
          </cell>
          <cell r="D271" t="str">
            <v>полиграфия и производство</v>
          </cell>
          <cell r="G271">
            <v>185500</v>
          </cell>
          <cell r="H271">
            <v>60</v>
          </cell>
          <cell r="I271">
            <v>50</v>
          </cell>
        </row>
        <row r="272">
          <cell r="B272">
            <v>41701</v>
          </cell>
          <cell r="C272" t="str">
            <v>Офис</v>
          </cell>
          <cell r="D272" t="str">
            <v>подотчет</v>
          </cell>
          <cell r="G272">
            <v>1000</v>
          </cell>
          <cell r="H272">
            <v>50</v>
          </cell>
          <cell r="I272">
            <v>71</v>
          </cell>
        </row>
        <row r="273">
          <cell r="B273">
            <v>41701</v>
          </cell>
          <cell r="C273" t="str">
            <v>14.03.20 Екатеринбург ВТБ</v>
          </cell>
          <cell r="D273" t="str">
            <v>промоперсонал</v>
          </cell>
          <cell r="G273">
            <v>1010</v>
          </cell>
          <cell r="H273">
            <v>60</v>
          </cell>
          <cell r="I273">
            <v>50</v>
          </cell>
        </row>
        <row r="274">
          <cell r="B274">
            <v>41701</v>
          </cell>
          <cell r="C274" t="str">
            <v>Офис</v>
          </cell>
          <cell r="D274" t="str">
            <v>подотчет</v>
          </cell>
          <cell r="G274">
            <v>1000</v>
          </cell>
          <cell r="H274">
            <v>71</v>
          </cell>
          <cell r="I274">
            <v>50</v>
          </cell>
        </row>
        <row r="275">
          <cell r="B275">
            <v>41701</v>
          </cell>
          <cell r="C275" t="str">
            <v>14.03.01 ФМ НН Z-top</v>
          </cell>
          <cell r="D275" t="str">
            <v>Реализация</v>
          </cell>
          <cell r="G275">
            <v>223770</v>
          </cell>
          <cell r="H275">
            <v>62</v>
          </cell>
          <cell r="I275">
            <v>90</v>
          </cell>
        </row>
        <row r="276">
          <cell r="B276">
            <v>41702</v>
          </cell>
          <cell r="C276" t="str">
            <v>Офис</v>
          </cell>
          <cell r="D276" t="str">
            <v>накладные расходы</v>
          </cell>
          <cell r="G276">
            <v>2200</v>
          </cell>
          <cell r="H276">
            <v>26</v>
          </cell>
          <cell r="I276">
            <v>76</v>
          </cell>
        </row>
        <row r="277">
          <cell r="B277">
            <v>41702</v>
          </cell>
          <cell r="C277" t="str">
            <v>14.02.14 МСК МH Internal Activation</v>
          </cell>
          <cell r="D277" t="str">
            <v>оплата покупателя</v>
          </cell>
          <cell r="G277">
            <v>249313.35</v>
          </cell>
          <cell r="H277">
            <v>51</v>
          </cell>
          <cell r="I277">
            <v>62</v>
          </cell>
        </row>
        <row r="278">
          <cell r="B278">
            <v>41702</v>
          </cell>
          <cell r="C278" t="str">
            <v>Офис</v>
          </cell>
          <cell r="D278" t="str">
            <v>подотчет</v>
          </cell>
          <cell r="G278">
            <v>2000</v>
          </cell>
          <cell r="H278">
            <v>50</v>
          </cell>
          <cell r="I278">
            <v>71</v>
          </cell>
        </row>
        <row r="279">
          <cell r="B279">
            <v>41702</v>
          </cell>
          <cell r="C279" t="str">
            <v>Офис КЛД</v>
          </cell>
          <cell r="D279" t="str">
            <v>подотчет</v>
          </cell>
          <cell r="G279">
            <v>500</v>
          </cell>
          <cell r="H279">
            <v>50</v>
          </cell>
          <cell r="I279">
            <v>71</v>
          </cell>
        </row>
        <row r="280">
          <cell r="B280">
            <v>41702</v>
          </cell>
          <cell r="C280" t="str">
            <v>Офис КЛД</v>
          </cell>
          <cell r="D280" t="str">
            <v>накладные расходы</v>
          </cell>
          <cell r="G280">
            <v>500</v>
          </cell>
          <cell r="H280">
            <v>76</v>
          </cell>
          <cell r="I280">
            <v>50</v>
          </cell>
        </row>
        <row r="281">
          <cell r="B281">
            <v>41702</v>
          </cell>
          <cell r="C281" t="str">
            <v>Офис</v>
          </cell>
          <cell r="D281" t="str">
            <v>подотчет</v>
          </cell>
          <cell r="G281">
            <v>2000</v>
          </cell>
          <cell r="H281">
            <v>71</v>
          </cell>
          <cell r="I281">
            <v>50</v>
          </cell>
        </row>
        <row r="282">
          <cell r="B282">
            <v>41702</v>
          </cell>
          <cell r="C282" t="str">
            <v>Офис</v>
          </cell>
          <cell r="D282" t="str">
            <v>подотчет</v>
          </cell>
          <cell r="G282">
            <v>2200</v>
          </cell>
          <cell r="H282">
            <v>50</v>
          </cell>
          <cell r="I282">
            <v>71</v>
          </cell>
        </row>
        <row r="283">
          <cell r="B283">
            <v>41702</v>
          </cell>
          <cell r="C283" t="str">
            <v>Офис КЛД</v>
          </cell>
          <cell r="D283" t="str">
            <v>накладные расходы</v>
          </cell>
          <cell r="G283">
            <v>500</v>
          </cell>
          <cell r="H283">
            <v>26</v>
          </cell>
          <cell r="I283">
            <v>76</v>
          </cell>
        </row>
        <row r="284">
          <cell r="B284">
            <v>41702</v>
          </cell>
          <cell r="C284" t="str">
            <v>Офис</v>
          </cell>
          <cell r="D284" t="str">
            <v>накладные расходы</v>
          </cell>
          <cell r="G284">
            <v>2200</v>
          </cell>
          <cell r="H284">
            <v>76</v>
          </cell>
          <cell r="I284">
            <v>50</v>
          </cell>
        </row>
        <row r="285">
          <cell r="B285">
            <v>41702</v>
          </cell>
          <cell r="C285" t="str">
            <v>ФД</v>
          </cell>
          <cell r="D285" t="str">
            <v>Транзит</v>
          </cell>
          <cell r="G285">
            <v>150538</v>
          </cell>
          <cell r="H285">
            <v>57</v>
          </cell>
          <cell r="I285">
            <v>51</v>
          </cell>
        </row>
        <row r="286">
          <cell r="B286">
            <v>41702</v>
          </cell>
          <cell r="C286" t="str">
            <v>14.03.04 НИИ Вектор 2</v>
          </cell>
          <cell r="D286" t="str">
            <v>Реализация</v>
          </cell>
          <cell r="G286">
            <v>4130</v>
          </cell>
          <cell r="H286">
            <v>62</v>
          </cell>
          <cell r="I286">
            <v>90</v>
          </cell>
        </row>
        <row r="287">
          <cell r="B287">
            <v>41702</v>
          </cell>
          <cell r="C287" t="str">
            <v>14.03.04 НИИ Вектор 2</v>
          </cell>
          <cell r="D287" t="str">
            <v>Комиссия контрагентам</v>
          </cell>
          <cell r="G287">
            <v>540</v>
          </cell>
          <cell r="H287">
            <v>20</v>
          </cell>
          <cell r="I287">
            <v>60</v>
          </cell>
        </row>
        <row r="288">
          <cell r="B288">
            <v>41703</v>
          </cell>
          <cell r="C288" t="str">
            <v>Офис</v>
          </cell>
          <cell r="D288" t="str">
            <v>накладные расходы</v>
          </cell>
          <cell r="G288">
            <v>1200</v>
          </cell>
          <cell r="H288">
            <v>76</v>
          </cell>
          <cell r="I288">
            <v>50</v>
          </cell>
        </row>
        <row r="289">
          <cell r="B289">
            <v>41703</v>
          </cell>
          <cell r="C289" t="str">
            <v>Офис</v>
          </cell>
          <cell r="D289" t="str">
            <v>накладные расходы</v>
          </cell>
          <cell r="G289">
            <v>1500</v>
          </cell>
          <cell r="H289">
            <v>76</v>
          </cell>
          <cell r="I289">
            <v>50</v>
          </cell>
        </row>
        <row r="290">
          <cell r="B290">
            <v>41703</v>
          </cell>
          <cell r="C290" t="str">
            <v>Офис</v>
          </cell>
          <cell r="D290" t="str">
            <v>накладные расходы</v>
          </cell>
          <cell r="G290">
            <v>2000</v>
          </cell>
          <cell r="H290">
            <v>76</v>
          </cell>
          <cell r="I290">
            <v>50</v>
          </cell>
        </row>
        <row r="291">
          <cell r="B291">
            <v>41703</v>
          </cell>
          <cell r="C291" t="str">
            <v>ФД</v>
          </cell>
          <cell r="D291" t="str">
            <v>Займы</v>
          </cell>
          <cell r="G291">
            <v>83692.639999999985</v>
          </cell>
          <cell r="H291">
            <v>50</v>
          </cell>
          <cell r="I291">
            <v>66</v>
          </cell>
        </row>
        <row r="292">
          <cell r="B292">
            <v>41703</v>
          </cell>
          <cell r="C292" t="str">
            <v>Офис</v>
          </cell>
          <cell r="D292" t="str">
            <v>подотчет</v>
          </cell>
          <cell r="G292">
            <v>4800</v>
          </cell>
          <cell r="H292">
            <v>71</v>
          </cell>
          <cell r="I292">
            <v>50</v>
          </cell>
        </row>
        <row r="293">
          <cell r="B293">
            <v>41703</v>
          </cell>
          <cell r="C293" t="str">
            <v>Офис</v>
          </cell>
          <cell r="D293" t="str">
            <v>подотчет</v>
          </cell>
          <cell r="G293">
            <v>400</v>
          </cell>
          <cell r="H293">
            <v>71</v>
          </cell>
          <cell r="I293">
            <v>50</v>
          </cell>
        </row>
        <row r="294">
          <cell r="B294">
            <v>41703</v>
          </cell>
          <cell r="C294" t="str">
            <v>Офис</v>
          </cell>
          <cell r="D294" t="str">
            <v>подотчет</v>
          </cell>
          <cell r="G294">
            <v>2000</v>
          </cell>
          <cell r="H294">
            <v>50</v>
          </cell>
          <cell r="I294">
            <v>71</v>
          </cell>
        </row>
        <row r="295">
          <cell r="B295">
            <v>41703</v>
          </cell>
          <cell r="C295" t="str">
            <v>Офис</v>
          </cell>
          <cell r="D295" t="str">
            <v>накладные расходы</v>
          </cell>
          <cell r="G295">
            <v>1200</v>
          </cell>
          <cell r="H295">
            <v>26</v>
          </cell>
          <cell r="I295">
            <v>76</v>
          </cell>
        </row>
        <row r="296">
          <cell r="B296">
            <v>41703</v>
          </cell>
          <cell r="C296" t="str">
            <v>Офис</v>
          </cell>
          <cell r="D296" t="str">
            <v>накладные расходы</v>
          </cell>
          <cell r="G296">
            <v>1500</v>
          </cell>
          <cell r="H296">
            <v>26</v>
          </cell>
          <cell r="I296">
            <v>76</v>
          </cell>
        </row>
        <row r="297">
          <cell r="B297">
            <v>41703</v>
          </cell>
          <cell r="C297" t="str">
            <v>Офис</v>
          </cell>
          <cell r="D297" t="str">
            <v>накладные расходы</v>
          </cell>
          <cell r="G297">
            <v>2000</v>
          </cell>
          <cell r="H297">
            <v>26</v>
          </cell>
          <cell r="I297">
            <v>76</v>
          </cell>
        </row>
        <row r="298">
          <cell r="B298">
            <v>41703</v>
          </cell>
          <cell r="C298" t="str">
            <v>14.03.20 Екатеринбург ВТБ</v>
          </cell>
          <cell r="D298" t="str">
            <v>промоперсонал</v>
          </cell>
          <cell r="G298">
            <v>1010</v>
          </cell>
          <cell r="H298">
            <v>60</v>
          </cell>
          <cell r="I298">
            <v>50</v>
          </cell>
        </row>
        <row r="299">
          <cell r="B299">
            <v>41703</v>
          </cell>
          <cell r="C299" t="str">
            <v>14.03.04 НИИ Вектор 2</v>
          </cell>
          <cell r="D299" t="str">
            <v>оплата покупателя</v>
          </cell>
          <cell r="G299">
            <v>4130</v>
          </cell>
          <cell r="H299">
            <v>51</v>
          </cell>
          <cell r="I299">
            <v>62</v>
          </cell>
        </row>
        <row r="300">
          <cell r="B300">
            <v>41703</v>
          </cell>
          <cell r="C300" t="str">
            <v>Офис</v>
          </cell>
          <cell r="D300" t="str">
            <v>подотчет</v>
          </cell>
          <cell r="G300">
            <v>1000</v>
          </cell>
          <cell r="H300">
            <v>71</v>
          </cell>
          <cell r="I300">
            <v>50</v>
          </cell>
        </row>
        <row r="301">
          <cell r="B301">
            <v>41703</v>
          </cell>
          <cell r="C301" t="str">
            <v>Офис</v>
          </cell>
          <cell r="D301" t="str">
            <v>подотчет</v>
          </cell>
          <cell r="G301">
            <v>400</v>
          </cell>
          <cell r="H301">
            <v>50</v>
          </cell>
          <cell r="I301">
            <v>71</v>
          </cell>
        </row>
        <row r="302">
          <cell r="B302">
            <v>41703</v>
          </cell>
          <cell r="C302" t="str">
            <v>Офис</v>
          </cell>
          <cell r="D302" t="str">
            <v>накладные расходы</v>
          </cell>
          <cell r="G302">
            <v>400</v>
          </cell>
          <cell r="H302">
            <v>76</v>
          </cell>
          <cell r="I302">
            <v>50</v>
          </cell>
        </row>
        <row r="303">
          <cell r="B303">
            <v>41703</v>
          </cell>
          <cell r="C303" t="str">
            <v>Офис</v>
          </cell>
          <cell r="D303" t="str">
            <v>накладные расходы</v>
          </cell>
          <cell r="G303">
            <v>400</v>
          </cell>
          <cell r="H303">
            <v>26</v>
          </cell>
          <cell r="I303">
            <v>76</v>
          </cell>
        </row>
        <row r="304">
          <cell r="B304">
            <v>41704</v>
          </cell>
          <cell r="C304" t="str">
            <v>Офис</v>
          </cell>
          <cell r="D304" t="str">
            <v>подотчет</v>
          </cell>
          <cell r="G304">
            <v>21840</v>
          </cell>
          <cell r="H304">
            <v>71</v>
          </cell>
          <cell r="I304">
            <v>50</v>
          </cell>
        </row>
        <row r="305">
          <cell r="B305">
            <v>41704</v>
          </cell>
          <cell r="C305" t="str">
            <v>Офис</v>
          </cell>
          <cell r="D305" t="str">
            <v>подотчет</v>
          </cell>
          <cell r="G305">
            <v>165000</v>
          </cell>
          <cell r="H305">
            <v>71</v>
          </cell>
          <cell r="I305">
            <v>50</v>
          </cell>
        </row>
        <row r="306">
          <cell r="B306">
            <v>41704</v>
          </cell>
          <cell r="C306" t="str">
            <v>Офис</v>
          </cell>
          <cell r="D306" t="str">
            <v>подотчет</v>
          </cell>
          <cell r="G306">
            <v>25000</v>
          </cell>
          <cell r="H306">
            <v>71</v>
          </cell>
          <cell r="I306">
            <v>50</v>
          </cell>
        </row>
        <row r="307">
          <cell r="B307">
            <v>41704</v>
          </cell>
          <cell r="C307" t="str">
            <v>Офис</v>
          </cell>
          <cell r="D307" t="str">
            <v>подотчет</v>
          </cell>
          <cell r="G307">
            <v>30300</v>
          </cell>
          <cell r="H307">
            <v>71</v>
          </cell>
          <cell r="I307">
            <v>50</v>
          </cell>
        </row>
        <row r="308">
          <cell r="B308">
            <v>41704</v>
          </cell>
          <cell r="C308" t="str">
            <v>Офис</v>
          </cell>
          <cell r="D308" t="str">
            <v>подотчет</v>
          </cell>
          <cell r="G308">
            <v>1690</v>
          </cell>
          <cell r="H308">
            <v>71</v>
          </cell>
          <cell r="I308">
            <v>50</v>
          </cell>
        </row>
        <row r="309">
          <cell r="B309">
            <v>41704</v>
          </cell>
          <cell r="C309" t="str">
            <v>Офис</v>
          </cell>
          <cell r="D309" t="str">
            <v>подотчет</v>
          </cell>
          <cell r="G309">
            <v>4000</v>
          </cell>
          <cell r="H309">
            <v>71</v>
          </cell>
          <cell r="I309">
            <v>50</v>
          </cell>
        </row>
        <row r="310">
          <cell r="B310">
            <v>41704</v>
          </cell>
          <cell r="C310" t="str">
            <v>14.03.06 ФМ Бьюти День</v>
          </cell>
          <cell r="D310" t="str">
            <v>промоперсонал</v>
          </cell>
          <cell r="G310">
            <v>29000</v>
          </cell>
          <cell r="H310">
            <v>20</v>
          </cell>
          <cell r="I310">
            <v>60</v>
          </cell>
        </row>
        <row r="311">
          <cell r="B311">
            <v>41704</v>
          </cell>
          <cell r="C311" t="str">
            <v>14.03.06 ФМ Бьюти День</v>
          </cell>
          <cell r="D311" t="str">
            <v>сопровождение деятельности</v>
          </cell>
          <cell r="G311">
            <v>178</v>
          </cell>
          <cell r="H311">
            <v>20</v>
          </cell>
          <cell r="I311">
            <v>60</v>
          </cell>
        </row>
        <row r="312">
          <cell r="B312">
            <v>41704</v>
          </cell>
          <cell r="C312" t="str">
            <v>Взаиморасчеты МП-ФЮ</v>
          </cell>
          <cell r="D312" t="str">
            <v>Реализация</v>
          </cell>
          <cell r="G312">
            <v>9879269</v>
          </cell>
          <cell r="H312">
            <v>62</v>
          </cell>
          <cell r="I312">
            <v>90</v>
          </cell>
        </row>
        <row r="313">
          <cell r="B313">
            <v>41704</v>
          </cell>
          <cell r="C313" t="str">
            <v>Офис</v>
          </cell>
          <cell r="D313" t="str">
            <v>подотчет</v>
          </cell>
          <cell r="G313">
            <v>25000</v>
          </cell>
          <cell r="H313">
            <v>50</v>
          </cell>
          <cell r="I313">
            <v>71</v>
          </cell>
        </row>
        <row r="314">
          <cell r="B314">
            <v>41704</v>
          </cell>
          <cell r="C314" t="str">
            <v>14.03.06 ФМ Бьюти День</v>
          </cell>
          <cell r="D314" t="str">
            <v>Реализация</v>
          </cell>
          <cell r="G314">
            <v>58486.28</v>
          </cell>
          <cell r="H314">
            <v>62</v>
          </cell>
          <cell r="I314">
            <v>90</v>
          </cell>
        </row>
        <row r="315">
          <cell r="B315">
            <v>41705</v>
          </cell>
          <cell r="C315" t="str">
            <v>Офис КЛД</v>
          </cell>
          <cell r="D315" t="str">
            <v>подотчет</v>
          </cell>
          <cell r="G315">
            <v>625.4</v>
          </cell>
          <cell r="H315">
            <v>50</v>
          </cell>
          <cell r="I315">
            <v>71</v>
          </cell>
        </row>
        <row r="316">
          <cell r="B316">
            <v>41705</v>
          </cell>
          <cell r="C316" t="str">
            <v>Офис КЛД</v>
          </cell>
          <cell r="D316" t="str">
            <v>накладные расходы</v>
          </cell>
          <cell r="G316">
            <v>625.4</v>
          </cell>
          <cell r="H316">
            <v>76</v>
          </cell>
          <cell r="I316">
            <v>50</v>
          </cell>
        </row>
        <row r="317">
          <cell r="B317">
            <v>41705</v>
          </cell>
          <cell r="C317" t="str">
            <v>Офис КЛД</v>
          </cell>
          <cell r="D317" t="str">
            <v>накладные расходы</v>
          </cell>
          <cell r="G317">
            <v>625.4</v>
          </cell>
          <cell r="H317">
            <v>26</v>
          </cell>
          <cell r="I317">
            <v>76</v>
          </cell>
        </row>
        <row r="318">
          <cell r="B318">
            <v>41705</v>
          </cell>
          <cell r="C318" t="str">
            <v>Офис</v>
          </cell>
          <cell r="D318" t="str">
            <v>Зарплата 02</v>
          </cell>
          <cell r="G318">
            <v>4000</v>
          </cell>
          <cell r="H318">
            <v>70</v>
          </cell>
          <cell r="I318">
            <v>50</v>
          </cell>
        </row>
        <row r="319">
          <cell r="B319">
            <v>41705</v>
          </cell>
          <cell r="C319" t="str">
            <v>Офис</v>
          </cell>
          <cell r="D319" t="str">
            <v>подотчет</v>
          </cell>
          <cell r="G319">
            <v>3000</v>
          </cell>
          <cell r="H319">
            <v>71</v>
          </cell>
          <cell r="I319">
            <v>50</v>
          </cell>
        </row>
        <row r="320">
          <cell r="B320">
            <v>41705</v>
          </cell>
          <cell r="C320" t="str">
            <v>Офис</v>
          </cell>
          <cell r="D320" t="str">
            <v>подотчет</v>
          </cell>
          <cell r="G320">
            <v>3500</v>
          </cell>
          <cell r="H320">
            <v>71</v>
          </cell>
          <cell r="I320">
            <v>50</v>
          </cell>
        </row>
        <row r="321">
          <cell r="B321">
            <v>41705</v>
          </cell>
          <cell r="C321" t="str">
            <v>13.12.25 КЛД ВТБ</v>
          </cell>
          <cell r="D321" t="str">
            <v>оплата покупателя</v>
          </cell>
          <cell r="G321">
            <v>8137.81</v>
          </cell>
          <cell r="H321">
            <v>51</v>
          </cell>
          <cell r="I321">
            <v>62</v>
          </cell>
        </row>
        <row r="322">
          <cell r="B322">
            <v>41706</v>
          </cell>
          <cell r="C322" t="str">
            <v>14.03.08 ФМ Chesterfield 23ф8м</v>
          </cell>
          <cell r="D322" t="str">
            <v>полиграфия и производство</v>
          </cell>
          <cell r="G322">
            <v>12402</v>
          </cell>
          <cell r="H322">
            <v>20</v>
          </cell>
          <cell r="I322">
            <v>60</v>
          </cell>
        </row>
        <row r="323">
          <cell r="B323">
            <v>41706</v>
          </cell>
          <cell r="C323" t="str">
            <v>14.03.08 ФМ Chesterfield 23ф8м</v>
          </cell>
          <cell r="D323" t="str">
            <v>логистика и монтаж</v>
          </cell>
          <cell r="G323">
            <v>17962.96</v>
          </cell>
          <cell r="H323">
            <v>20</v>
          </cell>
          <cell r="I323">
            <v>60</v>
          </cell>
        </row>
        <row r="324">
          <cell r="B324">
            <v>41706</v>
          </cell>
          <cell r="C324" t="str">
            <v>14.03.08 ФМ L&amp;M складные вазы</v>
          </cell>
          <cell r="D324" t="str">
            <v>полиграфия и производство</v>
          </cell>
          <cell r="G324">
            <v>44000</v>
          </cell>
          <cell r="H324">
            <v>20</v>
          </cell>
          <cell r="I324">
            <v>60</v>
          </cell>
        </row>
        <row r="325">
          <cell r="B325">
            <v>41706</v>
          </cell>
          <cell r="C325" t="str">
            <v>14.03.08 ФМ L&amp;M складные вазы</v>
          </cell>
          <cell r="D325" t="str">
            <v>сопровождение деятельности</v>
          </cell>
          <cell r="G325">
            <v>25600</v>
          </cell>
          <cell r="H325">
            <v>20</v>
          </cell>
          <cell r="I325">
            <v>60</v>
          </cell>
        </row>
        <row r="326">
          <cell r="B326">
            <v>41706</v>
          </cell>
          <cell r="C326" t="str">
            <v>14.03.08 ФМ Chesterfield 23ф8м</v>
          </cell>
          <cell r="D326" t="str">
            <v>Реализация</v>
          </cell>
          <cell r="G326">
            <v>310070.3</v>
          </cell>
          <cell r="H326">
            <v>62</v>
          </cell>
          <cell r="I326">
            <v>90</v>
          </cell>
        </row>
        <row r="327">
          <cell r="B327">
            <v>41706</v>
          </cell>
          <cell r="C327" t="str">
            <v>14.03.08 ФМ НН Z-top</v>
          </cell>
          <cell r="D327" t="str">
            <v>Комиссия контрагентам</v>
          </cell>
          <cell r="G327">
            <v>15790</v>
          </cell>
          <cell r="H327">
            <v>20</v>
          </cell>
          <cell r="I327">
            <v>60</v>
          </cell>
        </row>
        <row r="328">
          <cell r="B328">
            <v>41706</v>
          </cell>
          <cell r="C328" t="str">
            <v>14.03.08 ФМ КЗ Пашмир</v>
          </cell>
          <cell r="D328" t="str">
            <v>Комиссия контрагентам</v>
          </cell>
          <cell r="G328">
            <v>17800</v>
          </cell>
          <cell r="H328">
            <v>20</v>
          </cell>
          <cell r="I328">
            <v>60</v>
          </cell>
        </row>
        <row r="329">
          <cell r="B329">
            <v>41706</v>
          </cell>
          <cell r="C329" t="str">
            <v>14.03.08 ФМ L&amp;M складные вазы</v>
          </cell>
          <cell r="D329" t="str">
            <v>Реализация</v>
          </cell>
          <cell r="G329">
            <v>138092.99</v>
          </cell>
          <cell r="H329">
            <v>62</v>
          </cell>
          <cell r="I329">
            <v>90</v>
          </cell>
        </row>
        <row r="330">
          <cell r="B330">
            <v>41706</v>
          </cell>
          <cell r="C330" t="str">
            <v>14.03.08 ФМ КЗ Пашмир</v>
          </cell>
          <cell r="D330" t="str">
            <v>Доп. персонал</v>
          </cell>
          <cell r="G330">
            <v>15576</v>
          </cell>
          <cell r="H330">
            <v>20</v>
          </cell>
          <cell r="I330">
            <v>60</v>
          </cell>
        </row>
        <row r="331">
          <cell r="B331">
            <v>41709</v>
          </cell>
          <cell r="C331" t="str">
            <v>Офис</v>
          </cell>
          <cell r="D331" t="str">
            <v>накладные расходы</v>
          </cell>
          <cell r="G331">
            <v>295</v>
          </cell>
          <cell r="H331">
            <v>76</v>
          </cell>
          <cell r="I331">
            <v>50</v>
          </cell>
        </row>
        <row r="332">
          <cell r="B332">
            <v>41709</v>
          </cell>
          <cell r="C332" t="str">
            <v>Офис</v>
          </cell>
          <cell r="D332" t="str">
            <v>Зарплата 03</v>
          </cell>
          <cell r="G332">
            <v>2800</v>
          </cell>
          <cell r="H332">
            <v>70</v>
          </cell>
          <cell r="I332">
            <v>50</v>
          </cell>
        </row>
        <row r="333">
          <cell r="B333">
            <v>41709</v>
          </cell>
          <cell r="C333" t="str">
            <v>Офис</v>
          </cell>
          <cell r="D333" t="str">
            <v>накладные расходы</v>
          </cell>
          <cell r="G333">
            <v>163.9</v>
          </cell>
          <cell r="H333">
            <v>76</v>
          </cell>
          <cell r="I333">
            <v>50</v>
          </cell>
        </row>
        <row r="334">
          <cell r="B334">
            <v>41709</v>
          </cell>
          <cell r="C334" t="str">
            <v>Офис</v>
          </cell>
          <cell r="D334" t="str">
            <v>накладные расходы</v>
          </cell>
          <cell r="G334">
            <v>177.3</v>
          </cell>
          <cell r="H334">
            <v>76</v>
          </cell>
          <cell r="I334">
            <v>50</v>
          </cell>
        </row>
        <row r="335">
          <cell r="B335">
            <v>41709</v>
          </cell>
          <cell r="C335" t="str">
            <v>ФД</v>
          </cell>
          <cell r="D335" t="str">
            <v>Займы</v>
          </cell>
          <cell r="G335">
            <v>45000</v>
          </cell>
          <cell r="H335">
            <v>50</v>
          </cell>
          <cell r="I335">
            <v>66</v>
          </cell>
        </row>
        <row r="336">
          <cell r="B336">
            <v>41709</v>
          </cell>
          <cell r="C336" t="str">
            <v>Газель</v>
          </cell>
          <cell r="D336" t="str">
            <v>кредит по газели</v>
          </cell>
          <cell r="G336">
            <v>32000</v>
          </cell>
          <cell r="H336">
            <v>60</v>
          </cell>
          <cell r="I336">
            <v>50</v>
          </cell>
        </row>
        <row r="337">
          <cell r="B337">
            <v>41709</v>
          </cell>
          <cell r="C337" t="str">
            <v>Офис</v>
          </cell>
          <cell r="D337" t="str">
            <v>подотчет</v>
          </cell>
          <cell r="G337">
            <v>4000</v>
          </cell>
          <cell r="H337">
            <v>71</v>
          </cell>
          <cell r="I337">
            <v>50</v>
          </cell>
        </row>
        <row r="338">
          <cell r="B338">
            <v>41709</v>
          </cell>
          <cell r="C338" t="str">
            <v xml:space="preserve">14.03.12 ФМ Униформа Retail </v>
          </cell>
          <cell r="D338" t="str">
            <v>полиграфия и производство</v>
          </cell>
          <cell r="G338">
            <v>7000</v>
          </cell>
          <cell r="H338">
            <v>20</v>
          </cell>
          <cell r="I338">
            <v>60</v>
          </cell>
        </row>
        <row r="339">
          <cell r="B339">
            <v>41709</v>
          </cell>
          <cell r="C339" t="str">
            <v xml:space="preserve">14.03.11 ФМ Униформа Retail </v>
          </cell>
          <cell r="D339" t="str">
            <v>Комиссия контрагентам</v>
          </cell>
          <cell r="G339">
            <v>3460</v>
          </cell>
          <cell r="H339">
            <v>20</v>
          </cell>
          <cell r="I339">
            <v>60</v>
          </cell>
        </row>
        <row r="340">
          <cell r="B340">
            <v>41709</v>
          </cell>
          <cell r="C340" t="str">
            <v>14.03.11 ФМ Униформа Provocation</v>
          </cell>
          <cell r="D340" t="str">
            <v>Комиссия контрагентам</v>
          </cell>
          <cell r="G340">
            <v>5090</v>
          </cell>
          <cell r="H340">
            <v>20</v>
          </cell>
          <cell r="I340">
            <v>60</v>
          </cell>
        </row>
        <row r="341">
          <cell r="B341">
            <v>41709</v>
          </cell>
          <cell r="C341" t="str">
            <v xml:space="preserve">14.03.11 ФМ Униформа Retail </v>
          </cell>
          <cell r="D341" t="str">
            <v>Реализация</v>
          </cell>
          <cell r="G341">
            <v>77719.98</v>
          </cell>
          <cell r="H341">
            <v>62</v>
          </cell>
          <cell r="I341">
            <v>90</v>
          </cell>
        </row>
        <row r="342">
          <cell r="B342">
            <v>41709</v>
          </cell>
          <cell r="C342" t="str">
            <v>14.03.11 ФМ Униформа Provocation</v>
          </cell>
          <cell r="D342" t="str">
            <v>Реализация</v>
          </cell>
          <cell r="G342">
            <v>112383.34</v>
          </cell>
          <cell r="H342">
            <v>62</v>
          </cell>
          <cell r="I342">
            <v>90</v>
          </cell>
        </row>
        <row r="343">
          <cell r="B343">
            <v>41709</v>
          </cell>
          <cell r="C343" t="str">
            <v>14.03.08 ФМ НН Z-top</v>
          </cell>
          <cell r="D343" t="str">
            <v>Реализация</v>
          </cell>
          <cell r="G343">
            <v>318158.23</v>
          </cell>
          <cell r="H343">
            <v>62</v>
          </cell>
          <cell r="I343">
            <v>90</v>
          </cell>
        </row>
        <row r="344">
          <cell r="B344">
            <v>41709</v>
          </cell>
          <cell r="C344" t="str">
            <v>14.03.08 ФМ КЗ Пашмир</v>
          </cell>
          <cell r="D344" t="str">
            <v>Реализация</v>
          </cell>
          <cell r="G344">
            <v>372826.65</v>
          </cell>
          <cell r="H344">
            <v>62</v>
          </cell>
          <cell r="I344">
            <v>90</v>
          </cell>
        </row>
        <row r="345">
          <cell r="B345">
            <v>41709</v>
          </cell>
          <cell r="C345" t="str">
            <v>Офис</v>
          </cell>
          <cell r="D345" t="str">
            <v>накладные расходы</v>
          </cell>
          <cell r="G345">
            <v>163.9</v>
          </cell>
          <cell r="H345">
            <v>26</v>
          </cell>
          <cell r="I345">
            <v>76</v>
          </cell>
        </row>
        <row r="346">
          <cell r="B346">
            <v>41709</v>
          </cell>
          <cell r="C346" t="str">
            <v>Офис</v>
          </cell>
          <cell r="D346" t="str">
            <v>накладные расходы</v>
          </cell>
          <cell r="G346">
            <v>177.3</v>
          </cell>
          <cell r="H346">
            <v>26</v>
          </cell>
          <cell r="I346">
            <v>76</v>
          </cell>
        </row>
        <row r="347">
          <cell r="B347">
            <v>41709</v>
          </cell>
          <cell r="C347" t="str">
            <v>Офис</v>
          </cell>
          <cell r="D347" t="str">
            <v>накладные расходы</v>
          </cell>
          <cell r="G347">
            <v>295</v>
          </cell>
          <cell r="H347">
            <v>26</v>
          </cell>
          <cell r="I347">
            <v>76</v>
          </cell>
        </row>
        <row r="348">
          <cell r="B348">
            <v>41709</v>
          </cell>
          <cell r="C348" t="str">
            <v xml:space="preserve">14.03.11 ФМ Униформа Retail </v>
          </cell>
          <cell r="D348" t="str">
            <v>Доп. персонал</v>
          </cell>
          <cell r="G348">
            <v>500</v>
          </cell>
          <cell r="H348">
            <v>20</v>
          </cell>
          <cell r="I348">
            <v>60</v>
          </cell>
        </row>
        <row r="349">
          <cell r="B349">
            <v>41710</v>
          </cell>
          <cell r="C349" t="str">
            <v>Офис</v>
          </cell>
          <cell r="D349" t="str">
            <v>подотчет</v>
          </cell>
          <cell r="G349">
            <v>5000</v>
          </cell>
          <cell r="H349">
            <v>50</v>
          </cell>
          <cell r="I349">
            <v>71</v>
          </cell>
        </row>
        <row r="350">
          <cell r="B350">
            <v>41710</v>
          </cell>
          <cell r="C350" t="str">
            <v>Офис</v>
          </cell>
          <cell r="D350" t="str">
            <v>подотчет</v>
          </cell>
          <cell r="G350">
            <v>2800</v>
          </cell>
          <cell r="H350">
            <v>50</v>
          </cell>
          <cell r="I350">
            <v>71</v>
          </cell>
        </row>
        <row r="351">
          <cell r="B351">
            <v>41710</v>
          </cell>
          <cell r="C351" t="str">
            <v>14.02.14 МСК МH Internal Activation</v>
          </cell>
          <cell r="D351" t="str">
            <v>полиграфия и производство</v>
          </cell>
          <cell r="G351">
            <v>2800</v>
          </cell>
          <cell r="H351">
            <v>60</v>
          </cell>
          <cell r="I351">
            <v>50</v>
          </cell>
        </row>
        <row r="352">
          <cell r="B352">
            <v>41710</v>
          </cell>
          <cell r="C352" t="str">
            <v>Офис</v>
          </cell>
          <cell r="D352" t="str">
            <v>подотчет</v>
          </cell>
          <cell r="G352">
            <v>4800</v>
          </cell>
          <cell r="H352">
            <v>50</v>
          </cell>
          <cell r="I352">
            <v>71</v>
          </cell>
        </row>
        <row r="353">
          <cell r="B353">
            <v>41710</v>
          </cell>
          <cell r="C353" t="str">
            <v>Офис</v>
          </cell>
          <cell r="D353" t="str">
            <v>накладные расходы</v>
          </cell>
          <cell r="G353">
            <v>4090</v>
          </cell>
          <cell r="H353">
            <v>76</v>
          </cell>
          <cell r="I353">
            <v>50</v>
          </cell>
        </row>
        <row r="354">
          <cell r="B354">
            <v>41710</v>
          </cell>
          <cell r="C354" t="str">
            <v>Офис</v>
          </cell>
          <cell r="D354" t="str">
            <v>подотчет</v>
          </cell>
          <cell r="G354">
            <v>150000</v>
          </cell>
          <cell r="H354">
            <v>71</v>
          </cell>
          <cell r="I354">
            <v>50</v>
          </cell>
        </row>
        <row r="355">
          <cell r="B355">
            <v>41710</v>
          </cell>
          <cell r="C355" t="str">
            <v>ФД</v>
          </cell>
          <cell r="D355" t="str">
            <v>Транзит</v>
          </cell>
          <cell r="G355">
            <v>150538</v>
          </cell>
          <cell r="H355">
            <v>50</v>
          </cell>
          <cell r="I355">
            <v>57</v>
          </cell>
        </row>
        <row r="356">
          <cell r="B356">
            <v>41710</v>
          </cell>
          <cell r="C356" t="str">
            <v>Офис</v>
          </cell>
          <cell r="D356" t="str">
            <v>% за обращение</v>
          </cell>
          <cell r="G356">
            <v>10538</v>
          </cell>
          <cell r="H356">
            <v>76</v>
          </cell>
          <cell r="I356">
            <v>50</v>
          </cell>
        </row>
        <row r="357">
          <cell r="B357">
            <v>41710</v>
          </cell>
          <cell r="C357" t="str">
            <v>Офис</v>
          </cell>
          <cell r="D357" t="str">
            <v>% за обращение</v>
          </cell>
          <cell r="G357">
            <v>10538</v>
          </cell>
          <cell r="H357">
            <v>26</v>
          </cell>
          <cell r="I357">
            <v>76</v>
          </cell>
        </row>
        <row r="358">
          <cell r="B358">
            <v>41710</v>
          </cell>
          <cell r="C358" t="str">
            <v>Офис</v>
          </cell>
          <cell r="D358" t="str">
            <v>подотчет</v>
          </cell>
          <cell r="G358">
            <v>500</v>
          </cell>
          <cell r="H358">
            <v>71</v>
          </cell>
          <cell r="I358">
            <v>50</v>
          </cell>
        </row>
        <row r="359">
          <cell r="B359">
            <v>41710</v>
          </cell>
          <cell r="C359" t="str">
            <v>Взаиморасчеты МП-ФЮ</v>
          </cell>
          <cell r="D359" t="str">
            <v>оплата покупателя</v>
          </cell>
          <cell r="G359">
            <v>526780.31999999995</v>
          </cell>
          <cell r="H359">
            <v>51</v>
          </cell>
          <cell r="I359">
            <v>62</v>
          </cell>
        </row>
        <row r="360">
          <cell r="B360">
            <v>41710</v>
          </cell>
          <cell r="C360" t="str">
            <v>Офис</v>
          </cell>
          <cell r="D360" t="str">
            <v>подотчет</v>
          </cell>
          <cell r="G360">
            <v>10000</v>
          </cell>
          <cell r="H360">
            <v>71</v>
          </cell>
          <cell r="I360">
            <v>50</v>
          </cell>
        </row>
        <row r="361">
          <cell r="B361">
            <v>41710</v>
          </cell>
          <cell r="C361" t="str">
            <v xml:space="preserve">14.03.12 ФМ Униформа Retail </v>
          </cell>
          <cell r="D361" t="str">
            <v>Комиссия контрагентам</v>
          </cell>
          <cell r="G361">
            <v>7390</v>
          </cell>
          <cell r="H361">
            <v>20</v>
          </cell>
          <cell r="I361">
            <v>60</v>
          </cell>
        </row>
        <row r="362">
          <cell r="B362">
            <v>41710</v>
          </cell>
          <cell r="C362" t="str">
            <v xml:space="preserve">14.03.12 ФМ Униформа Retail </v>
          </cell>
          <cell r="D362" t="str">
            <v>Реализация</v>
          </cell>
          <cell r="G362">
            <v>165435.04</v>
          </cell>
          <cell r="H362">
            <v>62</v>
          </cell>
          <cell r="I362">
            <v>90</v>
          </cell>
        </row>
        <row r="363">
          <cell r="B363">
            <v>41710</v>
          </cell>
          <cell r="C363" t="str">
            <v>Офис</v>
          </cell>
          <cell r="D363" t="str">
            <v>накладные расходы</v>
          </cell>
          <cell r="G363">
            <v>4090</v>
          </cell>
          <cell r="H363">
            <v>26</v>
          </cell>
          <cell r="I363">
            <v>76</v>
          </cell>
        </row>
        <row r="364">
          <cell r="B364">
            <v>41711</v>
          </cell>
          <cell r="C364" t="str">
            <v>Офис</v>
          </cell>
          <cell r="D364" t="str">
            <v>накладные расходы</v>
          </cell>
          <cell r="G364">
            <v>1500</v>
          </cell>
          <cell r="H364">
            <v>26</v>
          </cell>
          <cell r="I364">
            <v>76</v>
          </cell>
        </row>
        <row r="365">
          <cell r="B365">
            <v>41711</v>
          </cell>
          <cell r="C365" t="str">
            <v>Офис</v>
          </cell>
          <cell r="D365" t="str">
            <v>накладные расходы</v>
          </cell>
          <cell r="G365">
            <v>1500</v>
          </cell>
          <cell r="H365">
            <v>76</v>
          </cell>
          <cell r="I365">
            <v>50</v>
          </cell>
        </row>
        <row r="366">
          <cell r="B366">
            <v>41711</v>
          </cell>
          <cell r="C366" t="str">
            <v>Офис</v>
          </cell>
          <cell r="D366" t="str">
            <v>подотчет</v>
          </cell>
          <cell r="G366">
            <v>4000</v>
          </cell>
          <cell r="H366">
            <v>50</v>
          </cell>
          <cell r="I366">
            <v>71</v>
          </cell>
        </row>
        <row r="367">
          <cell r="B367">
            <v>41711</v>
          </cell>
          <cell r="C367" t="str">
            <v>Офис</v>
          </cell>
          <cell r="D367" t="str">
            <v>накладные расходы</v>
          </cell>
          <cell r="G367">
            <v>3987</v>
          </cell>
          <cell r="H367">
            <v>76</v>
          </cell>
          <cell r="I367">
            <v>50</v>
          </cell>
        </row>
        <row r="368">
          <cell r="B368">
            <v>41711</v>
          </cell>
          <cell r="C368" t="str">
            <v>Офис</v>
          </cell>
          <cell r="D368" t="str">
            <v>подотчет</v>
          </cell>
          <cell r="G368">
            <v>3740.6</v>
          </cell>
          <cell r="H368">
            <v>50</v>
          </cell>
          <cell r="I368">
            <v>71</v>
          </cell>
        </row>
        <row r="369">
          <cell r="B369">
            <v>41711</v>
          </cell>
          <cell r="C369" t="str">
            <v>14.02.14 МСК МH Internal Activation</v>
          </cell>
          <cell r="D369" t="str">
            <v>логистика и монтаж</v>
          </cell>
          <cell r="G369">
            <v>3000</v>
          </cell>
          <cell r="H369">
            <v>60</v>
          </cell>
          <cell r="I369">
            <v>50</v>
          </cell>
        </row>
        <row r="370">
          <cell r="B370">
            <v>41711</v>
          </cell>
          <cell r="C370" t="str">
            <v>14.02.14 МСК МH Internal Activation</v>
          </cell>
          <cell r="D370" t="str">
            <v>сопровождение деятельности</v>
          </cell>
          <cell r="G370">
            <v>1300</v>
          </cell>
          <cell r="H370">
            <v>60</v>
          </cell>
          <cell r="I370">
            <v>50</v>
          </cell>
        </row>
        <row r="371">
          <cell r="B371">
            <v>41711</v>
          </cell>
          <cell r="C371" t="str">
            <v>Офис</v>
          </cell>
          <cell r="D371" t="str">
            <v>накладные расходы</v>
          </cell>
          <cell r="G371">
            <v>450</v>
          </cell>
          <cell r="H371">
            <v>76</v>
          </cell>
          <cell r="I371">
            <v>50</v>
          </cell>
        </row>
        <row r="372">
          <cell r="B372">
            <v>41711</v>
          </cell>
          <cell r="C372" t="str">
            <v>Офис</v>
          </cell>
          <cell r="D372" t="str">
            <v>подотчет</v>
          </cell>
          <cell r="G372">
            <v>30300</v>
          </cell>
          <cell r="H372">
            <v>50</v>
          </cell>
          <cell r="I372">
            <v>71</v>
          </cell>
        </row>
        <row r="373">
          <cell r="B373">
            <v>41711</v>
          </cell>
          <cell r="C373" t="str">
            <v>ФД</v>
          </cell>
          <cell r="D373" t="str">
            <v>Займы</v>
          </cell>
          <cell r="G373">
            <v>90000</v>
          </cell>
          <cell r="H373">
            <v>50</v>
          </cell>
          <cell r="I373">
            <v>66</v>
          </cell>
        </row>
        <row r="374">
          <cell r="B374">
            <v>41711</v>
          </cell>
          <cell r="C374" t="str">
            <v>Офис</v>
          </cell>
          <cell r="D374" t="str">
            <v>подотчет</v>
          </cell>
          <cell r="G374">
            <v>37000</v>
          </cell>
          <cell r="H374">
            <v>71</v>
          </cell>
          <cell r="I374">
            <v>50</v>
          </cell>
        </row>
        <row r="375">
          <cell r="B375">
            <v>41711</v>
          </cell>
          <cell r="C375" t="str">
            <v>Офис</v>
          </cell>
          <cell r="D375" t="str">
            <v>подотчет</v>
          </cell>
          <cell r="G375">
            <v>53000</v>
          </cell>
          <cell r="H375">
            <v>71</v>
          </cell>
          <cell r="I375">
            <v>50</v>
          </cell>
        </row>
        <row r="376">
          <cell r="B376">
            <v>41711</v>
          </cell>
          <cell r="C376" t="str">
            <v>ФД</v>
          </cell>
          <cell r="D376" t="str">
            <v>перемещение</v>
          </cell>
          <cell r="G376">
            <v>9200</v>
          </cell>
          <cell r="H376">
            <v>50</v>
          </cell>
          <cell r="I376">
            <v>51</v>
          </cell>
        </row>
        <row r="377">
          <cell r="B377">
            <v>41711</v>
          </cell>
          <cell r="C377" t="str">
            <v>Офис</v>
          </cell>
          <cell r="D377" t="str">
            <v>налоги</v>
          </cell>
          <cell r="G377">
            <v>42.3</v>
          </cell>
          <cell r="H377">
            <v>68</v>
          </cell>
          <cell r="I377">
            <v>51</v>
          </cell>
        </row>
        <row r="378">
          <cell r="B378">
            <v>41711</v>
          </cell>
          <cell r="C378" t="str">
            <v>Офис</v>
          </cell>
          <cell r="D378" t="str">
            <v>налоги</v>
          </cell>
          <cell r="G378">
            <v>306.67</v>
          </cell>
          <cell r="H378">
            <v>68</v>
          </cell>
          <cell r="I378">
            <v>51</v>
          </cell>
        </row>
        <row r="379">
          <cell r="B379">
            <v>41711</v>
          </cell>
          <cell r="C379" t="str">
            <v>Офис</v>
          </cell>
          <cell r="D379" t="str">
            <v>налоги</v>
          </cell>
          <cell r="G379">
            <v>1375</v>
          </cell>
          <cell r="H379">
            <v>68</v>
          </cell>
          <cell r="I379">
            <v>51</v>
          </cell>
        </row>
        <row r="380">
          <cell r="B380">
            <v>41711</v>
          </cell>
          <cell r="C380" t="str">
            <v>Офис</v>
          </cell>
          <cell r="D380" t="str">
            <v>налоги</v>
          </cell>
          <cell r="G380">
            <v>539.32000000000005</v>
          </cell>
          <cell r="H380">
            <v>68</v>
          </cell>
          <cell r="I380">
            <v>51</v>
          </cell>
        </row>
        <row r="381">
          <cell r="B381">
            <v>41711</v>
          </cell>
          <cell r="C381" t="str">
            <v>Офис</v>
          </cell>
          <cell r="D381" t="str">
            <v>налоги</v>
          </cell>
          <cell r="G381">
            <v>634.5</v>
          </cell>
          <cell r="H381">
            <v>68</v>
          </cell>
          <cell r="I381">
            <v>51</v>
          </cell>
        </row>
        <row r="382">
          <cell r="B382">
            <v>41711</v>
          </cell>
          <cell r="C382" t="str">
            <v>Офис</v>
          </cell>
          <cell r="D382" t="str">
            <v>налоги</v>
          </cell>
          <cell r="G382">
            <v>1692</v>
          </cell>
          <cell r="H382">
            <v>68</v>
          </cell>
          <cell r="I382">
            <v>51</v>
          </cell>
        </row>
        <row r="383">
          <cell r="B383">
            <v>41711</v>
          </cell>
          <cell r="C383" t="str">
            <v>Офис</v>
          </cell>
          <cell r="D383" t="str">
            <v>Телефония</v>
          </cell>
          <cell r="G383">
            <v>1180</v>
          </cell>
          <cell r="H383">
            <v>76</v>
          </cell>
          <cell r="I383">
            <v>51</v>
          </cell>
        </row>
        <row r="384">
          <cell r="B384">
            <v>41711</v>
          </cell>
          <cell r="C384" t="str">
            <v>Офис</v>
          </cell>
          <cell r="D384" t="str">
            <v>накладные расходы</v>
          </cell>
          <cell r="G384">
            <v>2380</v>
          </cell>
          <cell r="H384">
            <v>76</v>
          </cell>
          <cell r="I384">
            <v>51</v>
          </cell>
        </row>
        <row r="385">
          <cell r="B385">
            <v>41711</v>
          </cell>
          <cell r="C385" t="str">
            <v xml:space="preserve">14.03.14 ФМ Cinema Club </v>
          </cell>
          <cell r="D385" t="str">
            <v>полиграфия и производство</v>
          </cell>
          <cell r="G385">
            <v>6160</v>
          </cell>
          <cell r="H385">
            <v>60</v>
          </cell>
          <cell r="I385">
            <v>51</v>
          </cell>
        </row>
        <row r="386">
          <cell r="B386">
            <v>41711</v>
          </cell>
          <cell r="C386" t="str">
            <v xml:space="preserve">14.03.14 ФМ Cinema Club </v>
          </cell>
          <cell r="D386" t="str">
            <v>аренда оборудования</v>
          </cell>
          <cell r="G386">
            <v>50749.999999999993</v>
          </cell>
          <cell r="H386">
            <v>60</v>
          </cell>
          <cell r="I386">
            <v>51</v>
          </cell>
        </row>
        <row r="387">
          <cell r="B387">
            <v>41711</v>
          </cell>
          <cell r="C387" t="str">
            <v xml:space="preserve">14.03.14 ФМ Cinema Club </v>
          </cell>
          <cell r="D387" t="str">
            <v>полиграфия и производство</v>
          </cell>
          <cell r="G387">
            <v>1020</v>
          </cell>
          <cell r="H387">
            <v>60</v>
          </cell>
          <cell r="I387">
            <v>51</v>
          </cell>
        </row>
        <row r="388">
          <cell r="B388">
            <v>41711</v>
          </cell>
          <cell r="C388" t="str">
            <v>Офис</v>
          </cell>
          <cell r="D388" t="str">
            <v>подотчет</v>
          </cell>
          <cell r="G388">
            <v>10000</v>
          </cell>
          <cell r="H388">
            <v>71</v>
          </cell>
          <cell r="I388">
            <v>50</v>
          </cell>
        </row>
        <row r="389">
          <cell r="B389">
            <v>41711</v>
          </cell>
          <cell r="C389" t="str">
            <v>ФД</v>
          </cell>
          <cell r="D389" t="str">
            <v>Транзит</v>
          </cell>
          <cell r="G389">
            <v>480000</v>
          </cell>
          <cell r="H389">
            <v>57</v>
          </cell>
          <cell r="I389">
            <v>51</v>
          </cell>
        </row>
        <row r="390">
          <cell r="B390">
            <v>41711</v>
          </cell>
          <cell r="C390" t="str">
            <v>Офис</v>
          </cell>
          <cell r="D390" t="str">
            <v>Телефония</v>
          </cell>
          <cell r="G390">
            <v>1180</v>
          </cell>
          <cell r="H390">
            <v>26</v>
          </cell>
          <cell r="I390">
            <v>76</v>
          </cell>
        </row>
        <row r="391">
          <cell r="B391">
            <v>41711</v>
          </cell>
          <cell r="C391" t="str">
            <v>Офис</v>
          </cell>
          <cell r="D391" t="str">
            <v>накладные расходы</v>
          </cell>
          <cell r="G391">
            <v>2380</v>
          </cell>
          <cell r="H391">
            <v>26</v>
          </cell>
          <cell r="I391">
            <v>76</v>
          </cell>
        </row>
        <row r="392">
          <cell r="B392">
            <v>41711</v>
          </cell>
          <cell r="C392" t="str">
            <v>Взаиморасчеты МП-ФЮ</v>
          </cell>
          <cell r="D392" t="str">
            <v>оплата покупателя</v>
          </cell>
          <cell r="G392">
            <v>203870.37</v>
          </cell>
          <cell r="H392">
            <v>51</v>
          </cell>
          <cell r="I392">
            <v>62</v>
          </cell>
        </row>
        <row r="393">
          <cell r="B393">
            <v>41711</v>
          </cell>
          <cell r="C393" t="str">
            <v>Офис</v>
          </cell>
          <cell r="D393" t="str">
            <v>Уборка</v>
          </cell>
          <cell r="G393">
            <v>10281</v>
          </cell>
          <cell r="H393">
            <v>76</v>
          </cell>
          <cell r="I393">
            <v>51</v>
          </cell>
        </row>
        <row r="394">
          <cell r="B394">
            <v>41711</v>
          </cell>
          <cell r="C394" t="str">
            <v>Офис</v>
          </cell>
          <cell r="D394" t="str">
            <v>Уборка</v>
          </cell>
          <cell r="G394">
            <v>10281</v>
          </cell>
          <cell r="H394">
            <v>26</v>
          </cell>
          <cell r="I394">
            <v>76</v>
          </cell>
        </row>
        <row r="395">
          <cell r="B395">
            <v>41711</v>
          </cell>
          <cell r="C395" t="str">
            <v>ФД</v>
          </cell>
          <cell r="D395" t="str">
            <v>Транзит</v>
          </cell>
          <cell r="G395">
            <v>150000</v>
          </cell>
          <cell r="H395">
            <v>57</v>
          </cell>
          <cell r="I395">
            <v>51</v>
          </cell>
        </row>
        <row r="396">
          <cell r="B396">
            <v>41711</v>
          </cell>
          <cell r="C396" t="str">
            <v>Офис</v>
          </cell>
          <cell r="D396" t="str">
            <v>накладные расходы</v>
          </cell>
          <cell r="G396">
            <v>3987</v>
          </cell>
          <cell r="H396">
            <v>26</v>
          </cell>
          <cell r="I396">
            <v>76</v>
          </cell>
        </row>
        <row r="397">
          <cell r="B397">
            <v>41711</v>
          </cell>
          <cell r="C397" t="str">
            <v>Офис</v>
          </cell>
          <cell r="D397" t="str">
            <v>накладные расходы</v>
          </cell>
          <cell r="G397">
            <v>450</v>
          </cell>
          <cell r="H397">
            <v>26</v>
          </cell>
          <cell r="I397">
            <v>76</v>
          </cell>
        </row>
        <row r="398">
          <cell r="B398">
            <v>41712</v>
          </cell>
          <cell r="C398" t="str">
            <v>14.03.08 ФМ НН Z-top</v>
          </cell>
          <cell r="D398" t="str">
            <v>сопровождение деятельности</v>
          </cell>
          <cell r="G398">
            <v>2500</v>
          </cell>
          <cell r="H398">
            <v>20</v>
          </cell>
          <cell r="I398">
            <v>60</v>
          </cell>
        </row>
        <row r="399">
          <cell r="B399">
            <v>41712</v>
          </cell>
          <cell r="C399" t="str">
            <v>14.03.06 ФМ Бьюти День</v>
          </cell>
          <cell r="D399" t="str">
            <v>промоперсонал</v>
          </cell>
          <cell r="G399">
            <v>29000</v>
          </cell>
          <cell r="H399">
            <v>60</v>
          </cell>
          <cell r="I399">
            <v>50</v>
          </cell>
        </row>
        <row r="400">
          <cell r="B400">
            <v>41712</v>
          </cell>
          <cell r="C400" t="str">
            <v>14.03.06 ФМ Бьюти День</v>
          </cell>
          <cell r="D400" t="str">
            <v>сопровождение деятельности</v>
          </cell>
          <cell r="G400">
            <v>178</v>
          </cell>
          <cell r="H400">
            <v>60</v>
          </cell>
          <cell r="I400">
            <v>50</v>
          </cell>
        </row>
        <row r="401">
          <cell r="B401">
            <v>41712</v>
          </cell>
          <cell r="C401" t="str">
            <v>Офис</v>
          </cell>
          <cell r="D401" t="str">
            <v>накладные расходы</v>
          </cell>
          <cell r="G401">
            <v>2290</v>
          </cell>
          <cell r="H401">
            <v>76</v>
          </cell>
          <cell r="I401">
            <v>50</v>
          </cell>
        </row>
        <row r="402">
          <cell r="B402">
            <v>41712</v>
          </cell>
          <cell r="C402" t="str">
            <v>ФД</v>
          </cell>
          <cell r="D402" t="str">
            <v>Займы</v>
          </cell>
          <cell r="G402">
            <v>9570</v>
          </cell>
          <cell r="H402">
            <v>50</v>
          </cell>
          <cell r="I402">
            <v>66</v>
          </cell>
        </row>
        <row r="403">
          <cell r="B403">
            <v>41712</v>
          </cell>
          <cell r="C403" t="str">
            <v>Офис</v>
          </cell>
          <cell r="D403" t="str">
            <v>подотчет</v>
          </cell>
          <cell r="G403">
            <v>140000</v>
          </cell>
          <cell r="H403">
            <v>50</v>
          </cell>
          <cell r="I403">
            <v>71</v>
          </cell>
        </row>
        <row r="404">
          <cell r="B404">
            <v>41712</v>
          </cell>
          <cell r="C404" t="str">
            <v>Офис</v>
          </cell>
          <cell r="D404" t="str">
            <v>подотчет</v>
          </cell>
          <cell r="G404">
            <v>13000</v>
          </cell>
          <cell r="H404">
            <v>50</v>
          </cell>
          <cell r="I404">
            <v>71</v>
          </cell>
        </row>
        <row r="405">
          <cell r="B405">
            <v>41712</v>
          </cell>
          <cell r="C405" t="str">
            <v>14.03.01 ФМ НН Z-top</v>
          </cell>
          <cell r="D405" t="str">
            <v>сопровождение деятельности</v>
          </cell>
          <cell r="G405">
            <v>8580</v>
          </cell>
          <cell r="H405">
            <v>60</v>
          </cell>
          <cell r="I405">
            <v>50</v>
          </cell>
        </row>
        <row r="406">
          <cell r="B406">
            <v>41712</v>
          </cell>
          <cell r="C406" t="str">
            <v>14.03.01 ФМ НН Z-top</v>
          </cell>
          <cell r="D406" t="str">
            <v>аренда оборудования</v>
          </cell>
          <cell r="G406">
            <v>20000</v>
          </cell>
          <cell r="H406">
            <v>60</v>
          </cell>
          <cell r="I406">
            <v>50</v>
          </cell>
        </row>
        <row r="407">
          <cell r="B407">
            <v>41712</v>
          </cell>
          <cell r="C407" t="str">
            <v>14.03.01 ФМ НН Z-top</v>
          </cell>
          <cell r="D407" t="str">
            <v>сопровождение деятельности</v>
          </cell>
          <cell r="G407">
            <v>2200</v>
          </cell>
          <cell r="H407">
            <v>60</v>
          </cell>
          <cell r="I407">
            <v>50</v>
          </cell>
        </row>
        <row r="408">
          <cell r="B408">
            <v>41712</v>
          </cell>
          <cell r="C408" t="str">
            <v>14.03.01 ФМ НН Z-top</v>
          </cell>
          <cell r="D408" t="str">
            <v>сопровождение деятельности</v>
          </cell>
          <cell r="G408">
            <v>10000</v>
          </cell>
          <cell r="H408">
            <v>60</v>
          </cell>
          <cell r="I408">
            <v>50</v>
          </cell>
        </row>
        <row r="409">
          <cell r="B409">
            <v>41712</v>
          </cell>
          <cell r="C409" t="str">
            <v>14.03.01 ФМ НН Z-top</v>
          </cell>
          <cell r="D409" t="str">
            <v>сопровождение деятельности</v>
          </cell>
          <cell r="G409">
            <v>12413.15</v>
          </cell>
          <cell r="H409">
            <v>60</v>
          </cell>
          <cell r="I409">
            <v>50</v>
          </cell>
        </row>
        <row r="410">
          <cell r="B410">
            <v>41712</v>
          </cell>
          <cell r="C410" t="str">
            <v>14.03.01 ФМ НН Z-top</v>
          </cell>
          <cell r="D410" t="str">
            <v>сопровождение деятельности</v>
          </cell>
          <cell r="G410">
            <v>10019</v>
          </cell>
          <cell r="H410">
            <v>60</v>
          </cell>
          <cell r="I410">
            <v>50</v>
          </cell>
        </row>
        <row r="411">
          <cell r="B411">
            <v>41712</v>
          </cell>
          <cell r="C411" t="str">
            <v>14.03.01 ФМ НН Z-top</v>
          </cell>
          <cell r="D411" t="str">
            <v>сопровождение деятельности</v>
          </cell>
          <cell r="G411">
            <v>600</v>
          </cell>
          <cell r="H411">
            <v>60</v>
          </cell>
          <cell r="I411">
            <v>50</v>
          </cell>
        </row>
        <row r="412">
          <cell r="B412">
            <v>41712</v>
          </cell>
          <cell r="C412" t="str">
            <v>14.03.01 ФМ НН Z-top</v>
          </cell>
          <cell r="D412" t="str">
            <v>сопровождение деятельности</v>
          </cell>
          <cell r="G412">
            <v>6000</v>
          </cell>
          <cell r="H412">
            <v>60</v>
          </cell>
          <cell r="I412">
            <v>50</v>
          </cell>
        </row>
        <row r="413">
          <cell r="B413">
            <v>41712</v>
          </cell>
          <cell r="C413" t="str">
            <v>14.03.01 ФМ НН Z-top</v>
          </cell>
          <cell r="D413" t="str">
            <v>логистика и монтаж</v>
          </cell>
          <cell r="G413">
            <v>38000</v>
          </cell>
          <cell r="H413">
            <v>60</v>
          </cell>
          <cell r="I413">
            <v>50</v>
          </cell>
        </row>
        <row r="414">
          <cell r="B414">
            <v>41712</v>
          </cell>
          <cell r="C414" t="str">
            <v>14.03.01 ФМ НН Z-top</v>
          </cell>
          <cell r="D414" t="str">
            <v>Доп. персонал</v>
          </cell>
          <cell r="G414">
            <v>8000</v>
          </cell>
          <cell r="H414">
            <v>60</v>
          </cell>
          <cell r="I414">
            <v>50</v>
          </cell>
        </row>
        <row r="415">
          <cell r="B415">
            <v>41712</v>
          </cell>
          <cell r="C415" t="str">
            <v>14.03.01 ФМ НН Z-top</v>
          </cell>
          <cell r="D415" t="str">
            <v>Доп. персонал</v>
          </cell>
          <cell r="G415">
            <v>2000</v>
          </cell>
          <cell r="H415">
            <v>60</v>
          </cell>
          <cell r="I415">
            <v>50</v>
          </cell>
        </row>
        <row r="416">
          <cell r="B416">
            <v>41712</v>
          </cell>
          <cell r="C416" t="str">
            <v>14.03.01 ФМ НН Z-top</v>
          </cell>
          <cell r="D416" t="str">
            <v>Доп. персонал</v>
          </cell>
          <cell r="G416">
            <v>6500</v>
          </cell>
          <cell r="H416">
            <v>60</v>
          </cell>
          <cell r="I416">
            <v>50</v>
          </cell>
        </row>
        <row r="417">
          <cell r="B417">
            <v>41712</v>
          </cell>
          <cell r="C417" t="str">
            <v>14.03.01 ФМ НН Z-top</v>
          </cell>
          <cell r="D417" t="str">
            <v>аренда оборудования</v>
          </cell>
          <cell r="G417">
            <v>6125</v>
          </cell>
          <cell r="H417">
            <v>60</v>
          </cell>
          <cell r="I417">
            <v>50</v>
          </cell>
        </row>
        <row r="418">
          <cell r="B418">
            <v>41712</v>
          </cell>
          <cell r="C418" t="str">
            <v>Офис</v>
          </cell>
          <cell r="D418" t="str">
            <v>подотчет</v>
          </cell>
          <cell r="G418">
            <v>30000</v>
          </cell>
          <cell r="H418">
            <v>71</v>
          </cell>
          <cell r="I418">
            <v>50</v>
          </cell>
        </row>
        <row r="419">
          <cell r="B419">
            <v>41712</v>
          </cell>
          <cell r="C419" t="str">
            <v>ФД</v>
          </cell>
          <cell r="D419" t="str">
            <v>Транзит</v>
          </cell>
          <cell r="G419">
            <v>480000</v>
          </cell>
          <cell r="H419">
            <v>50</v>
          </cell>
          <cell r="I419">
            <v>57</v>
          </cell>
        </row>
        <row r="420">
          <cell r="B420">
            <v>41712</v>
          </cell>
          <cell r="C420" t="str">
            <v>Взаиморасчеты МП-ФЮ</v>
          </cell>
          <cell r="D420" t="str">
            <v>сопровождение деятельности</v>
          </cell>
          <cell r="G420">
            <v>36000</v>
          </cell>
          <cell r="H420">
            <v>60</v>
          </cell>
          <cell r="I420">
            <v>50</v>
          </cell>
        </row>
        <row r="421">
          <cell r="B421">
            <v>41712</v>
          </cell>
          <cell r="C421" t="str">
            <v>Взаиморасчеты МП-ФЮ</v>
          </cell>
          <cell r="D421" t="str">
            <v>сопровождение деятельности</v>
          </cell>
          <cell r="G421">
            <v>36000</v>
          </cell>
          <cell r="H421">
            <v>20</v>
          </cell>
          <cell r="I421">
            <v>60</v>
          </cell>
        </row>
        <row r="422">
          <cell r="B422">
            <v>41712</v>
          </cell>
          <cell r="C422" t="str">
            <v>ФД</v>
          </cell>
          <cell r="D422" t="str">
            <v>Займы</v>
          </cell>
          <cell r="G422">
            <v>45000</v>
          </cell>
          <cell r="H422">
            <v>66</v>
          </cell>
          <cell r="I422">
            <v>50</v>
          </cell>
        </row>
        <row r="423">
          <cell r="B423">
            <v>41712</v>
          </cell>
          <cell r="C423" t="str">
            <v>Взаиморасчеты МП-ФЮ</v>
          </cell>
          <cell r="D423" t="str">
            <v>сопровождение деятельности</v>
          </cell>
          <cell r="G423">
            <v>43810</v>
          </cell>
          <cell r="H423">
            <v>60</v>
          </cell>
          <cell r="I423">
            <v>50</v>
          </cell>
        </row>
        <row r="424">
          <cell r="B424">
            <v>41712</v>
          </cell>
          <cell r="C424" t="str">
            <v>Взаиморасчеты МП-ФЮ</v>
          </cell>
          <cell r="D424" t="str">
            <v>сопровождение деятельности</v>
          </cell>
          <cell r="G424">
            <v>6346.57</v>
          </cell>
          <cell r="H424">
            <v>60</v>
          </cell>
          <cell r="I424">
            <v>50</v>
          </cell>
        </row>
        <row r="425">
          <cell r="B425">
            <v>41712</v>
          </cell>
          <cell r="C425" t="str">
            <v>Взаиморасчеты МП-ФЮ</v>
          </cell>
          <cell r="D425" t="str">
            <v>сопровождение деятельности</v>
          </cell>
          <cell r="G425">
            <v>86000</v>
          </cell>
          <cell r="H425">
            <v>60</v>
          </cell>
          <cell r="I425">
            <v>50</v>
          </cell>
        </row>
        <row r="426">
          <cell r="B426">
            <v>41712</v>
          </cell>
          <cell r="C426" t="str">
            <v>Взаиморасчеты МП-ФЮ</v>
          </cell>
          <cell r="D426" t="str">
            <v>сопровождение деятельности</v>
          </cell>
          <cell r="G426">
            <v>43810</v>
          </cell>
          <cell r="H426">
            <v>20</v>
          </cell>
          <cell r="I426">
            <v>60</v>
          </cell>
        </row>
        <row r="427">
          <cell r="B427">
            <v>41712</v>
          </cell>
          <cell r="C427" t="str">
            <v>Взаиморасчеты МП-ФЮ</v>
          </cell>
          <cell r="D427" t="str">
            <v>сопровождение деятельности</v>
          </cell>
          <cell r="G427">
            <v>6346.57</v>
          </cell>
          <cell r="H427">
            <v>20</v>
          </cell>
          <cell r="I427">
            <v>60</v>
          </cell>
        </row>
        <row r="428">
          <cell r="B428">
            <v>41712</v>
          </cell>
          <cell r="C428" t="str">
            <v>Взаиморасчеты МП-ФЮ</v>
          </cell>
          <cell r="D428" t="str">
            <v>сопровождение деятельности</v>
          </cell>
          <cell r="G428">
            <v>86000</v>
          </cell>
          <cell r="H428">
            <v>20</v>
          </cell>
          <cell r="I428">
            <v>60</v>
          </cell>
        </row>
        <row r="429">
          <cell r="B429">
            <v>41712</v>
          </cell>
          <cell r="C429" t="str">
            <v xml:space="preserve">14.03.14 ФМ Cinema Club </v>
          </cell>
          <cell r="D429" t="str">
            <v>полиграфия и производство</v>
          </cell>
          <cell r="G429">
            <v>6160</v>
          </cell>
          <cell r="H429">
            <v>20</v>
          </cell>
          <cell r="I429">
            <v>60</v>
          </cell>
        </row>
        <row r="430">
          <cell r="B430">
            <v>41712</v>
          </cell>
          <cell r="C430" t="str">
            <v xml:space="preserve">14.03.14 ФМ Cinema Club </v>
          </cell>
          <cell r="D430" t="str">
            <v>аренда оборудования</v>
          </cell>
          <cell r="G430">
            <v>50749.999999999993</v>
          </cell>
          <cell r="H430">
            <v>20</v>
          </cell>
          <cell r="I430">
            <v>60</v>
          </cell>
        </row>
        <row r="431">
          <cell r="B431">
            <v>41712</v>
          </cell>
          <cell r="C431" t="str">
            <v xml:space="preserve">14.03.14 ФМ Cinema Club </v>
          </cell>
          <cell r="D431" t="str">
            <v>полиграфия и производство</v>
          </cell>
          <cell r="G431">
            <v>1020</v>
          </cell>
          <cell r="H431">
            <v>20</v>
          </cell>
          <cell r="I431">
            <v>60</v>
          </cell>
        </row>
        <row r="432">
          <cell r="B432">
            <v>41712</v>
          </cell>
          <cell r="C432" t="str">
            <v>Взаиморасчеты МП-ФЮ</v>
          </cell>
          <cell r="D432" t="str">
            <v>сопровождение деятельности</v>
          </cell>
          <cell r="G432">
            <v>400000</v>
          </cell>
          <cell r="H432">
            <v>60</v>
          </cell>
          <cell r="I432">
            <v>50</v>
          </cell>
        </row>
        <row r="433">
          <cell r="B433">
            <v>41712</v>
          </cell>
          <cell r="C433" t="str">
            <v>ФД</v>
          </cell>
          <cell r="D433" t="str">
            <v>Займы</v>
          </cell>
          <cell r="G433">
            <v>400000</v>
          </cell>
          <cell r="H433">
            <v>50</v>
          </cell>
          <cell r="I433">
            <v>66</v>
          </cell>
        </row>
        <row r="434">
          <cell r="B434">
            <v>41712</v>
          </cell>
          <cell r="C434" t="str">
            <v>Взаиморасчеты МП-ФЮ</v>
          </cell>
          <cell r="D434" t="str">
            <v>сопровождение деятельности</v>
          </cell>
          <cell r="G434">
            <v>400000</v>
          </cell>
          <cell r="H434">
            <v>20</v>
          </cell>
          <cell r="I434">
            <v>60</v>
          </cell>
        </row>
        <row r="435">
          <cell r="B435">
            <v>41712</v>
          </cell>
          <cell r="C435" t="str">
            <v xml:space="preserve">14.03.14 ФМ Cinema Club </v>
          </cell>
          <cell r="D435" t="str">
            <v>Комиссия контрагентам</v>
          </cell>
          <cell r="G435">
            <v>7250</v>
          </cell>
          <cell r="H435">
            <v>20</v>
          </cell>
          <cell r="I435">
            <v>60</v>
          </cell>
        </row>
        <row r="436">
          <cell r="B436">
            <v>41712</v>
          </cell>
          <cell r="C436" t="str">
            <v xml:space="preserve">14.03.14 ФМ Cinema Club </v>
          </cell>
          <cell r="D436" t="str">
            <v>Реализация</v>
          </cell>
          <cell r="G436">
            <v>159102.72</v>
          </cell>
          <cell r="H436">
            <v>62</v>
          </cell>
          <cell r="I436">
            <v>90</v>
          </cell>
        </row>
        <row r="437">
          <cell r="B437">
            <v>41712</v>
          </cell>
          <cell r="C437" t="str">
            <v>Офис</v>
          </cell>
          <cell r="D437" t="str">
            <v>накладные расходы</v>
          </cell>
          <cell r="G437">
            <v>2290</v>
          </cell>
          <cell r="H437">
            <v>26</v>
          </cell>
          <cell r="I437">
            <v>76</v>
          </cell>
        </row>
        <row r="438">
          <cell r="B438">
            <v>41713</v>
          </cell>
          <cell r="C438" t="str">
            <v>Офис</v>
          </cell>
          <cell r="D438" t="str">
            <v>накладные расходы</v>
          </cell>
          <cell r="G438">
            <v>500</v>
          </cell>
          <cell r="H438">
            <v>26</v>
          </cell>
          <cell r="I438">
            <v>76</v>
          </cell>
        </row>
        <row r="439">
          <cell r="B439">
            <v>41713</v>
          </cell>
          <cell r="C439" t="str">
            <v>Взаиморасчеты МП-ФЮ</v>
          </cell>
          <cell r="D439" t="str">
            <v>сопровождение деятельности</v>
          </cell>
          <cell r="G439">
            <v>1576494.06</v>
          </cell>
          <cell r="H439">
            <v>20</v>
          </cell>
          <cell r="I439">
            <v>60</v>
          </cell>
        </row>
        <row r="440">
          <cell r="B440">
            <v>41713</v>
          </cell>
          <cell r="C440" t="str">
            <v>Взаиморасчеты МП-ФЮ</v>
          </cell>
          <cell r="D440" t="str">
            <v>сопровождение деятельности</v>
          </cell>
          <cell r="G440">
            <v>506494.06</v>
          </cell>
          <cell r="H440">
            <v>20</v>
          </cell>
          <cell r="I440">
            <v>60</v>
          </cell>
        </row>
        <row r="441">
          <cell r="B441">
            <v>41713</v>
          </cell>
          <cell r="C441" t="str">
            <v>Взаиморасчеты МП-ФЮ</v>
          </cell>
          <cell r="D441" t="str">
            <v>сопровождение деятельности</v>
          </cell>
          <cell r="G441">
            <v>540494.06000000006</v>
          </cell>
          <cell r="H441">
            <v>20</v>
          </cell>
          <cell r="I441">
            <v>60</v>
          </cell>
        </row>
        <row r="442">
          <cell r="B442">
            <v>41713</v>
          </cell>
          <cell r="C442" t="str">
            <v>Взаиморасчеты МП-ФЮ</v>
          </cell>
          <cell r="D442" t="str">
            <v>сопровождение деятельности</v>
          </cell>
          <cell r="G442">
            <v>997187.2</v>
          </cell>
          <cell r="H442">
            <v>20</v>
          </cell>
          <cell r="I442">
            <v>60</v>
          </cell>
        </row>
        <row r="443">
          <cell r="B443">
            <v>41715</v>
          </cell>
          <cell r="C443" t="str">
            <v>Офис</v>
          </cell>
          <cell r="D443" t="str">
            <v>подотчет</v>
          </cell>
          <cell r="G443">
            <v>10000</v>
          </cell>
          <cell r="H443">
            <v>50</v>
          </cell>
          <cell r="I443">
            <v>71</v>
          </cell>
        </row>
        <row r="444">
          <cell r="B444">
            <v>41715</v>
          </cell>
          <cell r="C444" t="str">
            <v>Офис</v>
          </cell>
          <cell r="D444" t="str">
            <v>накладные расходы</v>
          </cell>
          <cell r="G444">
            <v>4850</v>
          </cell>
          <cell r="H444">
            <v>76</v>
          </cell>
          <cell r="I444">
            <v>50</v>
          </cell>
        </row>
        <row r="445">
          <cell r="B445">
            <v>41715</v>
          </cell>
          <cell r="C445" t="str">
            <v>14.03.21 НН ФМ Milo</v>
          </cell>
          <cell r="D445" t="str">
            <v>логистика и монтаж</v>
          </cell>
          <cell r="G445">
            <v>20000</v>
          </cell>
          <cell r="H445">
            <v>60</v>
          </cell>
          <cell r="I445">
            <v>51</v>
          </cell>
        </row>
        <row r="446">
          <cell r="B446">
            <v>41715</v>
          </cell>
          <cell r="C446" t="str">
            <v>Офис</v>
          </cell>
          <cell r="D446" t="str">
            <v>подотчет</v>
          </cell>
          <cell r="G446">
            <v>1690</v>
          </cell>
          <cell r="H446">
            <v>50</v>
          </cell>
          <cell r="I446">
            <v>71</v>
          </cell>
        </row>
        <row r="447">
          <cell r="B447">
            <v>41715</v>
          </cell>
          <cell r="C447" t="str">
            <v>Офис</v>
          </cell>
          <cell r="D447" t="str">
            <v>Зарплата 02</v>
          </cell>
          <cell r="G447">
            <v>6050</v>
          </cell>
          <cell r="H447">
            <v>70</v>
          </cell>
          <cell r="I447">
            <v>50</v>
          </cell>
        </row>
        <row r="448">
          <cell r="B448">
            <v>41715</v>
          </cell>
          <cell r="C448" t="str">
            <v>Взаиморасчеты МП-ФЮ</v>
          </cell>
          <cell r="D448" t="str">
            <v>сопровождение деятельности</v>
          </cell>
          <cell r="G448">
            <v>11950</v>
          </cell>
          <cell r="H448">
            <v>60</v>
          </cell>
          <cell r="I448">
            <v>50</v>
          </cell>
        </row>
        <row r="449">
          <cell r="B449">
            <v>41715</v>
          </cell>
          <cell r="C449" t="str">
            <v>Офис</v>
          </cell>
          <cell r="D449" t="str">
            <v>подотчет</v>
          </cell>
          <cell r="G449">
            <v>3000</v>
          </cell>
          <cell r="H449">
            <v>50</v>
          </cell>
          <cell r="I449">
            <v>71</v>
          </cell>
        </row>
        <row r="450">
          <cell r="B450">
            <v>41715</v>
          </cell>
          <cell r="C450" t="str">
            <v>офис</v>
          </cell>
          <cell r="D450" t="str">
            <v>накладные расходы</v>
          </cell>
          <cell r="G450">
            <v>3000</v>
          </cell>
          <cell r="H450">
            <v>76</v>
          </cell>
          <cell r="I450">
            <v>50</v>
          </cell>
        </row>
        <row r="451">
          <cell r="B451">
            <v>41715</v>
          </cell>
          <cell r="C451" t="str">
            <v>Офис</v>
          </cell>
          <cell r="D451" t="str">
            <v>подотчет</v>
          </cell>
          <cell r="G451">
            <v>4500</v>
          </cell>
          <cell r="H451">
            <v>50</v>
          </cell>
          <cell r="I451">
            <v>71</v>
          </cell>
        </row>
        <row r="452">
          <cell r="B452">
            <v>41715</v>
          </cell>
          <cell r="C452" t="str">
            <v>14.02.14 ФМ Chesterfield Скрапбукинг</v>
          </cell>
          <cell r="D452" t="str">
            <v>полиграфия и производство</v>
          </cell>
          <cell r="G452">
            <v>4500</v>
          </cell>
          <cell r="H452">
            <v>60</v>
          </cell>
          <cell r="I452">
            <v>50</v>
          </cell>
        </row>
        <row r="453">
          <cell r="B453">
            <v>41715</v>
          </cell>
          <cell r="C453" t="str">
            <v>Офис</v>
          </cell>
          <cell r="D453" t="str">
            <v>подотчет</v>
          </cell>
          <cell r="G453">
            <v>37000</v>
          </cell>
          <cell r="H453">
            <v>50</v>
          </cell>
          <cell r="I453">
            <v>71</v>
          </cell>
        </row>
        <row r="454">
          <cell r="B454">
            <v>41715</v>
          </cell>
          <cell r="C454" t="str">
            <v>Офис</v>
          </cell>
          <cell r="D454" t="str">
            <v>подотчет</v>
          </cell>
          <cell r="G454">
            <v>53000</v>
          </cell>
          <cell r="H454">
            <v>50</v>
          </cell>
          <cell r="I454">
            <v>71</v>
          </cell>
        </row>
        <row r="455">
          <cell r="B455">
            <v>41715</v>
          </cell>
          <cell r="C455" t="str">
            <v xml:space="preserve">14.03.12 ФМ Униформа Retail </v>
          </cell>
          <cell r="D455" t="str">
            <v>полиграфия и производство</v>
          </cell>
          <cell r="G455">
            <v>7000</v>
          </cell>
          <cell r="H455">
            <v>60</v>
          </cell>
          <cell r="I455">
            <v>50</v>
          </cell>
        </row>
        <row r="456">
          <cell r="B456">
            <v>41715</v>
          </cell>
          <cell r="C456" t="str">
            <v>14.03.11 ФМ Униформа Provocation</v>
          </cell>
          <cell r="D456" t="str">
            <v>полиграфия и производство</v>
          </cell>
          <cell r="G456">
            <v>30000</v>
          </cell>
          <cell r="H456">
            <v>60</v>
          </cell>
          <cell r="I456">
            <v>50</v>
          </cell>
        </row>
        <row r="457">
          <cell r="B457">
            <v>41715</v>
          </cell>
          <cell r="C457" t="str">
            <v>14.03.11 ФМ Униформа Provocation</v>
          </cell>
          <cell r="D457" t="str">
            <v>полиграфия и производство</v>
          </cell>
          <cell r="G457">
            <v>30000</v>
          </cell>
          <cell r="H457">
            <v>20</v>
          </cell>
          <cell r="I457">
            <v>60</v>
          </cell>
        </row>
        <row r="458">
          <cell r="B458">
            <v>41715</v>
          </cell>
          <cell r="C458" t="str">
            <v>Офис</v>
          </cell>
          <cell r="D458" t="str">
            <v>подотчет</v>
          </cell>
          <cell r="G458">
            <v>37000</v>
          </cell>
          <cell r="H458">
            <v>71</v>
          </cell>
          <cell r="I458">
            <v>50</v>
          </cell>
        </row>
        <row r="459">
          <cell r="B459">
            <v>41715</v>
          </cell>
          <cell r="C459" t="str">
            <v>Офис</v>
          </cell>
          <cell r="D459" t="str">
            <v>подотчет</v>
          </cell>
          <cell r="G459">
            <v>16000</v>
          </cell>
          <cell r="H459">
            <v>71</v>
          </cell>
          <cell r="I459">
            <v>50</v>
          </cell>
        </row>
        <row r="460">
          <cell r="B460">
            <v>41715</v>
          </cell>
          <cell r="C460" t="str">
            <v>Офис</v>
          </cell>
          <cell r="D460" t="str">
            <v>подотчет</v>
          </cell>
          <cell r="G460">
            <v>2000</v>
          </cell>
          <cell r="H460">
            <v>50</v>
          </cell>
          <cell r="I460">
            <v>71</v>
          </cell>
        </row>
        <row r="461">
          <cell r="B461">
            <v>41715</v>
          </cell>
          <cell r="C461" t="str">
            <v>Офис</v>
          </cell>
          <cell r="D461" t="str">
            <v>подотчет</v>
          </cell>
          <cell r="G461">
            <v>2000</v>
          </cell>
          <cell r="H461">
            <v>50</v>
          </cell>
          <cell r="I461">
            <v>71</v>
          </cell>
        </row>
        <row r="462">
          <cell r="B462">
            <v>41715</v>
          </cell>
          <cell r="C462" t="str">
            <v>14.02.24 НИИ Вектор 1</v>
          </cell>
          <cell r="D462" t="str">
            <v>Доп. персонал</v>
          </cell>
          <cell r="G462">
            <v>2000</v>
          </cell>
          <cell r="H462">
            <v>60</v>
          </cell>
          <cell r="I462">
            <v>50</v>
          </cell>
        </row>
        <row r="463">
          <cell r="B463">
            <v>41715</v>
          </cell>
          <cell r="C463" t="str">
            <v>14.03.04 НИИ Вектор 2</v>
          </cell>
          <cell r="D463" t="str">
            <v>Доп. персонал</v>
          </cell>
          <cell r="G463">
            <v>2000</v>
          </cell>
          <cell r="H463">
            <v>60</v>
          </cell>
          <cell r="I463">
            <v>50</v>
          </cell>
        </row>
        <row r="464">
          <cell r="B464">
            <v>41715</v>
          </cell>
          <cell r="C464" t="str">
            <v>14.03.04 НИИ Вектор 2</v>
          </cell>
          <cell r="D464" t="str">
            <v>Доп. персонал</v>
          </cell>
          <cell r="G464">
            <v>2000</v>
          </cell>
          <cell r="H464">
            <v>20</v>
          </cell>
          <cell r="I464">
            <v>60</v>
          </cell>
        </row>
        <row r="465">
          <cell r="B465">
            <v>41715</v>
          </cell>
          <cell r="C465" t="str">
            <v>14.03.06 ФМ Бьюти День</v>
          </cell>
          <cell r="D465" t="str">
            <v>сопровождение деятельности</v>
          </cell>
          <cell r="G465">
            <v>1861</v>
          </cell>
          <cell r="H465">
            <v>60</v>
          </cell>
          <cell r="I465">
            <v>50</v>
          </cell>
        </row>
        <row r="466">
          <cell r="B466">
            <v>41715</v>
          </cell>
          <cell r="C466" t="str">
            <v>14.03.06 ФМ Бьюти День</v>
          </cell>
          <cell r="D466" t="str">
            <v>сопровождение деятельности</v>
          </cell>
          <cell r="G466">
            <v>1861</v>
          </cell>
          <cell r="H466">
            <v>20</v>
          </cell>
          <cell r="I466">
            <v>60</v>
          </cell>
        </row>
        <row r="467">
          <cell r="B467">
            <v>41715</v>
          </cell>
          <cell r="C467" t="str">
            <v>Офис</v>
          </cell>
          <cell r="D467" t="str">
            <v>подотчет</v>
          </cell>
          <cell r="G467">
            <v>21840</v>
          </cell>
          <cell r="H467">
            <v>50</v>
          </cell>
          <cell r="I467">
            <v>71</v>
          </cell>
        </row>
        <row r="468">
          <cell r="B468">
            <v>41715</v>
          </cell>
          <cell r="C468" t="str">
            <v>Офис</v>
          </cell>
          <cell r="D468" t="str">
            <v>подотчет</v>
          </cell>
          <cell r="G468">
            <v>51000</v>
          </cell>
          <cell r="H468">
            <v>50</v>
          </cell>
          <cell r="I468">
            <v>71</v>
          </cell>
        </row>
        <row r="469">
          <cell r="B469">
            <v>41715</v>
          </cell>
          <cell r="C469" t="str">
            <v>14.03.08 ФМ Chesterfield 23ф8м</v>
          </cell>
          <cell r="D469" t="str">
            <v>полиграфия и производство</v>
          </cell>
          <cell r="G469">
            <v>21840</v>
          </cell>
          <cell r="H469">
            <v>60</v>
          </cell>
          <cell r="I469">
            <v>50</v>
          </cell>
        </row>
        <row r="470">
          <cell r="B470">
            <v>41715</v>
          </cell>
          <cell r="C470" t="str">
            <v>14.03.08 ФМ Chesterfield 23ф8м</v>
          </cell>
          <cell r="D470" t="str">
            <v>полиграфия и производство</v>
          </cell>
          <cell r="G470">
            <v>21840</v>
          </cell>
          <cell r="H470">
            <v>20</v>
          </cell>
          <cell r="I470">
            <v>60</v>
          </cell>
        </row>
        <row r="471">
          <cell r="B471">
            <v>41715</v>
          </cell>
          <cell r="C471" t="str">
            <v>14.03.08 ФМ Chesterfield 23ф8м</v>
          </cell>
          <cell r="D471" t="str">
            <v>сопровождение деятельности</v>
          </cell>
          <cell r="G471">
            <v>48219</v>
          </cell>
          <cell r="H471">
            <v>60</v>
          </cell>
          <cell r="I471">
            <v>50</v>
          </cell>
        </row>
        <row r="472">
          <cell r="B472">
            <v>41715</v>
          </cell>
          <cell r="C472" t="str">
            <v>14.03.08 ФМ Chesterfield 23ф8м</v>
          </cell>
          <cell r="D472" t="str">
            <v>сопровождение деятельности</v>
          </cell>
          <cell r="G472">
            <v>48219</v>
          </cell>
          <cell r="H472">
            <v>20</v>
          </cell>
          <cell r="I472">
            <v>60</v>
          </cell>
        </row>
        <row r="473">
          <cell r="B473">
            <v>41715</v>
          </cell>
          <cell r="C473" t="str">
            <v>Офис</v>
          </cell>
          <cell r="D473" t="str">
            <v>подотчет</v>
          </cell>
          <cell r="G473">
            <v>53345</v>
          </cell>
          <cell r="H473">
            <v>71</v>
          </cell>
          <cell r="I473">
            <v>50</v>
          </cell>
        </row>
        <row r="474">
          <cell r="B474">
            <v>41715</v>
          </cell>
          <cell r="C474" t="str">
            <v>Взаиморасчеты МП-ФЮ</v>
          </cell>
          <cell r="D474" t="str">
            <v>сопровождение деятельности</v>
          </cell>
          <cell r="G474">
            <v>15000</v>
          </cell>
          <cell r="H474">
            <v>60</v>
          </cell>
          <cell r="I474">
            <v>50</v>
          </cell>
        </row>
        <row r="475">
          <cell r="B475">
            <v>41715</v>
          </cell>
          <cell r="C475" t="str">
            <v>Офис</v>
          </cell>
          <cell r="D475" t="str">
            <v>накладные расходы</v>
          </cell>
          <cell r="G475">
            <v>1880</v>
          </cell>
          <cell r="H475">
            <v>76</v>
          </cell>
          <cell r="I475">
            <v>50</v>
          </cell>
        </row>
        <row r="476">
          <cell r="B476">
            <v>41715</v>
          </cell>
          <cell r="C476" t="str">
            <v>Взаиморасчеты МП-ФЮ</v>
          </cell>
          <cell r="D476" t="str">
            <v>сопровождение деятельности</v>
          </cell>
          <cell r="G476">
            <v>15000</v>
          </cell>
          <cell r="H476">
            <v>20</v>
          </cell>
          <cell r="I476">
            <v>60</v>
          </cell>
        </row>
        <row r="477">
          <cell r="B477">
            <v>41715</v>
          </cell>
          <cell r="C477" t="str">
            <v>Офис</v>
          </cell>
          <cell r="D477" t="str">
            <v>накладные расходы</v>
          </cell>
          <cell r="G477">
            <v>4850</v>
          </cell>
          <cell r="H477">
            <v>26</v>
          </cell>
          <cell r="I477">
            <v>76</v>
          </cell>
        </row>
        <row r="478">
          <cell r="B478">
            <v>41715</v>
          </cell>
          <cell r="C478" t="str">
            <v>Офис</v>
          </cell>
          <cell r="D478" t="str">
            <v>накладные расходы</v>
          </cell>
          <cell r="G478">
            <v>1880</v>
          </cell>
          <cell r="H478">
            <v>26</v>
          </cell>
          <cell r="I478">
            <v>76</v>
          </cell>
        </row>
        <row r="479">
          <cell r="B479">
            <v>41715</v>
          </cell>
          <cell r="C479" t="str">
            <v>Взаиморасчеты МП-ФЮ</v>
          </cell>
          <cell r="D479" t="str">
            <v>сопровождение деятельности</v>
          </cell>
          <cell r="G479">
            <v>11950</v>
          </cell>
          <cell r="H479">
            <v>20</v>
          </cell>
          <cell r="I479">
            <v>60</v>
          </cell>
        </row>
        <row r="480">
          <cell r="B480">
            <v>41716</v>
          </cell>
          <cell r="C480" t="str">
            <v>ФД</v>
          </cell>
          <cell r="D480" t="str">
            <v>Займы</v>
          </cell>
          <cell r="G480">
            <v>60651.200000000012</v>
          </cell>
          <cell r="H480">
            <v>50</v>
          </cell>
          <cell r="I480">
            <v>66</v>
          </cell>
        </row>
        <row r="481">
          <cell r="B481">
            <v>41716</v>
          </cell>
          <cell r="C481" t="str">
            <v>Офис</v>
          </cell>
          <cell r="D481" t="str">
            <v>Зарплата 02</v>
          </cell>
          <cell r="G481">
            <v>5000</v>
          </cell>
          <cell r="H481">
            <v>70</v>
          </cell>
          <cell r="I481">
            <v>50</v>
          </cell>
        </row>
        <row r="482">
          <cell r="B482">
            <v>41716</v>
          </cell>
          <cell r="C482" t="str">
            <v>14.02.14 МСК МH Internal Activation</v>
          </cell>
          <cell r="D482" t="str">
            <v>сопровождение деятельности</v>
          </cell>
          <cell r="G482">
            <v>18000</v>
          </cell>
          <cell r="H482">
            <v>60</v>
          </cell>
          <cell r="I482">
            <v>50</v>
          </cell>
        </row>
        <row r="483">
          <cell r="B483">
            <v>41716</v>
          </cell>
          <cell r="C483" t="str">
            <v>Взаиморасчеты МП-ФЮ</v>
          </cell>
          <cell r="D483" t="str">
            <v>сопровождение деятельности</v>
          </cell>
          <cell r="G483">
            <v>14000</v>
          </cell>
          <cell r="H483">
            <v>60</v>
          </cell>
          <cell r="I483">
            <v>50</v>
          </cell>
        </row>
        <row r="484">
          <cell r="B484">
            <v>41716</v>
          </cell>
          <cell r="C484" t="str">
            <v>Офис</v>
          </cell>
          <cell r="D484" t="str">
            <v>Зарплата 02</v>
          </cell>
          <cell r="G484">
            <v>2800</v>
          </cell>
          <cell r="H484">
            <v>70</v>
          </cell>
          <cell r="I484">
            <v>50</v>
          </cell>
        </row>
        <row r="485">
          <cell r="B485">
            <v>41716</v>
          </cell>
          <cell r="C485" t="str">
            <v>Офис</v>
          </cell>
          <cell r="D485" t="str">
            <v>РКО</v>
          </cell>
          <cell r="G485">
            <v>580.20000000000005</v>
          </cell>
          <cell r="H485">
            <v>76</v>
          </cell>
          <cell r="I485">
            <v>51</v>
          </cell>
        </row>
        <row r="486">
          <cell r="B486">
            <v>41716</v>
          </cell>
          <cell r="C486" t="str">
            <v>Офис</v>
          </cell>
          <cell r="D486" t="str">
            <v>РКО</v>
          </cell>
          <cell r="G486">
            <v>580.20000000000005</v>
          </cell>
          <cell r="H486">
            <v>26</v>
          </cell>
          <cell r="I486">
            <v>76</v>
          </cell>
        </row>
        <row r="487">
          <cell r="B487">
            <v>41716</v>
          </cell>
          <cell r="C487" t="str">
            <v>Взаиморасчеты МП-ФЮ</v>
          </cell>
          <cell r="D487" t="str">
            <v>оплата покупателя</v>
          </cell>
          <cell r="G487">
            <v>85635.71</v>
          </cell>
          <cell r="H487">
            <v>51</v>
          </cell>
          <cell r="I487">
            <v>62</v>
          </cell>
        </row>
        <row r="488">
          <cell r="B488">
            <v>41716</v>
          </cell>
          <cell r="C488" t="str">
            <v>Газель</v>
          </cell>
          <cell r="D488" t="str">
            <v>обслуживание газели</v>
          </cell>
          <cell r="G488">
            <v>4500</v>
          </cell>
          <cell r="H488">
            <v>60</v>
          </cell>
          <cell r="I488">
            <v>51</v>
          </cell>
        </row>
        <row r="489">
          <cell r="B489">
            <v>41716</v>
          </cell>
          <cell r="C489" t="str">
            <v>Взаиморасчеты МП-ФЮ</v>
          </cell>
          <cell r="D489" t="str">
            <v>сопровождение деятельности</v>
          </cell>
          <cell r="G489">
            <v>14000</v>
          </cell>
          <cell r="H489">
            <v>20</v>
          </cell>
          <cell r="I489">
            <v>60</v>
          </cell>
        </row>
        <row r="490">
          <cell r="B490">
            <v>41717</v>
          </cell>
          <cell r="C490" t="str">
            <v>Офис</v>
          </cell>
          <cell r="D490" t="str">
            <v>подотчет</v>
          </cell>
          <cell r="G490">
            <v>94000</v>
          </cell>
          <cell r="H490">
            <v>71</v>
          </cell>
          <cell r="I490">
            <v>50</v>
          </cell>
        </row>
        <row r="491">
          <cell r="B491">
            <v>41717</v>
          </cell>
          <cell r="C491" t="str">
            <v>14.03.20 ФМ ЧтоГдеКогда</v>
          </cell>
          <cell r="D491" t="str">
            <v>аренда оборудования</v>
          </cell>
          <cell r="G491">
            <v>45000</v>
          </cell>
          <cell r="H491">
            <v>60</v>
          </cell>
          <cell r="I491">
            <v>51</v>
          </cell>
        </row>
        <row r="492">
          <cell r="B492">
            <v>41717</v>
          </cell>
          <cell r="C492" t="str">
            <v>14.03.20 ФМ ЧтоГдеКогда</v>
          </cell>
          <cell r="D492" t="str">
            <v>аренда оборудования</v>
          </cell>
          <cell r="G492">
            <v>45000</v>
          </cell>
          <cell r="H492">
            <v>20</v>
          </cell>
          <cell r="I492">
            <v>60</v>
          </cell>
        </row>
        <row r="493">
          <cell r="B493">
            <v>41717</v>
          </cell>
          <cell r="C493" t="str">
            <v>Офис</v>
          </cell>
          <cell r="D493" t="str">
            <v>накладные расходы</v>
          </cell>
          <cell r="G493">
            <v>1350</v>
          </cell>
          <cell r="H493">
            <v>76</v>
          </cell>
          <cell r="I493">
            <v>50</v>
          </cell>
        </row>
        <row r="494">
          <cell r="B494">
            <v>41717</v>
          </cell>
          <cell r="C494" t="str">
            <v>ФД</v>
          </cell>
          <cell r="D494" t="str">
            <v>перемещение</v>
          </cell>
          <cell r="G494">
            <v>55000</v>
          </cell>
          <cell r="H494">
            <v>50</v>
          </cell>
          <cell r="I494">
            <v>51</v>
          </cell>
        </row>
        <row r="495">
          <cell r="B495">
            <v>41717</v>
          </cell>
          <cell r="C495" t="str">
            <v>ФД</v>
          </cell>
          <cell r="D495" t="str">
            <v>Транзит</v>
          </cell>
          <cell r="G495">
            <v>150000</v>
          </cell>
          <cell r="H495">
            <v>50</v>
          </cell>
          <cell r="I495">
            <v>57</v>
          </cell>
        </row>
        <row r="496">
          <cell r="B496">
            <v>41717</v>
          </cell>
          <cell r="C496" t="str">
            <v>Взаиморасчеты МП-ФЮ</v>
          </cell>
          <cell r="D496" t="str">
            <v>сопровождение деятельности</v>
          </cell>
          <cell r="G496">
            <v>10500</v>
          </cell>
          <cell r="H496">
            <v>60</v>
          </cell>
          <cell r="I496">
            <v>50</v>
          </cell>
        </row>
        <row r="497">
          <cell r="B497">
            <v>41717</v>
          </cell>
          <cell r="C497" t="str">
            <v>Взаиморасчеты МП-ФЮ</v>
          </cell>
          <cell r="D497" t="str">
            <v>сопровождение деятельности</v>
          </cell>
          <cell r="G497">
            <v>10500</v>
          </cell>
          <cell r="H497">
            <v>20</v>
          </cell>
          <cell r="I497">
            <v>60</v>
          </cell>
        </row>
        <row r="498">
          <cell r="B498">
            <v>41717</v>
          </cell>
          <cell r="C498" t="str">
            <v>ФД</v>
          </cell>
          <cell r="D498" t="str">
            <v>перемещение</v>
          </cell>
          <cell r="G498">
            <v>700</v>
          </cell>
          <cell r="H498">
            <v>51</v>
          </cell>
          <cell r="I498">
            <v>50</v>
          </cell>
        </row>
        <row r="499">
          <cell r="B499">
            <v>41717</v>
          </cell>
          <cell r="C499" t="str">
            <v>Газель</v>
          </cell>
          <cell r="D499" t="str">
            <v>кредит по газели</v>
          </cell>
          <cell r="G499">
            <v>2300</v>
          </cell>
          <cell r="H499">
            <v>60</v>
          </cell>
          <cell r="I499">
            <v>50</v>
          </cell>
        </row>
        <row r="500">
          <cell r="B500">
            <v>41717</v>
          </cell>
          <cell r="C500" t="str">
            <v>Офис</v>
          </cell>
          <cell r="D500" t="str">
            <v>накладные расходы</v>
          </cell>
          <cell r="G500">
            <v>1350</v>
          </cell>
          <cell r="H500">
            <v>26</v>
          </cell>
          <cell r="I500">
            <v>76</v>
          </cell>
        </row>
        <row r="501">
          <cell r="B501">
            <v>41717</v>
          </cell>
          <cell r="C501" t="str">
            <v>Газель</v>
          </cell>
          <cell r="D501" t="str">
            <v>обслуживание газели</v>
          </cell>
          <cell r="G501">
            <v>4500</v>
          </cell>
          <cell r="H501">
            <v>20</v>
          </cell>
          <cell r="I501">
            <v>60</v>
          </cell>
        </row>
        <row r="502">
          <cell r="B502">
            <v>41717</v>
          </cell>
          <cell r="C502" t="str">
            <v>Офис</v>
          </cell>
          <cell r="D502" t="str">
            <v>налоги</v>
          </cell>
          <cell r="G502">
            <v>635</v>
          </cell>
          <cell r="H502">
            <v>68</v>
          </cell>
          <cell r="I502">
            <v>51</v>
          </cell>
        </row>
        <row r="503">
          <cell r="B503">
            <v>41717</v>
          </cell>
          <cell r="C503" t="str">
            <v>Офис</v>
          </cell>
          <cell r="D503" t="str">
            <v>подотчет</v>
          </cell>
          <cell r="G503">
            <v>75000</v>
          </cell>
          <cell r="H503">
            <v>71</v>
          </cell>
          <cell r="I503">
            <v>50</v>
          </cell>
        </row>
        <row r="504">
          <cell r="B504">
            <v>41717</v>
          </cell>
          <cell r="C504" t="str">
            <v>Офис</v>
          </cell>
          <cell r="D504" t="str">
            <v>подотчет</v>
          </cell>
          <cell r="G504">
            <v>29000</v>
          </cell>
          <cell r="H504">
            <v>71</v>
          </cell>
          <cell r="I504">
            <v>50</v>
          </cell>
        </row>
        <row r="505">
          <cell r="B505">
            <v>41717</v>
          </cell>
          <cell r="C505" t="str">
            <v>Офис</v>
          </cell>
          <cell r="D505" t="str">
            <v>подотчет</v>
          </cell>
          <cell r="G505">
            <v>17200</v>
          </cell>
          <cell r="H505">
            <v>71</v>
          </cell>
          <cell r="I505">
            <v>50</v>
          </cell>
        </row>
        <row r="506">
          <cell r="B506">
            <v>41717</v>
          </cell>
          <cell r="C506" t="str">
            <v>офис</v>
          </cell>
          <cell r="D506" t="str">
            <v>РКО</v>
          </cell>
          <cell r="G506">
            <v>1650</v>
          </cell>
          <cell r="H506">
            <v>76</v>
          </cell>
          <cell r="I506">
            <v>51</v>
          </cell>
        </row>
        <row r="507">
          <cell r="B507">
            <v>41717</v>
          </cell>
          <cell r="C507" t="str">
            <v>офис</v>
          </cell>
          <cell r="D507" t="str">
            <v>РКО</v>
          </cell>
          <cell r="G507">
            <v>1650</v>
          </cell>
          <cell r="H507">
            <v>26</v>
          </cell>
          <cell r="I507">
            <v>76</v>
          </cell>
        </row>
        <row r="508">
          <cell r="B508">
            <v>41717</v>
          </cell>
          <cell r="C508" t="str">
            <v>Газель</v>
          </cell>
          <cell r="D508" t="str">
            <v>кредит по газели</v>
          </cell>
          <cell r="G508">
            <v>2300</v>
          </cell>
          <cell r="H508">
            <v>20</v>
          </cell>
          <cell r="I508">
            <v>60</v>
          </cell>
        </row>
        <row r="509">
          <cell r="B509">
            <v>41717</v>
          </cell>
          <cell r="C509" t="str">
            <v>Офис</v>
          </cell>
          <cell r="D509" t="str">
            <v>подотчет</v>
          </cell>
          <cell r="G509">
            <v>12322</v>
          </cell>
          <cell r="H509">
            <v>71</v>
          </cell>
          <cell r="I509">
            <v>50</v>
          </cell>
        </row>
        <row r="510">
          <cell r="B510">
            <v>41718</v>
          </cell>
          <cell r="C510" t="str">
            <v>14.03.20 Екатеринбург ВТБ</v>
          </cell>
          <cell r="D510" t="str">
            <v>промоперсонал</v>
          </cell>
          <cell r="G510">
            <v>2020</v>
          </cell>
          <cell r="H510">
            <v>20</v>
          </cell>
          <cell r="I510">
            <v>60</v>
          </cell>
        </row>
        <row r="511">
          <cell r="B511">
            <v>41718</v>
          </cell>
          <cell r="C511" t="str">
            <v>14.03.20 Екатеринбург ВТБ</v>
          </cell>
          <cell r="D511" t="str">
            <v>Реализация</v>
          </cell>
          <cell r="G511">
            <v>38940</v>
          </cell>
          <cell r="H511">
            <v>62</v>
          </cell>
          <cell r="I511">
            <v>90</v>
          </cell>
        </row>
        <row r="512">
          <cell r="B512">
            <v>41718</v>
          </cell>
          <cell r="C512" t="str">
            <v>14.03.21 НН ФМ Milo</v>
          </cell>
          <cell r="D512" t="str">
            <v>аренда оборудования</v>
          </cell>
          <cell r="G512">
            <v>27000</v>
          </cell>
          <cell r="H512">
            <v>60</v>
          </cell>
          <cell r="I512">
            <v>51</v>
          </cell>
        </row>
        <row r="513">
          <cell r="B513">
            <v>41718</v>
          </cell>
          <cell r="C513" t="str">
            <v>14.03.08 ФМ Chesterfield 23ф8м</v>
          </cell>
          <cell r="D513" t="str">
            <v>полиграфия и производство</v>
          </cell>
          <cell r="G513">
            <v>19584</v>
          </cell>
          <cell r="H513">
            <v>60</v>
          </cell>
          <cell r="I513">
            <v>51</v>
          </cell>
        </row>
        <row r="514">
          <cell r="B514">
            <v>41718</v>
          </cell>
          <cell r="C514" t="str">
            <v>14.03.21 НН ФМ Milo</v>
          </cell>
          <cell r="D514" t="str">
            <v>аренда оборудования</v>
          </cell>
          <cell r="G514">
            <v>27000</v>
          </cell>
          <cell r="H514">
            <v>20</v>
          </cell>
          <cell r="I514">
            <v>60</v>
          </cell>
        </row>
        <row r="515">
          <cell r="B515">
            <v>41718</v>
          </cell>
          <cell r="C515" t="str">
            <v>14.03.08 ФМ Chesterfield 23ф8м</v>
          </cell>
          <cell r="D515" t="str">
            <v>полиграфия и производство</v>
          </cell>
          <cell r="G515">
            <v>19584</v>
          </cell>
          <cell r="H515">
            <v>20</v>
          </cell>
          <cell r="I515">
            <v>60</v>
          </cell>
        </row>
        <row r="516">
          <cell r="B516">
            <v>41718</v>
          </cell>
          <cell r="C516" t="str">
            <v>14.03.08 ФМ Chesterfield 23ф8м</v>
          </cell>
          <cell r="D516" t="str">
            <v>полиграфия и производство</v>
          </cell>
          <cell r="G516">
            <v>10095.5</v>
          </cell>
          <cell r="H516">
            <v>20</v>
          </cell>
          <cell r="I516">
            <v>60</v>
          </cell>
        </row>
        <row r="517">
          <cell r="B517">
            <v>41718</v>
          </cell>
          <cell r="C517" t="str">
            <v>14.03.08 ФМ L&amp;M складные вазы</v>
          </cell>
          <cell r="D517" t="str">
            <v>полиграфия и производство</v>
          </cell>
          <cell r="G517">
            <v>10095.5</v>
          </cell>
          <cell r="H517">
            <v>20</v>
          </cell>
          <cell r="I517">
            <v>60</v>
          </cell>
        </row>
        <row r="518">
          <cell r="B518">
            <v>41718</v>
          </cell>
          <cell r="C518" t="str">
            <v>офис</v>
          </cell>
          <cell r="D518" t="str">
            <v>РКО</v>
          </cell>
          <cell r="G518">
            <v>100</v>
          </cell>
          <cell r="H518">
            <v>76</v>
          </cell>
          <cell r="I518">
            <v>51</v>
          </cell>
        </row>
        <row r="519">
          <cell r="B519">
            <v>41718</v>
          </cell>
          <cell r="C519" t="str">
            <v>офис</v>
          </cell>
          <cell r="D519" t="str">
            <v>РКО</v>
          </cell>
          <cell r="G519">
            <v>100</v>
          </cell>
          <cell r="H519">
            <v>26</v>
          </cell>
          <cell r="I519">
            <v>76</v>
          </cell>
        </row>
        <row r="520">
          <cell r="B520">
            <v>41718</v>
          </cell>
          <cell r="C520" t="str">
            <v>14.03.20 ФМ ЧтоГдеКогда</v>
          </cell>
          <cell r="D520" t="str">
            <v>Комиссия контрагентам</v>
          </cell>
          <cell r="G520">
            <v>11940</v>
          </cell>
          <cell r="H520">
            <v>20</v>
          </cell>
          <cell r="I520">
            <v>60</v>
          </cell>
        </row>
        <row r="521">
          <cell r="B521">
            <v>41718</v>
          </cell>
          <cell r="C521" t="str">
            <v>14.03.20 ФМ ЧтоГдеКогда</v>
          </cell>
          <cell r="D521" t="str">
            <v>Реализация</v>
          </cell>
          <cell r="G521">
            <v>248406.38</v>
          </cell>
          <cell r="H521">
            <v>62</v>
          </cell>
          <cell r="I521">
            <v>90</v>
          </cell>
        </row>
        <row r="522">
          <cell r="B522">
            <v>41719</v>
          </cell>
          <cell r="C522" t="str">
            <v>Офис</v>
          </cell>
          <cell r="D522" t="str">
            <v>налоги</v>
          </cell>
          <cell r="G522">
            <v>65744</v>
          </cell>
          <cell r="H522">
            <v>26</v>
          </cell>
          <cell r="I522">
            <v>68</v>
          </cell>
        </row>
        <row r="523">
          <cell r="B523">
            <v>41719</v>
          </cell>
          <cell r="C523" t="str">
            <v>14.03.21 НН ФМ Milo</v>
          </cell>
          <cell r="D523" t="str">
            <v>логистика и монтаж</v>
          </cell>
          <cell r="G523">
            <v>20000</v>
          </cell>
          <cell r="H523">
            <v>20</v>
          </cell>
          <cell r="I523">
            <v>60</v>
          </cell>
        </row>
        <row r="524">
          <cell r="B524">
            <v>41719</v>
          </cell>
          <cell r="C524" t="str">
            <v>14.03.08 ФМ Chesterfield 23ф8м</v>
          </cell>
          <cell r="D524" t="str">
            <v>полиграфия и производство</v>
          </cell>
          <cell r="G524">
            <v>10095.5</v>
          </cell>
          <cell r="H524">
            <v>60</v>
          </cell>
          <cell r="I524">
            <v>51</v>
          </cell>
        </row>
        <row r="525">
          <cell r="B525">
            <v>41719</v>
          </cell>
          <cell r="C525" t="str">
            <v>14.03.08 ФМ L&amp;M складные вазы</v>
          </cell>
          <cell r="D525" t="str">
            <v>полиграфия и производство</v>
          </cell>
          <cell r="G525">
            <v>10095.5</v>
          </cell>
          <cell r="H525">
            <v>60</v>
          </cell>
          <cell r="I525">
            <v>51</v>
          </cell>
        </row>
        <row r="526">
          <cell r="B526">
            <v>41719</v>
          </cell>
          <cell r="C526" t="str">
            <v>Офис КЛД</v>
          </cell>
          <cell r="D526" t="str">
            <v>подотчет</v>
          </cell>
          <cell r="G526">
            <v>455.4</v>
          </cell>
          <cell r="H526">
            <v>50</v>
          </cell>
          <cell r="I526">
            <v>71</v>
          </cell>
        </row>
        <row r="527">
          <cell r="B527">
            <v>41719</v>
          </cell>
          <cell r="C527" t="str">
            <v>Офис</v>
          </cell>
          <cell r="D527" t="str">
            <v>подотчет</v>
          </cell>
          <cell r="G527">
            <v>16000</v>
          </cell>
          <cell r="H527">
            <v>50</v>
          </cell>
          <cell r="I527">
            <v>71</v>
          </cell>
        </row>
        <row r="528">
          <cell r="B528">
            <v>41719</v>
          </cell>
          <cell r="C528" t="str">
            <v>Офис</v>
          </cell>
          <cell r="D528" t="str">
            <v>подотчет</v>
          </cell>
          <cell r="G528">
            <v>17200</v>
          </cell>
          <cell r="H528">
            <v>50</v>
          </cell>
          <cell r="I528">
            <v>71</v>
          </cell>
        </row>
        <row r="529">
          <cell r="B529">
            <v>41719</v>
          </cell>
          <cell r="C529" t="str">
            <v xml:space="preserve">14.03.12 ФМ Униформа Retail </v>
          </cell>
          <cell r="D529" t="str">
            <v>сопровождение деятельности</v>
          </cell>
          <cell r="G529">
            <v>6200</v>
          </cell>
          <cell r="H529">
            <v>60</v>
          </cell>
          <cell r="I529">
            <v>50</v>
          </cell>
        </row>
        <row r="530">
          <cell r="B530">
            <v>41719</v>
          </cell>
          <cell r="C530" t="str">
            <v xml:space="preserve">14.03.12 ФМ Униформа Retail </v>
          </cell>
          <cell r="D530" t="str">
            <v>сопровождение деятельности</v>
          </cell>
          <cell r="G530">
            <v>22000</v>
          </cell>
          <cell r="H530">
            <v>60</v>
          </cell>
          <cell r="I530">
            <v>50</v>
          </cell>
        </row>
        <row r="531">
          <cell r="B531">
            <v>41719</v>
          </cell>
          <cell r="C531" t="str">
            <v>Офис</v>
          </cell>
          <cell r="D531" t="str">
            <v>подотчет</v>
          </cell>
          <cell r="G531">
            <v>5000</v>
          </cell>
          <cell r="H531">
            <v>71</v>
          </cell>
          <cell r="I531">
            <v>50</v>
          </cell>
        </row>
        <row r="532">
          <cell r="B532">
            <v>41719</v>
          </cell>
          <cell r="C532" t="str">
            <v>Офис</v>
          </cell>
          <cell r="D532" t="str">
            <v>подотчет</v>
          </cell>
          <cell r="G532">
            <v>4500</v>
          </cell>
          <cell r="H532">
            <v>50</v>
          </cell>
          <cell r="I532">
            <v>71</v>
          </cell>
        </row>
        <row r="533">
          <cell r="B533">
            <v>41719</v>
          </cell>
          <cell r="C533" t="str">
            <v>Офис</v>
          </cell>
          <cell r="D533" t="str">
            <v>подотчет</v>
          </cell>
          <cell r="G533">
            <v>3000</v>
          </cell>
          <cell r="H533">
            <v>50</v>
          </cell>
          <cell r="I533">
            <v>71</v>
          </cell>
        </row>
        <row r="534">
          <cell r="B534">
            <v>41719</v>
          </cell>
          <cell r="C534" t="str">
            <v>Газель</v>
          </cell>
          <cell r="D534" t="str">
            <v>обслуживание газели</v>
          </cell>
          <cell r="G534">
            <v>13950.2</v>
          </cell>
          <cell r="H534">
            <v>60</v>
          </cell>
          <cell r="I534">
            <v>50</v>
          </cell>
        </row>
        <row r="535">
          <cell r="B535">
            <v>41719</v>
          </cell>
          <cell r="C535" t="str">
            <v>Офис</v>
          </cell>
          <cell r="D535" t="str">
            <v>подотчет</v>
          </cell>
          <cell r="G535">
            <v>29000</v>
          </cell>
          <cell r="H535">
            <v>50</v>
          </cell>
          <cell r="I535">
            <v>71</v>
          </cell>
        </row>
        <row r="536">
          <cell r="B536">
            <v>41719</v>
          </cell>
          <cell r="C536" t="str">
            <v>Офис</v>
          </cell>
          <cell r="D536" t="str">
            <v>подотчет</v>
          </cell>
          <cell r="G536">
            <v>37000</v>
          </cell>
          <cell r="H536">
            <v>50</v>
          </cell>
          <cell r="I536">
            <v>71</v>
          </cell>
        </row>
        <row r="537">
          <cell r="B537">
            <v>41719</v>
          </cell>
          <cell r="C537" t="str">
            <v>14.03.11 ФМ Униформа Provocation</v>
          </cell>
          <cell r="D537" t="str">
            <v>сопровождение деятельности</v>
          </cell>
          <cell r="G537">
            <v>32076</v>
          </cell>
          <cell r="H537">
            <v>60</v>
          </cell>
          <cell r="I537">
            <v>50</v>
          </cell>
        </row>
        <row r="538">
          <cell r="B538">
            <v>41719</v>
          </cell>
          <cell r="C538" t="str">
            <v>14.03.11 ФМ Униформа Provocation</v>
          </cell>
          <cell r="D538" t="str">
            <v>сопровождение деятельности</v>
          </cell>
          <cell r="G538">
            <v>6000</v>
          </cell>
          <cell r="H538">
            <v>60</v>
          </cell>
          <cell r="I538">
            <v>50</v>
          </cell>
        </row>
        <row r="539">
          <cell r="B539">
            <v>41719</v>
          </cell>
          <cell r="C539" t="str">
            <v>Офис</v>
          </cell>
          <cell r="D539" t="str">
            <v>подотчет</v>
          </cell>
          <cell r="G539">
            <v>21473.8</v>
          </cell>
          <cell r="H539">
            <v>71</v>
          </cell>
          <cell r="I539">
            <v>50</v>
          </cell>
        </row>
        <row r="540">
          <cell r="B540">
            <v>41719</v>
          </cell>
          <cell r="C540" t="str">
            <v xml:space="preserve">14.03.12 ФМ Униформа Retail </v>
          </cell>
          <cell r="D540" t="str">
            <v>сопровождение деятельности</v>
          </cell>
          <cell r="G540">
            <v>6200</v>
          </cell>
          <cell r="H540">
            <v>20</v>
          </cell>
          <cell r="I540">
            <v>60</v>
          </cell>
        </row>
        <row r="541">
          <cell r="B541">
            <v>41719</v>
          </cell>
          <cell r="C541" t="str">
            <v xml:space="preserve">14.03.12 ФМ Униформа Retail </v>
          </cell>
          <cell r="D541" t="str">
            <v>сопровождение деятельности</v>
          </cell>
          <cell r="G541">
            <v>22000</v>
          </cell>
          <cell r="H541">
            <v>20</v>
          </cell>
          <cell r="I541">
            <v>60</v>
          </cell>
        </row>
        <row r="542">
          <cell r="B542">
            <v>41719</v>
          </cell>
          <cell r="C542" t="str">
            <v>Газель</v>
          </cell>
          <cell r="D542" t="str">
            <v>обслуживание газели</v>
          </cell>
          <cell r="G542">
            <v>13950.2</v>
          </cell>
          <cell r="H542">
            <v>20</v>
          </cell>
          <cell r="I542">
            <v>60</v>
          </cell>
        </row>
        <row r="543">
          <cell r="B543">
            <v>41719</v>
          </cell>
          <cell r="C543" t="str">
            <v>14.03.11 ФМ Униформа Provocation</v>
          </cell>
          <cell r="D543" t="str">
            <v>сопровождение деятельности</v>
          </cell>
          <cell r="G543">
            <v>32076</v>
          </cell>
          <cell r="H543">
            <v>20</v>
          </cell>
          <cell r="I543">
            <v>60</v>
          </cell>
        </row>
        <row r="544">
          <cell r="B544">
            <v>41719</v>
          </cell>
          <cell r="C544" t="str">
            <v>14.03.11 ФМ Униформа Provocation</v>
          </cell>
          <cell r="D544" t="str">
            <v>сопровождение деятельности</v>
          </cell>
          <cell r="G544">
            <v>6000</v>
          </cell>
          <cell r="H544">
            <v>20</v>
          </cell>
          <cell r="I544">
            <v>60</v>
          </cell>
        </row>
        <row r="545">
          <cell r="B545">
            <v>41719</v>
          </cell>
          <cell r="C545" t="str">
            <v>офис</v>
          </cell>
          <cell r="D545" t="str">
            <v>накладные расходы</v>
          </cell>
          <cell r="G545">
            <v>3000</v>
          </cell>
          <cell r="H545">
            <v>26</v>
          </cell>
          <cell r="I545">
            <v>76</v>
          </cell>
        </row>
        <row r="546">
          <cell r="B546">
            <v>41719</v>
          </cell>
          <cell r="C546" t="str">
            <v>14.03.20 Екатеринбург ВТБ</v>
          </cell>
          <cell r="D546" t="str">
            <v>оплата покупателя</v>
          </cell>
          <cell r="G546">
            <v>38940</v>
          </cell>
          <cell r="H546">
            <v>51</v>
          </cell>
          <cell r="I546">
            <v>62</v>
          </cell>
        </row>
        <row r="547">
          <cell r="B547">
            <v>41719</v>
          </cell>
          <cell r="C547" t="str">
            <v>Офис</v>
          </cell>
          <cell r="D547" t="str">
            <v>подотчет</v>
          </cell>
          <cell r="G547">
            <v>1000</v>
          </cell>
          <cell r="H547">
            <v>71</v>
          </cell>
          <cell r="I547">
            <v>50</v>
          </cell>
        </row>
        <row r="548">
          <cell r="B548">
            <v>41719</v>
          </cell>
          <cell r="C548" t="str">
            <v>14.03.21 НН ФМ Milo</v>
          </cell>
          <cell r="D548" t="str">
            <v>Комиссия контрагентам</v>
          </cell>
          <cell r="G548">
            <v>13930</v>
          </cell>
          <cell r="H548">
            <v>20</v>
          </cell>
          <cell r="I548">
            <v>60</v>
          </cell>
        </row>
        <row r="549">
          <cell r="B549">
            <v>41719</v>
          </cell>
          <cell r="C549" t="str">
            <v>14.03.21 НН ФМ Milo</v>
          </cell>
          <cell r="D549" t="str">
            <v>Реализация</v>
          </cell>
          <cell r="G549">
            <v>302852.88</v>
          </cell>
          <cell r="H549">
            <v>62</v>
          </cell>
          <cell r="I549">
            <v>90</v>
          </cell>
        </row>
        <row r="550">
          <cell r="B550">
            <v>41722</v>
          </cell>
          <cell r="C550" t="str">
            <v>Офис</v>
          </cell>
          <cell r="D550" t="str">
            <v>подотчет</v>
          </cell>
          <cell r="G550">
            <v>5000</v>
          </cell>
          <cell r="H550">
            <v>50</v>
          </cell>
          <cell r="I550">
            <v>71</v>
          </cell>
        </row>
        <row r="551">
          <cell r="B551">
            <v>41722</v>
          </cell>
          <cell r="C551" t="str">
            <v>Офис</v>
          </cell>
          <cell r="D551" t="str">
            <v>подотчет</v>
          </cell>
          <cell r="G551">
            <v>21473.8</v>
          </cell>
          <cell r="H551">
            <v>50</v>
          </cell>
          <cell r="I551">
            <v>71</v>
          </cell>
        </row>
        <row r="552">
          <cell r="B552">
            <v>41722</v>
          </cell>
          <cell r="C552" t="str">
            <v xml:space="preserve">14.03.12 ФМ Униформа Retail </v>
          </cell>
          <cell r="D552" t="str">
            <v>сопровождение деятельности</v>
          </cell>
          <cell r="G552">
            <v>32280</v>
          </cell>
          <cell r="H552">
            <v>60</v>
          </cell>
          <cell r="I552">
            <v>50</v>
          </cell>
        </row>
        <row r="553">
          <cell r="B553">
            <v>41722</v>
          </cell>
          <cell r="C553" t="str">
            <v>Офис</v>
          </cell>
          <cell r="D553" t="str">
            <v>подотчет</v>
          </cell>
          <cell r="G553">
            <v>500</v>
          </cell>
          <cell r="H553">
            <v>71</v>
          </cell>
          <cell r="I553">
            <v>50</v>
          </cell>
        </row>
        <row r="554">
          <cell r="B554">
            <v>41722</v>
          </cell>
          <cell r="C554" t="str">
            <v>Офис</v>
          </cell>
          <cell r="D554" t="str">
            <v>накладные расходы</v>
          </cell>
          <cell r="G554">
            <v>6008.5</v>
          </cell>
          <cell r="H554">
            <v>76</v>
          </cell>
          <cell r="I554">
            <v>50</v>
          </cell>
        </row>
        <row r="555">
          <cell r="B555">
            <v>41722</v>
          </cell>
          <cell r="C555" t="str">
            <v>Офис</v>
          </cell>
          <cell r="D555" t="str">
            <v>подотчет</v>
          </cell>
          <cell r="G555">
            <v>53345</v>
          </cell>
          <cell r="H555">
            <v>50</v>
          </cell>
          <cell r="I555">
            <v>71</v>
          </cell>
        </row>
        <row r="556">
          <cell r="B556">
            <v>41722</v>
          </cell>
          <cell r="C556" t="str">
            <v xml:space="preserve">14.03.14 ФМ Cinema Club </v>
          </cell>
          <cell r="D556" t="str">
            <v>Закупка материалов</v>
          </cell>
          <cell r="G556">
            <v>7500</v>
          </cell>
          <cell r="H556">
            <v>60</v>
          </cell>
          <cell r="I556">
            <v>50</v>
          </cell>
        </row>
        <row r="557">
          <cell r="B557">
            <v>41722</v>
          </cell>
          <cell r="C557" t="str">
            <v xml:space="preserve">14.03.14 ФМ Cinema Club </v>
          </cell>
          <cell r="D557" t="str">
            <v>Закупка материалов</v>
          </cell>
          <cell r="G557">
            <v>14995</v>
          </cell>
          <cell r="H557">
            <v>60</v>
          </cell>
          <cell r="I557">
            <v>50</v>
          </cell>
        </row>
        <row r="558">
          <cell r="B558">
            <v>41722</v>
          </cell>
          <cell r="C558" t="str">
            <v xml:space="preserve">14.03.14 ФМ Cinema Club </v>
          </cell>
          <cell r="D558" t="str">
            <v>Закупка материалов</v>
          </cell>
          <cell r="G558">
            <v>13450</v>
          </cell>
          <cell r="H558">
            <v>60</v>
          </cell>
          <cell r="I558">
            <v>50</v>
          </cell>
        </row>
        <row r="559">
          <cell r="B559">
            <v>41722</v>
          </cell>
          <cell r="C559" t="str">
            <v xml:space="preserve">14.03.14 ФМ Cinema Club </v>
          </cell>
          <cell r="D559" t="str">
            <v>Закупка материалов</v>
          </cell>
          <cell r="G559">
            <v>14999</v>
          </cell>
          <cell r="H559">
            <v>60</v>
          </cell>
          <cell r="I559">
            <v>50</v>
          </cell>
        </row>
        <row r="560">
          <cell r="B560">
            <v>41722</v>
          </cell>
          <cell r="C560" t="str">
            <v xml:space="preserve">14.03.14 ФМ Cinema Club </v>
          </cell>
          <cell r="D560" t="str">
            <v>сопровождение деятельности</v>
          </cell>
          <cell r="G560">
            <v>100</v>
          </cell>
          <cell r="H560">
            <v>60</v>
          </cell>
          <cell r="I560">
            <v>50</v>
          </cell>
        </row>
        <row r="561">
          <cell r="B561">
            <v>41722</v>
          </cell>
          <cell r="C561" t="str">
            <v xml:space="preserve">14.03.14 ФМ Cinema Club </v>
          </cell>
          <cell r="D561" t="str">
            <v>Закупка материалов</v>
          </cell>
          <cell r="G561">
            <v>7500</v>
          </cell>
          <cell r="H561">
            <v>20</v>
          </cell>
          <cell r="I561">
            <v>60</v>
          </cell>
        </row>
        <row r="562">
          <cell r="B562">
            <v>41722</v>
          </cell>
          <cell r="C562" t="str">
            <v xml:space="preserve">14.03.14 ФМ Cinema Club </v>
          </cell>
          <cell r="D562" t="str">
            <v>Закупка материалов</v>
          </cell>
          <cell r="G562">
            <v>14995</v>
          </cell>
          <cell r="H562">
            <v>20</v>
          </cell>
          <cell r="I562">
            <v>60</v>
          </cell>
        </row>
        <row r="563">
          <cell r="B563">
            <v>41722</v>
          </cell>
          <cell r="C563" t="str">
            <v xml:space="preserve">14.03.14 ФМ Cinema Club </v>
          </cell>
          <cell r="D563" t="str">
            <v>Закупка материалов</v>
          </cell>
          <cell r="G563">
            <v>13450</v>
          </cell>
          <cell r="H563">
            <v>20</v>
          </cell>
          <cell r="I563">
            <v>60</v>
          </cell>
        </row>
        <row r="564">
          <cell r="B564">
            <v>41722</v>
          </cell>
          <cell r="C564" t="str">
            <v xml:space="preserve">14.03.14 ФМ Cinema Club </v>
          </cell>
          <cell r="D564" t="str">
            <v>Закупка материалов</v>
          </cell>
          <cell r="G564">
            <v>14999</v>
          </cell>
          <cell r="H564">
            <v>20</v>
          </cell>
          <cell r="I564">
            <v>60</v>
          </cell>
        </row>
        <row r="565">
          <cell r="B565">
            <v>41722</v>
          </cell>
          <cell r="C565" t="str">
            <v xml:space="preserve">14.03.14 ФМ Cinema Club </v>
          </cell>
          <cell r="D565" t="str">
            <v>сопровождение деятельности</v>
          </cell>
          <cell r="G565">
            <v>100</v>
          </cell>
          <cell r="H565">
            <v>20</v>
          </cell>
          <cell r="I565">
            <v>60</v>
          </cell>
        </row>
        <row r="566">
          <cell r="B566">
            <v>41722</v>
          </cell>
          <cell r="C566" t="str">
            <v>Офис</v>
          </cell>
          <cell r="D566" t="str">
            <v>подотчет</v>
          </cell>
          <cell r="G566">
            <v>30000</v>
          </cell>
          <cell r="H566">
            <v>50</v>
          </cell>
          <cell r="I566">
            <v>71</v>
          </cell>
        </row>
        <row r="567">
          <cell r="B567">
            <v>41722</v>
          </cell>
          <cell r="C567" t="str">
            <v xml:space="preserve">14.03.14 ФМ Cinema Club </v>
          </cell>
          <cell r="D567" t="str">
            <v>аренда оборудования</v>
          </cell>
          <cell r="G567">
            <v>2500</v>
          </cell>
          <cell r="H567">
            <v>60</v>
          </cell>
          <cell r="I567">
            <v>50</v>
          </cell>
        </row>
        <row r="568">
          <cell r="B568">
            <v>41722</v>
          </cell>
          <cell r="C568" t="str">
            <v xml:space="preserve">14.03.14 ФМ Cinema Club </v>
          </cell>
          <cell r="D568" t="str">
            <v>сопровождение деятельности</v>
          </cell>
          <cell r="G568">
            <v>585</v>
          </cell>
          <cell r="H568">
            <v>60</v>
          </cell>
          <cell r="I568">
            <v>50</v>
          </cell>
        </row>
        <row r="569">
          <cell r="B569">
            <v>41722</v>
          </cell>
          <cell r="C569" t="str">
            <v xml:space="preserve">14.03.14 ФМ Cinema Club </v>
          </cell>
          <cell r="D569" t="str">
            <v>логистика и монтаж</v>
          </cell>
          <cell r="G569">
            <v>3700</v>
          </cell>
          <cell r="H569">
            <v>60</v>
          </cell>
          <cell r="I569">
            <v>50</v>
          </cell>
        </row>
        <row r="570">
          <cell r="B570">
            <v>41722</v>
          </cell>
          <cell r="C570" t="str">
            <v xml:space="preserve">14.03.14 ФМ Cinema Club </v>
          </cell>
          <cell r="D570" t="str">
            <v>Доп. персонал</v>
          </cell>
          <cell r="G570">
            <v>18120</v>
          </cell>
          <cell r="H570">
            <v>60</v>
          </cell>
          <cell r="I570">
            <v>50</v>
          </cell>
        </row>
        <row r="571">
          <cell r="B571">
            <v>41722</v>
          </cell>
          <cell r="C571" t="str">
            <v xml:space="preserve">14.03.14 ФМ Cinema Club </v>
          </cell>
          <cell r="D571" t="str">
            <v>аренда оборудования</v>
          </cell>
          <cell r="G571">
            <v>2500</v>
          </cell>
          <cell r="H571">
            <v>20</v>
          </cell>
          <cell r="I571">
            <v>60</v>
          </cell>
        </row>
        <row r="572">
          <cell r="B572">
            <v>41722</v>
          </cell>
          <cell r="C572" t="str">
            <v xml:space="preserve">14.03.14 ФМ Cinema Club </v>
          </cell>
          <cell r="D572" t="str">
            <v>сопровождение деятельности</v>
          </cell>
          <cell r="G572">
            <v>585</v>
          </cell>
          <cell r="H572">
            <v>20</v>
          </cell>
          <cell r="I572">
            <v>60</v>
          </cell>
        </row>
        <row r="573">
          <cell r="B573">
            <v>41722</v>
          </cell>
          <cell r="C573" t="str">
            <v xml:space="preserve">14.03.14 ФМ Cinema Club </v>
          </cell>
          <cell r="D573" t="str">
            <v>логистика и монтаж</v>
          </cell>
          <cell r="G573">
            <v>3700</v>
          </cell>
          <cell r="H573">
            <v>20</v>
          </cell>
          <cell r="I573">
            <v>60</v>
          </cell>
        </row>
        <row r="574">
          <cell r="B574">
            <v>41722</v>
          </cell>
          <cell r="C574" t="str">
            <v xml:space="preserve">14.03.14 ФМ Cinema Club </v>
          </cell>
          <cell r="D574" t="str">
            <v>Доп. персонал</v>
          </cell>
          <cell r="G574">
            <v>18120</v>
          </cell>
          <cell r="H574">
            <v>20</v>
          </cell>
          <cell r="I574">
            <v>60</v>
          </cell>
        </row>
        <row r="575">
          <cell r="B575">
            <v>41722</v>
          </cell>
          <cell r="C575" t="str">
            <v>14.03.25 Саратов ВТБ</v>
          </cell>
          <cell r="D575" t="str">
            <v>Реализация</v>
          </cell>
          <cell r="G575">
            <v>20015.75</v>
          </cell>
          <cell r="H575">
            <v>62</v>
          </cell>
          <cell r="I575">
            <v>90</v>
          </cell>
        </row>
        <row r="576">
          <cell r="B576">
            <v>41722</v>
          </cell>
          <cell r="C576" t="str">
            <v>Взаиморасчеты МП-ФЮ</v>
          </cell>
          <cell r="D576" t="str">
            <v>оплата покупателя</v>
          </cell>
          <cell r="G576">
            <v>749271.54</v>
          </cell>
          <cell r="H576">
            <v>51</v>
          </cell>
          <cell r="I576">
            <v>62</v>
          </cell>
        </row>
        <row r="577">
          <cell r="B577">
            <v>41722</v>
          </cell>
          <cell r="C577" t="str">
            <v>Офис</v>
          </cell>
          <cell r="D577" t="str">
            <v>накладные расходы</v>
          </cell>
          <cell r="G577">
            <v>1590</v>
          </cell>
          <cell r="H577">
            <v>76</v>
          </cell>
          <cell r="I577">
            <v>50</v>
          </cell>
        </row>
        <row r="578">
          <cell r="B578">
            <v>41722</v>
          </cell>
          <cell r="C578" t="str">
            <v>Офис</v>
          </cell>
          <cell r="D578" t="str">
            <v>накладные расходы</v>
          </cell>
          <cell r="G578">
            <v>6900</v>
          </cell>
          <cell r="H578">
            <v>76</v>
          </cell>
          <cell r="I578">
            <v>51</v>
          </cell>
        </row>
        <row r="579">
          <cell r="B579">
            <v>41722</v>
          </cell>
          <cell r="C579" t="str">
            <v>Офис</v>
          </cell>
          <cell r="D579" t="str">
            <v>подотчет</v>
          </cell>
          <cell r="G579">
            <v>165000</v>
          </cell>
          <cell r="H579">
            <v>50</v>
          </cell>
          <cell r="I579">
            <v>71</v>
          </cell>
        </row>
        <row r="580">
          <cell r="B580">
            <v>41722</v>
          </cell>
          <cell r="C580" t="str">
            <v>14.03.08 ФМ КЗ Пашмир</v>
          </cell>
          <cell r="D580" t="str">
            <v>аренда оборудования</v>
          </cell>
          <cell r="G580">
            <v>20000</v>
          </cell>
          <cell r="H580">
            <v>60</v>
          </cell>
          <cell r="I580">
            <v>50</v>
          </cell>
        </row>
        <row r="581">
          <cell r="B581">
            <v>41722</v>
          </cell>
          <cell r="C581" t="str">
            <v>14.03.08 ФМ КЗ Пашмир</v>
          </cell>
          <cell r="D581" t="str">
            <v>аренда оборудования</v>
          </cell>
          <cell r="G581">
            <v>4300</v>
          </cell>
          <cell r="H581">
            <v>60</v>
          </cell>
          <cell r="I581">
            <v>50</v>
          </cell>
        </row>
        <row r="582">
          <cell r="B582">
            <v>41722</v>
          </cell>
          <cell r="C582" t="str">
            <v>14.03.08 ФМ КЗ Пашмир</v>
          </cell>
          <cell r="D582" t="str">
            <v>сопровождение деятельности</v>
          </cell>
          <cell r="G582">
            <v>35000</v>
          </cell>
          <cell r="H582">
            <v>60</v>
          </cell>
          <cell r="I582">
            <v>50</v>
          </cell>
        </row>
        <row r="583">
          <cell r="B583">
            <v>41722</v>
          </cell>
          <cell r="C583" t="str">
            <v>14.03.08 ФМ КЗ Пашмир</v>
          </cell>
          <cell r="D583" t="str">
            <v>сопровождение деятельности</v>
          </cell>
          <cell r="G583">
            <v>6000</v>
          </cell>
          <cell r="H583">
            <v>60</v>
          </cell>
          <cell r="I583">
            <v>50</v>
          </cell>
        </row>
        <row r="584">
          <cell r="B584">
            <v>41722</v>
          </cell>
          <cell r="C584" t="str">
            <v>14.03.08 ФМ КЗ Пашмир</v>
          </cell>
          <cell r="D584" t="str">
            <v>сопровождение деятельности</v>
          </cell>
          <cell r="G584">
            <v>340</v>
          </cell>
          <cell r="H584">
            <v>60</v>
          </cell>
          <cell r="I584">
            <v>50</v>
          </cell>
        </row>
        <row r="585">
          <cell r="B585">
            <v>41722</v>
          </cell>
          <cell r="C585" t="str">
            <v>14.03.08 ФМ КЗ Пашмир</v>
          </cell>
          <cell r="D585" t="str">
            <v>сопровождение деятельности</v>
          </cell>
          <cell r="G585">
            <v>1000</v>
          </cell>
          <cell r="H585">
            <v>60</v>
          </cell>
          <cell r="I585">
            <v>50</v>
          </cell>
        </row>
        <row r="586">
          <cell r="B586">
            <v>41722</v>
          </cell>
          <cell r="C586" t="str">
            <v>14.03.08 ФМ КЗ Пашмир</v>
          </cell>
          <cell r="D586" t="str">
            <v>сопровождение деятельности</v>
          </cell>
          <cell r="G586">
            <v>3360</v>
          </cell>
          <cell r="H586">
            <v>60</v>
          </cell>
          <cell r="I586">
            <v>50</v>
          </cell>
        </row>
        <row r="587">
          <cell r="B587">
            <v>41722</v>
          </cell>
          <cell r="C587" t="str">
            <v>14.03.08 ФМ КЗ Пашмир</v>
          </cell>
          <cell r="D587" t="str">
            <v>сопровождение деятельности</v>
          </cell>
          <cell r="G587">
            <v>3600</v>
          </cell>
          <cell r="H587">
            <v>60</v>
          </cell>
          <cell r="I587">
            <v>50</v>
          </cell>
        </row>
        <row r="588">
          <cell r="B588">
            <v>41722</v>
          </cell>
          <cell r="C588" t="str">
            <v>14.03.08 ФМ КЗ Пашмир</v>
          </cell>
          <cell r="D588" t="str">
            <v>сопровождение деятельности</v>
          </cell>
          <cell r="G588">
            <v>12989</v>
          </cell>
          <cell r="H588">
            <v>60</v>
          </cell>
          <cell r="I588">
            <v>50</v>
          </cell>
        </row>
        <row r="589">
          <cell r="B589">
            <v>41722</v>
          </cell>
          <cell r="C589" t="str">
            <v>14.03.08 ФМ КЗ Пашмир</v>
          </cell>
          <cell r="D589" t="str">
            <v>сопровождение деятельности</v>
          </cell>
          <cell r="G589">
            <v>18575</v>
          </cell>
          <cell r="H589">
            <v>60</v>
          </cell>
          <cell r="I589">
            <v>50</v>
          </cell>
        </row>
        <row r="590">
          <cell r="B590">
            <v>41722</v>
          </cell>
          <cell r="C590" t="str">
            <v>14.03.08 ФМ КЗ Пашмир</v>
          </cell>
          <cell r="D590" t="str">
            <v>логистика и монтаж</v>
          </cell>
          <cell r="G590">
            <v>35568.089999999997</v>
          </cell>
          <cell r="H590">
            <v>60</v>
          </cell>
          <cell r="I590">
            <v>50</v>
          </cell>
        </row>
        <row r="591">
          <cell r="B591">
            <v>41722</v>
          </cell>
          <cell r="C591" t="str">
            <v>14.03.08 ФМ КЗ Пашмир</v>
          </cell>
          <cell r="D591" t="str">
            <v>Доп. персонал</v>
          </cell>
          <cell r="G591">
            <v>13000</v>
          </cell>
          <cell r="H591">
            <v>60</v>
          </cell>
          <cell r="I591">
            <v>50</v>
          </cell>
        </row>
        <row r="592">
          <cell r="B592">
            <v>41722</v>
          </cell>
          <cell r="C592" t="str">
            <v>14.03.08 ФМ КЗ Пашмир</v>
          </cell>
          <cell r="D592" t="str">
            <v>аренда оборудования</v>
          </cell>
          <cell r="G592">
            <v>20000</v>
          </cell>
          <cell r="H592">
            <v>20</v>
          </cell>
          <cell r="I592">
            <v>60</v>
          </cell>
        </row>
        <row r="593">
          <cell r="B593">
            <v>41722</v>
          </cell>
          <cell r="C593" t="str">
            <v>14.03.08 ФМ КЗ Пашмир</v>
          </cell>
          <cell r="D593" t="str">
            <v>аренда оборудования</v>
          </cell>
          <cell r="G593">
            <v>4300</v>
          </cell>
          <cell r="H593">
            <v>20</v>
          </cell>
          <cell r="I593">
            <v>60</v>
          </cell>
        </row>
        <row r="594">
          <cell r="B594">
            <v>41722</v>
          </cell>
          <cell r="C594" t="str">
            <v>14.03.08 ФМ КЗ Пашмир</v>
          </cell>
          <cell r="D594" t="str">
            <v>сопровождение деятельности</v>
          </cell>
          <cell r="G594">
            <v>35000</v>
          </cell>
          <cell r="H594">
            <v>20</v>
          </cell>
          <cell r="I594">
            <v>60</v>
          </cell>
        </row>
        <row r="595">
          <cell r="B595">
            <v>41722</v>
          </cell>
          <cell r="C595" t="str">
            <v>14.03.08 ФМ КЗ Пашмир</v>
          </cell>
          <cell r="D595" t="str">
            <v>сопровождение деятельности</v>
          </cell>
          <cell r="G595">
            <v>6000</v>
          </cell>
          <cell r="H595">
            <v>20</v>
          </cell>
          <cell r="I595">
            <v>60</v>
          </cell>
        </row>
        <row r="596">
          <cell r="B596">
            <v>41722</v>
          </cell>
          <cell r="C596" t="str">
            <v>14.03.08 ФМ КЗ Пашмир</v>
          </cell>
          <cell r="D596" t="str">
            <v>сопровождение деятельности</v>
          </cell>
          <cell r="G596">
            <v>340</v>
          </cell>
          <cell r="H596">
            <v>20</v>
          </cell>
          <cell r="I596">
            <v>60</v>
          </cell>
        </row>
        <row r="597">
          <cell r="B597">
            <v>41722</v>
          </cell>
          <cell r="C597" t="str">
            <v>14.03.08 ФМ КЗ Пашмир</v>
          </cell>
          <cell r="D597" t="str">
            <v>сопровождение деятельности</v>
          </cell>
          <cell r="G597">
            <v>1000</v>
          </cell>
          <cell r="H597">
            <v>20</v>
          </cell>
          <cell r="I597">
            <v>60</v>
          </cell>
        </row>
        <row r="598">
          <cell r="B598">
            <v>41722</v>
          </cell>
          <cell r="C598" t="str">
            <v>14.03.08 ФМ КЗ Пашмир</v>
          </cell>
          <cell r="D598" t="str">
            <v>сопровождение деятельности</v>
          </cell>
          <cell r="G598">
            <v>3360</v>
          </cell>
          <cell r="H598">
            <v>20</v>
          </cell>
          <cell r="I598">
            <v>60</v>
          </cell>
        </row>
        <row r="599">
          <cell r="B599">
            <v>41722</v>
          </cell>
          <cell r="C599" t="str">
            <v>14.03.08 ФМ КЗ Пашмир</v>
          </cell>
          <cell r="D599" t="str">
            <v>сопровождение деятельности</v>
          </cell>
          <cell r="G599">
            <v>3600</v>
          </cell>
          <cell r="H599">
            <v>20</v>
          </cell>
          <cell r="I599">
            <v>60</v>
          </cell>
        </row>
        <row r="600">
          <cell r="B600">
            <v>41722</v>
          </cell>
          <cell r="C600" t="str">
            <v>14.03.08 ФМ КЗ Пашмир</v>
          </cell>
          <cell r="D600" t="str">
            <v>сопровождение деятельности</v>
          </cell>
          <cell r="G600">
            <v>12989</v>
          </cell>
          <cell r="H600">
            <v>20</v>
          </cell>
          <cell r="I600">
            <v>60</v>
          </cell>
        </row>
        <row r="601">
          <cell r="B601">
            <v>41722</v>
          </cell>
          <cell r="C601" t="str">
            <v>14.03.08 ФМ КЗ Пашмир</v>
          </cell>
          <cell r="D601" t="str">
            <v>сопровождение деятельности</v>
          </cell>
          <cell r="G601">
            <v>18575</v>
          </cell>
          <cell r="H601">
            <v>20</v>
          </cell>
          <cell r="I601">
            <v>60</v>
          </cell>
        </row>
        <row r="602">
          <cell r="B602">
            <v>41722</v>
          </cell>
          <cell r="C602" t="str">
            <v>14.03.08 ФМ КЗ Пашмир</v>
          </cell>
          <cell r="D602" t="str">
            <v>логистика и монтаж</v>
          </cell>
          <cell r="G602">
            <v>35568.089999999997</v>
          </cell>
          <cell r="H602">
            <v>20</v>
          </cell>
          <cell r="I602">
            <v>60</v>
          </cell>
        </row>
        <row r="603">
          <cell r="B603">
            <v>41722</v>
          </cell>
          <cell r="C603" t="str">
            <v>14.03.08 ФМ КЗ Пашмир</v>
          </cell>
          <cell r="D603" t="str">
            <v>Доп. персонал</v>
          </cell>
          <cell r="G603">
            <v>13000</v>
          </cell>
          <cell r="H603">
            <v>20</v>
          </cell>
          <cell r="I603">
            <v>60</v>
          </cell>
        </row>
        <row r="604">
          <cell r="B604">
            <v>41722</v>
          </cell>
          <cell r="C604" t="str">
            <v>Офис</v>
          </cell>
          <cell r="D604" t="str">
            <v>Зарплата 02</v>
          </cell>
          <cell r="G604">
            <v>55000</v>
          </cell>
          <cell r="H604">
            <v>70</v>
          </cell>
          <cell r="I604">
            <v>50</v>
          </cell>
        </row>
        <row r="605">
          <cell r="B605">
            <v>41722</v>
          </cell>
          <cell r="C605" t="str">
            <v xml:space="preserve">14.03.12 ФМ Униформа Retail </v>
          </cell>
          <cell r="D605" t="str">
            <v>сопровождение деятельности</v>
          </cell>
          <cell r="G605">
            <v>32280</v>
          </cell>
          <cell r="H605">
            <v>20</v>
          </cell>
          <cell r="I605">
            <v>60</v>
          </cell>
        </row>
        <row r="606">
          <cell r="B606">
            <v>41722</v>
          </cell>
          <cell r="C606" t="str">
            <v>Офис</v>
          </cell>
          <cell r="D606" t="str">
            <v>подотчет</v>
          </cell>
          <cell r="G606">
            <v>500</v>
          </cell>
          <cell r="H606">
            <v>50</v>
          </cell>
          <cell r="I606">
            <v>71</v>
          </cell>
        </row>
        <row r="607">
          <cell r="B607">
            <v>41722</v>
          </cell>
          <cell r="C607" t="str">
            <v xml:space="preserve">14.03.11 ФМ Униформа Retail </v>
          </cell>
          <cell r="D607" t="str">
            <v>подотчет</v>
          </cell>
          <cell r="G607">
            <v>500</v>
          </cell>
          <cell r="H607">
            <v>71</v>
          </cell>
          <cell r="I607">
            <v>50</v>
          </cell>
        </row>
        <row r="608">
          <cell r="B608">
            <v>41722</v>
          </cell>
          <cell r="C608" t="str">
            <v>Офис</v>
          </cell>
          <cell r="D608" t="str">
            <v>накладные расходы</v>
          </cell>
          <cell r="G608">
            <v>6900</v>
          </cell>
          <cell r="H608">
            <v>26</v>
          </cell>
          <cell r="I608">
            <v>76</v>
          </cell>
        </row>
        <row r="609">
          <cell r="B609">
            <v>41722</v>
          </cell>
          <cell r="C609" t="str">
            <v>Офис</v>
          </cell>
          <cell r="D609" t="str">
            <v>накладные расходы</v>
          </cell>
          <cell r="G609">
            <v>1590</v>
          </cell>
          <cell r="H609">
            <v>26</v>
          </cell>
          <cell r="I609">
            <v>76</v>
          </cell>
        </row>
        <row r="610">
          <cell r="B610">
            <v>41722</v>
          </cell>
          <cell r="C610" t="str">
            <v>Офис</v>
          </cell>
          <cell r="D610" t="str">
            <v>накладные расходы</v>
          </cell>
          <cell r="G610">
            <v>6008.5</v>
          </cell>
          <cell r="H610">
            <v>26</v>
          </cell>
          <cell r="I610">
            <v>76</v>
          </cell>
        </row>
        <row r="611">
          <cell r="B611">
            <v>41723</v>
          </cell>
          <cell r="C611" t="str">
            <v>Взаиморасчеты МП-ФЮ</v>
          </cell>
          <cell r="D611" t="str">
            <v>сопровождение деятельности</v>
          </cell>
          <cell r="G611">
            <v>305</v>
          </cell>
          <cell r="H611">
            <v>20</v>
          </cell>
          <cell r="I611">
            <v>60</v>
          </cell>
        </row>
        <row r="612">
          <cell r="B612">
            <v>41723</v>
          </cell>
          <cell r="C612" t="str">
            <v>Взаиморасчеты МП-ФЮ</v>
          </cell>
          <cell r="D612" t="str">
            <v>сопровождение деятельности</v>
          </cell>
          <cell r="G612">
            <v>52.5</v>
          </cell>
          <cell r="H612">
            <v>20</v>
          </cell>
          <cell r="I612">
            <v>60</v>
          </cell>
        </row>
        <row r="613">
          <cell r="B613">
            <v>41723</v>
          </cell>
          <cell r="C613" t="str">
            <v>Взаиморасчеты МП-ФЮ</v>
          </cell>
          <cell r="D613" t="str">
            <v>сопровождение деятельности</v>
          </cell>
          <cell r="G613">
            <v>305</v>
          </cell>
          <cell r="H613">
            <v>60</v>
          </cell>
          <cell r="I613">
            <v>50</v>
          </cell>
        </row>
        <row r="614">
          <cell r="B614">
            <v>41723</v>
          </cell>
          <cell r="C614" t="str">
            <v>Взаиморасчеты МП-ФЮ</v>
          </cell>
          <cell r="D614" t="str">
            <v>сопровождение деятельности</v>
          </cell>
          <cell r="G614">
            <v>52.5</v>
          </cell>
          <cell r="H614">
            <v>60</v>
          </cell>
          <cell r="I614">
            <v>50</v>
          </cell>
        </row>
        <row r="615">
          <cell r="B615">
            <v>41723</v>
          </cell>
          <cell r="C615" t="str">
            <v>Офис</v>
          </cell>
          <cell r="D615" t="str">
            <v>Зарплата 02</v>
          </cell>
          <cell r="G615">
            <v>5000</v>
          </cell>
          <cell r="H615">
            <v>70</v>
          </cell>
          <cell r="I615">
            <v>50</v>
          </cell>
        </row>
        <row r="616">
          <cell r="B616">
            <v>41723</v>
          </cell>
          <cell r="C616" t="str">
            <v>Взаиморасчеты МП-ФЮ</v>
          </cell>
          <cell r="D616" t="str">
            <v>сопровождение деятельности</v>
          </cell>
          <cell r="G616">
            <v>22350.7</v>
          </cell>
          <cell r="H616">
            <v>60</v>
          </cell>
          <cell r="I616">
            <v>50</v>
          </cell>
        </row>
        <row r="617">
          <cell r="B617">
            <v>41723</v>
          </cell>
          <cell r="C617" t="str">
            <v>Офис</v>
          </cell>
          <cell r="D617" t="str">
            <v>Зарплата 02</v>
          </cell>
          <cell r="G617">
            <v>5000</v>
          </cell>
          <cell r="H617">
            <v>70</v>
          </cell>
          <cell r="I617">
            <v>50</v>
          </cell>
        </row>
        <row r="618">
          <cell r="B618">
            <v>41723</v>
          </cell>
          <cell r="C618" t="str">
            <v>Офис</v>
          </cell>
          <cell r="D618" t="str">
            <v>Зарплата 02</v>
          </cell>
          <cell r="G618">
            <v>5000</v>
          </cell>
          <cell r="H618">
            <v>70</v>
          </cell>
          <cell r="I618">
            <v>50</v>
          </cell>
        </row>
        <row r="619">
          <cell r="B619">
            <v>41723</v>
          </cell>
          <cell r="C619" t="str">
            <v>Взаиморасчеты МП-ФЮ</v>
          </cell>
          <cell r="D619" t="str">
            <v>сопровождение деятельности</v>
          </cell>
          <cell r="G619">
            <v>5000</v>
          </cell>
          <cell r="H619">
            <v>60</v>
          </cell>
          <cell r="I619">
            <v>50</v>
          </cell>
        </row>
        <row r="620">
          <cell r="B620">
            <v>41723</v>
          </cell>
          <cell r="C620" t="str">
            <v>Офис</v>
          </cell>
          <cell r="D620" t="str">
            <v>подотчет</v>
          </cell>
          <cell r="G620">
            <v>14588</v>
          </cell>
          <cell r="H620">
            <v>50</v>
          </cell>
          <cell r="I620">
            <v>71</v>
          </cell>
        </row>
        <row r="621">
          <cell r="B621">
            <v>41723</v>
          </cell>
          <cell r="C621" t="str">
            <v>Офис</v>
          </cell>
          <cell r="D621" t="str">
            <v>Зарплата 02</v>
          </cell>
          <cell r="G621">
            <v>7000</v>
          </cell>
          <cell r="H621">
            <v>70</v>
          </cell>
          <cell r="I621">
            <v>50</v>
          </cell>
        </row>
        <row r="622">
          <cell r="B622">
            <v>41723</v>
          </cell>
          <cell r="C622" t="str">
            <v>Взаиморасчеты МП-ФЮ</v>
          </cell>
          <cell r="D622" t="str">
            <v>сопровождение деятельности</v>
          </cell>
          <cell r="G622">
            <v>9500</v>
          </cell>
          <cell r="H622">
            <v>60</v>
          </cell>
          <cell r="I622">
            <v>50</v>
          </cell>
        </row>
        <row r="623">
          <cell r="B623">
            <v>41723</v>
          </cell>
          <cell r="C623" t="str">
            <v>Взаиморасчеты МП-ФЮ</v>
          </cell>
          <cell r="D623" t="str">
            <v>сопровождение деятельности</v>
          </cell>
          <cell r="G623">
            <v>19500</v>
          </cell>
          <cell r="H623">
            <v>60</v>
          </cell>
          <cell r="I623">
            <v>50</v>
          </cell>
        </row>
        <row r="624">
          <cell r="B624">
            <v>41723</v>
          </cell>
          <cell r="C624" t="str">
            <v>Офис КЛД</v>
          </cell>
          <cell r="D624" t="str">
            <v>Зарплата 02</v>
          </cell>
          <cell r="G624">
            <v>1500</v>
          </cell>
          <cell r="H624">
            <v>70</v>
          </cell>
          <cell r="I624">
            <v>50</v>
          </cell>
        </row>
        <row r="625">
          <cell r="B625">
            <v>41723</v>
          </cell>
          <cell r="C625" t="str">
            <v>Офис</v>
          </cell>
          <cell r="D625" t="str">
            <v>Зарплата 02</v>
          </cell>
          <cell r="G625">
            <v>11550</v>
          </cell>
          <cell r="H625">
            <v>70</v>
          </cell>
          <cell r="I625">
            <v>50</v>
          </cell>
        </row>
        <row r="626">
          <cell r="B626">
            <v>41723</v>
          </cell>
          <cell r="C626" t="str">
            <v>ФД</v>
          </cell>
          <cell r="D626" t="str">
            <v>Транзит</v>
          </cell>
          <cell r="G626">
            <v>720430</v>
          </cell>
          <cell r="H626">
            <v>57</v>
          </cell>
          <cell r="I626">
            <v>51</v>
          </cell>
        </row>
        <row r="627">
          <cell r="B627">
            <v>41723</v>
          </cell>
          <cell r="C627" t="str">
            <v>Взаиморасчеты МП-ФЮ</v>
          </cell>
          <cell r="D627" t="str">
            <v>сопровождение деятельности</v>
          </cell>
          <cell r="G627">
            <v>22350.7</v>
          </cell>
          <cell r="H627">
            <v>20</v>
          </cell>
          <cell r="I627">
            <v>60</v>
          </cell>
        </row>
        <row r="628">
          <cell r="B628">
            <v>41723</v>
          </cell>
          <cell r="C628" t="str">
            <v>Взаиморасчеты МП-ФЮ</v>
          </cell>
          <cell r="D628" t="str">
            <v>сопровождение деятельности</v>
          </cell>
          <cell r="G628">
            <v>5000</v>
          </cell>
          <cell r="H628">
            <v>20</v>
          </cell>
          <cell r="I628">
            <v>60</v>
          </cell>
        </row>
        <row r="629">
          <cell r="B629">
            <v>41723</v>
          </cell>
          <cell r="C629" t="str">
            <v>Взаиморасчеты МП-ФЮ</v>
          </cell>
          <cell r="D629" t="str">
            <v>сопровождение деятельности</v>
          </cell>
          <cell r="G629">
            <v>9500</v>
          </cell>
          <cell r="H629">
            <v>20</v>
          </cell>
          <cell r="I629">
            <v>60</v>
          </cell>
        </row>
        <row r="630">
          <cell r="B630">
            <v>41723</v>
          </cell>
          <cell r="C630" t="str">
            <v>Взаиморасчеты МП-ФЮ</v>
          </cell>
          <cell r="D630" t="str">
            <v>сопровождение деятельности</v>
          </cell>
          <cell r="G630">
            <v>19500</v>
          </cell>
          <cell r="H630">
            <v>20</v>
          </cell>
          <cell r="I630">
            <v>60</v>
          </cell>
        </row>
        <row r="631">
          <cell r="B631">
            <v>41723</v>
          </cell>
          <cell r="C631" t="str">
            <v>Офис</v>
          </cell>
          <cell r="D631" t="str">
            <v>Зарплата 02</v>
          </cell>
          <cell r="G631">
            <v>5000</v>
          </cell>
          <cell r="H631">
            <v>70</v>
          </cell>
          <cell r="I631">
            <v>50</v>
          </cell>
        </row>
        <row r="632">
          <cell r="B632">
            <v>41723</v>
          </cell>
          <cell r="C632" t="str">
            <v>Взаиморасчеты МП-ФЮ</v>
          </cell>
          <cell r="D632" t="str">
            <v>сопровождение деятельности</v>
          </cell>
          <cell r="G632">
            <v>6000</v>
          </cell>
          <cell r="H632">
            <v>60</v>
          </cell>
          <cell r="I632">
            <v>50</v>
          </cell>
        </row>
        <row r="633">
          <cell r="B633">
            <v>41723</v>
          </cell>
          <cell r="C633" t="str">
            <v>Взаиморасчеты МП-ФЮ</v>
          </cell>
          <cell r="D633" t="str">
            <v>сопровождение деятельности</v>
          </cell>
          <cell r="G633">
            <v>6000</v>
          </cell>
          <cell r="H633">
            <v>20</v>
          </cell>
          <cell r="I633">
            <v>60</v>
          </cell>
        </row>
        <row r="634">
          <cell r="B634">
            <v>41723</v>
          </cell>
          <cell r="C634" t="str">
            <v>Офис</v>
          </cell>
          <cell r="D634" t="str">
            <v>накладные расходы</v>
          </cell>
          <cell r="G634">
            <v>397</v>
          </cell>
          <cell r="H634">
            <v>76</v>
          </cell>
          <cell r="I634">
            <v>50</v>
          </cell>
        </row>
        <row r="635">
          <cell r="B635">
            <v>41723</v>
          </cell>
          <cell r="C635" t="str">
            <v>Офис</v>
          </cell>
          <cell r="D635" t="str">
            <v>накладные расходы</v>
          </cell>
          <cell r="G635">
            <v>397</v>
          </cell>
          <cell r="H635">
            <v>26</v>
          </cell>
          <cell r="I635">
            <v>76</v>
          </cell>
        </row>
        <row r="636">
          <cell r="B636">
            <v>41723</v>
          </cell>
          <cell r="C636" t="str">
            <v>ФД</v>
          </cell>
          <cell r="D636" t="str">
            <v>Займы</v>
          </cell>
          <cell r="G636">
            <v>3870</v>
          </cell>
          <cell r="H636">
            <v>50</v>
          </cell>
          <cell r="I636">
            <v>66</v>
          </cell>
        </row>
        <row r="637">
          <cell r="B637">
            <v>41723</v>
          </cell>
          <cell r="C637" t="str">
            <v>Офис</v>
          </cell>
          <cell r="D637" t="str">
            <v>основные средства</v>
          </cell>
          <cell r="G637">
            <v>640</v>
          </cell>
          <cell r="H637">
            <v>76</v>
          </cell>
          <cell r="I637">
            <v>50</v>
          </cell>
        </row>
        <row r="638">
          <cell r="B638">
            <v>41723</v>
          </cell>
          <cell r="C638" t="str">
            <v>Офис</v>
          </cell>
          <cell r="D638" t="str">
            <v>основные средства</v>
          </cell>
          <cell r="G638">
            <v>640</v>
          </cell>
          <cell r="H638">
            <v>26</v>
          </cell>
          <cell r="I638">
            <v>76</v>
          </cell>
        </row>
        <row r="639">
          <cell r="B639">
            <v>41723</v>
          </cell>
          <cell r="C639" t="str">
            <v>Офис</v>
          </cell>
          <cell r="D639" t="str">
            <v>накладные расходы</v>
          </cell>
          <cell r="G639">
            <v>750</v>
          </cell>
          <cell r="H639">
            <v>26</v>
          </cell>
          <cell r="I639">
            <v>76</v>
          </cell>
        </row>
        <row r="640">
          <cell r="B640">
            <v>41723</v>
          </cell>
          <cell r="C640" t="str">
            <v>Офис</v>
          </cell>
          <cell r="D640" t="str">
            <v>накладные расходы</v>
          </cell>
          <cell r="G640">
            <v>750</v>
          </cell>
          <cell r="H640">
            <v>76</v>
          </cell>
          <cell r="I640">
            <v>50</v>
          </cell>
        </row>
        <row r="641">
          <cell r="B641">
            <v>41723</v>
          </cell>
          <cell r="C641" t="str">
            <v>Офис КЛД</v>
          </cell>
          <cell r="D641" t="str">
            <v>Зарплата 02</v>
          </cell>
          <cell r="G641">
            <v>5250</v>
          </cell>
          <cell r="H641">
            <v>70</v>
          </cell>
          <cell r="I641">
            <v>50</v>
          </cell>
        </row>
        <row r="642">
          <cell r="B642">
            <v>41723</v>
          </cell>
          <cell r="C642" t="str">
            <v>Офис</v>
          </cell>
          <cell r="D642" t="str">
            <v>накладные расходы</v>
          </cell>
          <cell r="G642">
            <v>700</v>
          </cell>
          <cell r="H642">
            <v>76</v>
          </cell>
          <cell r="I642">
            <v>51</v>
          </cell>
        </row>
        <row r="643">
          <cell r="B643">
            <v>41723</v>
          </cell>
          <cell r="C643" t="str">
            <v>Офис</v>
          </cell>
          <cell r="D643" t="str">
            <v>накладные расходы</v>
          </cell>
          <cell r="G643">
            <v>700</v>
          </cell>
          <cell r="H643">
            <v>26</v>
          </cell>
          <cell r="I643">
            <v>76</v>
          </cell>
        </row>
        <row r="644">
          <cell r="B644">
            <v>41724</v>
          </cell>
          <cell r="C644" t="str">
            <v>14.05.16 ФМ Кино со вкусом</v>
          </cell>
          <cell r="D644" t="str">
            <v>подотчет</v>
          </cell>
          <cell r="G644">
            <v>30000</v>
          </cell>
          <cell r="H644">
            <v>71</v>
          </cell>
          <cell r="I644">
            <v>50</v>
          </cell>
        </row>
        <row r="645">
          <cell r="B645">
            <v>41724</v>
          </cell>
          <cell r="C645" t="str">
            <v>Офис</v>
          </cell>
          <cell r="D645" t="str">
            <v>подотчет</v>
          </cell>
          <cell r="G645">
            <v>20000</v>
          </cell>
          <cell r="H645">
            <v>71</v>
          </cell>
          <cell r="I645">
            <v>50</v>
          </cell>
        </row>
        <row r="646">
          <cell r="B646">
            <v>41724</v>
          </cell>
          <cell r="C646" t="str">
            <v>Взаиморасчеты МП-ФЮ</v>
          </cell>
          <cell r="D646" t="str">
            <v>оплата покупателя</v>
          </cell>
          <cell r="G646">
            <v>1350664</v>
          </cell>
          <cell r="H646">
            <v>51</v>
          </cell>
          <cell r="I646">
            <v>62</v>
          </cell>
        </row>
        <row r="647">
          <cell r="B647">
            <v>41724</v>
          </cell>
          <cell r="C647" t="str">
            <v>ФД</v>
          </cell>
          <cell r="D647" t="str">
            <v>Транзит</v>
          </cell>
          <cell r="G647">
            <v>1344086</v>
          </cell>
          <cell r="H647">
            <v>57</v>
          </cell>
          <cell r="I647">
            <v>51</v>
          </cell>
        </row>
        <row r="648">
          <cell r="B648">
            <v>41724</v>
          </cell>
          <cell r="C648" t="str">
            <v>Офис</v>
          </cell>
          <cell r="D648" t="str">
            <v>подотчет</v>
          </cell>
          <cell r="G648">
            <v>10000</v>
          </cell>
          <cell r="H648">
            <v>50</v>
          </cell>
          <cell r="I648">
            <v>71</v>
          </cell>
        </row>
        <row r="649">
          <cell r="B649">
            <v>41724</v>
          </cell>
          <cell r="C649" t="str">
            <v>Офис</v>
          </cell>
          <cell r="D649" t="str">
            <v>подотчет</v>
          </cell>
          <cell r="G649">
            <v>12322</v>
          </cell>
          <cell r="H649">
            <v>50</v>
          </cell>
          <cell r="I649">
            <v>71</v>
          </cell>
        </row>
        <row r="650">
          <cell r="B650">
            <v>41724</v>
          </cell>
          <cell r="C650" t="str">
            <v>Офис</v>
          </cell>
          <cell r="D650" t="str">
            <v>подотчет</v>
          </cell>
          <cell r="G650">
            <v>1000</v>
          </cell>
          <cell r="H650">
            <v>50</v>
          </cell>
          <cell r="I650">
            <v>71</v>
          </cell>
        </row>
        <row r="651">
          <cell r="B651">
            <v>41724</v>
          </cell>
          <cell r="C651" t="str">
            <v>14.03.20 Екатеринбург ВТБ</v>
          </cell>
          <cell r="D651" t="str">
            <v>промоперсонал</v>
          </cell>
          <cell r="G651">
            <v>13332</v>
          </cell>
          <cell r="H651">
            <v>60</v>
          </cell>
          <cell r="I651">
            <v>50</v>
          </cell>
        </row>
        <row r="652">
          <cell r="B652">
            <v>41724</v>
          </cell>
          <cell r="C652" t="str">
            <v>14.03.31 ВТБ 24 ТП СПб</v>
          </cell>
          <cell r="D652" t="str">
            <v>сопровождение деятельности</v>
          </cell>
          <cell r="G652">
            <v>1855</v>
          </cell>
          <cell r="H652">
            <v>60</v>
          </cell>
          <cell r="I652">
            <v>50</v>
          </cell>
        </row>
        <row r="653">
          <cell r="B653">
            <v>41724</v>
          </cell>
          <cell r="C653" t="str">
            <v>14.03.25 Саратов ВТБ</v>
          </cell>
          <cell r="D653" t="str">
            <v>промоперсонал</v>
          </cell>
          <cell r="G653">
            <v>7332.6</v>
          </cell>
          <cell r="H653">
            <v>60</v>
          </cell>
          <cell r="I653">
            <v>50</v>
          </cell>
        </row>
        <row r="654">
          <cell r="B654">
            <v>41724</v>
          </cell>
          <cell r="C654" t="str">
            <v>14.03.20 Екатеринбург ВТБ</v>
          </cell>
          <cell r="D654" t="str">
            <v>промоперсонал</v>
          </cell>
          <cell r="G654">
            <v>13332</v>
          </cell>
          <cell r="H654">
            <v>20</v>
          </cell>
          <cell r="I654">
            <v>60</v>
          </cell>
        </row>
        <row r="655">
          <cell r="B655">
            <v>41724</v>
          </cell>
          <cell r="C655" t="str">
            <v>14.03.25 Саратов ВТБ</v>
          </cell>
          <cell r="D655" t="str">
            <v>промоперсонал</v>
          </cell>
          <cell r="G655">
            <v>7332.6</v>
          </cell>
          <cell r="H655">
            <v>20</v>
          </cell>
          <cell r="I655">
            <v>60</v>
          </cell>
        </row>
        <row r="656">
          <cell r="B656">
            <v>41724</v>
          </cell>
          <cell r="C656" t="str">
            <v>Офис</v>
          </cell>
          <cell r="D656" t="str">
            <v>подотчет</v>
          </cell>
          <cell r="G656">
            <v>150000</v>
          </cell>
          <cell r="H656">
            <v>50</v>
          </cell>
          <cell r="I656">
            <v>71</v>
          </cell>
        </row>
        <row r="657">
          <cell r="B657">
            <v>41724</v>
          </cell>
          <cell r="C657" t="str">
            <v>14.03.08 ФМ НН Z-top</v>
          </cell>
          <cell r="D657" t="str">
            <v>сопровождение деятельности</v>
          </cell>
          <cell r="G657">
            <v>2000</v>
          </cell>
          <cell r="H657">
            <v>60</v>
          </cell>
          <cell r="I657">
            <v>50</v>
          </cell>
        </row>
        <row r="658">
          <cell r="B658">
            <v>41724</v>
          </cell>
          <cell r="C658" t="str">
            <v>14.03.08 ФМ НН Z-top</v>
          </cell>
          <cell r="D658" t="str">
            <v>сопровождение деятельности</v>
          </cell>
          <cell r="G658">
            <v>10791</v>
          </cell>
          <cell r="H658">
            <v>60</v>
          </cell>
          <cell r="I658">
            <v>50</v>
          </cell>
        </row>
        <row r="659">
          <cell r="B659">
            <v>41724</v>
          </cell>
          <cell r="C659" t="str">
            <v>14.03.08 ФМ НН Z-top</v>
          </cell>
          <cell r="D659" t="str">
            <v>сопровождение деятельности</v>
          </cell>
          <cell r="G659">
            <v>34800</v>
          </cell>
          <cell r="H659">
            <v>60</v>
          </cell>
          <cell r="I659">
            <v>50</v>
          </cell>
        </row>
        <row r="660">
          <cell r="B660">
            <v>41724</v>
          </cell>
          <cell r="C660" t="str">
            <v>14.03.08 ФМ НН Z-top</v>
          </cell>
          <cell r="D660" t="str">
            <v>сопровождение деятельности</v>
          </cell>
          <cell r="G660">
            <v>2000</v>
          </cell>
          <cell r="H660">
            <v>20</v>
          </cell>
          <cell r="I660">
            <v>60</v>
          </cell>
        </row>
        <row r="661">
          <cell r="B661">
            <v>41724</v>
          </cell>
          <cell r="C661" t="str">
            <v>14.03.08 ФМ НН Z-top</v>
          </cell>
          <cell r="D661" t="str">
            <v>сопровождение деятельности</v>
          </cell>
          <cell r="G661">
            <v>10791</v>
          </cell>
          <cell r="H661">
            <v>20</v>
          </cell>
          <cell r="I661">
            <v>60</v>
          </cell>
        </row>
        <row r="662">
          <cell r="B662">
            <v>41724</v>
          </cell>
          <cell r="C662" t="str">
            <v>14.03.08 ФМ НН Z-top</v>
          </cell>
          <cell r="D662" t="str">
            <v>сопровождение деятельности</v>
          </cell>
          <cell r="G662">
            <v>34800</v>
          </cell>
          <cell r="H662">
            <v>20</v>
          </cell>
          <cell r="I662">
            <v>60</v>
          </cell>
        </row>
        <row r="663">
          <cell r="B663">
            <v>41724</v>
          </cell>
          <cell r="C663" t="str">
            <v>Офис</v>
          </cell>
          <cell r="D663" t="str">
            <v>подотчет</v>
          </cell>
          <cell r="G663">
            <v>102409</v>
          </cell>
          <cell r="H663">
            <v>71</v>
          </cell>
          <cell r="I663">
            <v>50</v>
          </cell>
        </row>
        <row r="664">
          <cell r="B664">
            <v>41724</v>
          </cell>
          <cell r="C664" t="str">
            <v>Свадьба</v>
          </cell>
          <cell r="D664" t="str">
            <v>Обучение</v>
          </cell>
          <cell r="G664">
            <v>25000</v>
          </cell>
          <cell r="H664">
            <v>60</v>
          </cell>
          <cell r="I664">
            <v>51</v>
          </cell>
        </row>
        <row r="665">
          <cell r="B665">
            <v>41724</v>
          </cell>
          <cell r="C665" t="str">
            <v>Офис</v>
          </cell>
          <cell r="D665" t="str">
            <v>подотчет</v>
          </cell>
          <cell r="G665">
            <v>500</v>
          </cell>
          <cell r="H665">
            <v>71</v>
          </cell>
          <cell r="I665">
            <v>50</v>
          </cell>
        </row>
        <row r="666">
          <cell r="B666">
            <v>41724</v>
          </cell>
          <cell r="C666" t="str">
            <v>Офис</v>
          </cell>
          <cell r="D666" t="str">
            <v>подотчет</v>
          </cell>
          <cell r="G666">
            <v>102409</v>
          </cell>
          <cell r="H666">
            <v>50</v>
          </cell>
          <cell r="I666">
            <v>71</v>
          </cell>
        </row>
        <row r="667">
          <cell r="B667">
            <v>41724</v>
          </cell>
          <cell r="C667" t="str">
            <v>14.05.16 ФМ Кино со вкусом</v>
          </cell>
          <cell r="D667" t="str">
            <v>подотчет</v>
          </cell>
          <cell r="G667">
            <v>30000</v>
          </cell>
          <cell r="H667">
            <v>50</v>
          </cell>
          <cell r="I667">
            <v>71</v>
          </cell>
        </row>
        <row r="668">
          <cell r="B668">
            <v>41725</v>
          </cell>
          <cell r="C668" t="str">
            <v>Взаиморасчеты МП-ФЮ</v>
          </cell>
          <cell r="D668" t="str">
            <v>оплата покупателя</v>
          </cell>
          <cell r="G668">
            <v>147969.31</v>
          </cell>
          <cell r="H668">
            <v>51</v>
          </cell>
          <cell r="I668">
            <v>62</v>
          </cell>
        </row>
        <row r="669">
          <cell r="B669">
            <v>41725</v>
          </cell>
          <cell r="C669" t="str">
            <v>14.02.20 ФМ Шапки</v>
          </cell>
          <cell r="D669" t="str">
            <v>оплата покупателя</v>
          </cell>
          <cell r="G669">
            <v>258020</v>
          </cell>
          <cell r="H669">
            <v>51</v>
          </cell>
          <cell r="I669">
            <v>62</v>
          </cell>
        </row>
        <row r="670">
          <cell r="B670">
            <v>41725</v>
          </cell>
          <cell r="C670" t="str">
            <v>Офис КЛД</v>
          </cell>
          <cell r="D670" t="str">
            <v>подотчет</v>
          </cell>
          <cell r="G670">
            <v>6451</v>
          </cell>
          <cell r="H670">
            <v>50</v>
          </cell>
          <cell r="I670">
            <v>71</v>
          </cell>
        </row>
        <row r="671">
          <cell r="B671">
            <v>41725</v>
          </cell>
          <cell r="C671" t="str">
            <v>Взаиморасчеты МП-ФЮ</v>
          </cell>
          <cell r="D671" t="str">
            <v>сопровождение деятельности</v>
          </cell>
          <cell r="G671">
            <v>8447.33</v>
          </cell>
          <cell r="H671">
            <v>60</v>
          </cell>
          <cell r="I671">
            <v>50</v>
          </cell>
        </row>
        <row r="672">
          <cell r="B672">
            <v>41725</v>
          </cell>
          <cell r="C672" t="str">
            <v>Взаиморасчеты МП-ФЮ</v>
          </cell>
          <cell r="D672" t="str">
            <v>сопровождение деятельности</v>
          </cell>
          <cell r="G672">
            <v>8447.33</v>
          </cell>
          <cell r="H672">
            <v>20</v>
          </cell>
          <cell r="I672">
            <v>60</v>
          </cell>
        </row>
        <row r="673">
          <cell r="B673">
            <v>41726</v>
          </cell>
          <cell r="C673" t="str">
            <v>Взаиморасчеты МП-ФЮ</v>
          </cell>
          <cell r="D673" t="str">
            <v>оплата покупателя</v>
          </cell>
          <cell r="G673">
            <v>874665.42</v>
          </cell>
          <cell r="H673">
            <v>51</v>
          </cell>
          <cell r="I673">
            <v>62</v>
          </cell>
        </row>
        <row r="674">
          <cell r="B674">
            <v>41726</v>
          </cell>
          <cell r="C674" t="str">
            <v>Офис</v>
          </cell>
          <cell r="D674" t="str">
            <v>подотчет</v>
          </cell>
          <cell r="G674">
            <v>75000</v>
          </cell>
          <cell r="H674">
            <v>50</v>
          </cell>
          <cell r="I674">
            <v>71</v>
          </cell>
        </row>
        <row r="675">
          <cell r="B675">
            <v>41726</v>
          </cell>
          <cell r="C675" t="str">
            <v>14.03.20 ФМ ЧтоГдеКогда</v>
          </cell>
          <cell r="D675" t="str">
            <v>сопровождение деятельности</v>
          </cell>
          <cell r="G675">
            <v>16656.5</v>
          </cell>
          <cell r="H675">
            <v>60</v>
          </cell>
          <cell r="I675">
            <v>50</v>
          </cell>
        </row>
        <row r="676">
          <cell r="B676">
            <v>41726</v>
          </cell>
          <cell r="C676" t="str">
            <v>14.03.20 ФМ ЧтоГдеКогда</v>
          </cell>
          <cell r="D676" t="str">
            <v>полиграфия и производство</v>
          </cell>
          <cell r="G676">
            <v>410</v>
          </cell>
          <cell r="H676">
            <v>60</v>
          </cell>
          <cell r="I676">
            <v>50</v>
          </cell>
        </row>
        <row r="677">
          <cell r="B677">
            <v>41726</v>
          </cell>
          <cell r="C677" t="str">
            <v>14.03.20 ФМ ЧтоГдеКогда</v>
          </cell>
          <cell r="D677" t="str">
            <v>логистика и монтаж</v>
          </cell>
          <cell r="G677">
            <v>6090</v>
          </cell>
          <cell r="H677">
            <v>60</v>
          </cell>
          <cell r="I677">
            <v>50</v>
          </cell>
        </row>
        <row r="678">
          <cell r="B678">
            <v>41726</v>
          </cell>
          <cell r="C678" t="str">
            <v>14.03.20 ФМ ЧтоГдеКогда</v>
          </cell>
          <cell r="D678" t="str">
            <v>Доп. персонал</v>
          </cell>
          <cell r="G678">
            <v>14800</v>
          </cell>
          <cell r="H678">
            <v>60</v>
          </cell>
          <cell r="I678">
            <v>50</v>
          </cell>
        </row>
        <row r="679">
          <cell r="B679">
            <v>41726</v>
          </cell>
          <cell r="C679" t="str">
            <v>14.03.20 ФМ ЧтоГдеКогда</v>
          </cell>
          <cell r="D679" t="str">
            <v>аренда оборудования</v>
          </cell>
          <cell r="G679">
            <v>500</v>
          </cell>
          <cell r="H679">
            <v>60</v>
          </cell>
          <cell r="I679">
            <v>50</v>
          </cell>
        </row>
        <row r="680">
          <cell r="B680">
            <v>41726</v>
          </cell>
          <cell r="C680" t="str">
            <v>14.03.20 ФМ ЧтоГдеКогда</v>
          </cell>
          <cell r="D680" t="str">
            <v>сопровождение деятельности</v>
          </cell>
          <cell r="G680">
            <v>16656.5</v>
          </cell>
          <cell r="H680">
            <v>20</v>
          </cell>
          <cell r="I680">
            <v>60</v>
          </cell>
        </row>
        <row r="681">
          <cell r="B681">
            <v>41726</v>
          </cell>
          <cell r="C681" t="str">
            <v>14.03.20 ФМ ЧтоГдеКогда</v>
          </cell>
          <cell r="D681" t="str">
            <v>полиграфия и производство</v>
          </cell>
          <cell r="G681">
            <v>410</v>
          </cell>
          <cell r="H681">
            <v>20</v>
          </cell>
          <cell r="I681">
            <v>60</v>
          </cell>
        </row>
        <row r="682">
          <cell r="B682">
            <v>41726</v>
          </cell>
          <cell r="C682" t="str">
            <v>14.03.20 ФМ ЧтоГдеКогда</v>
          </cell>
          <cell r="D682" t="str">
            <v>логистика и монтаж</v>
          </cell>
          <cell r="G682">
            <v>6090</v>
          </cell>
          <cell r="H682">
            <v>20</v>
          </cell>
          <cell r="I682">
            <v>60</v>
          </cell>
        </row>
        <row r="683">
          <cell r="B683">
            <v>41726</v>
          </cell>
          <cell r="C683" t="str">
            <v>14.03.20 ФМ ЧтоГдеКогда</v>
          </cell>
          <cell r="D683" t="str">
            <v>Доп. персонал</v>
          </cell>
          <cell r="G683">
            <v>14800</v>
          </cell>
          <cell r="H683">
            <v>20</v>
          </cell>
          <cell r="I683">
            <v>60</v>
          </cell>
        </row>
        <row r="684">
          <cell r="B684">
            <v>41726</v>
          </cell>
          <cell r="C684" t="str">
            <v>14.03.20 ФМ ЧтоГдеКогда</v>
          </cell>
          <cell r="D684" t="str">
            <v>аренда оборудования</v>
          </cell>
          <cell r="G684">
            <v>500</v>
          </cell>
          <cell r="H684">
            <v>20</v>
          </cell>
          <cell r="I684">
            <v>60</v>
          </cell>
        </row>
        <row r="685">
          <cell r="B685">
            <v>41726</v>
          </cell>
          <cell r="C685" t="str">
            <v>14.03.20 ФМ ЧтоГдеКогда</v>
          </cell>
          <cell r="D685" t="str">
            <v>подотчет</v>
          </cell>
          <cell r="G685">
            <v>36543.5</v>
          </cell>
          <cell r="H685">
            <v>71</v>
          </cell>
          <cell r="I685">
            <v>50</v>
          </cell>
        </row>
        <row r="686">
          <cell r="B686">
            <v>41726</v>
          </cell>
          <cell r="C686" t="str">
            <v>Офис</v>
          </cell>
          <cell r="D686" t="str">
            <v>подотчет</v>
          </cell>
          <cell r="G686">
            <v>500</v>
          </cell>
          <cell r="H686">
            <v>50</v>
          </cell>
          <cell r="I686">
            <v>71</v>
          </cell>
        </row>
        <row r="687">
          <cell r="B687">
            <v>41726</v>
          </cell>
          <cell r="C687" t="str">
            <v>Офис</v>
          </cell>
          <cell r="D687" t="str">
            <v>накладные расходы</v>
          </cell>
          <cell r="G687">
            <v>450</v>
          </cell>
          <cell r="H687">
            <v>76</v>
          </cell>
          <cell r="I687">
            <v>50</v>
          </cell>
        </row>
        <row r="688">
          <cell r="B688">
            <v>41726</v>
          </cell>
          <cell r="C688" t="str">
            <v>ФД</v>
          </cell>
          <cell r="D688" t="str">
            <v>Транзит</v>
          </cell>
          <cell r="G688">
            <v>720430</v>
          </cell>
          <cell r="H688">
            <v>50</v>
          </cell>
          <cell r="I688">
            <v>57</v>
          </cell>
        </row>
        <row r="689">
          <cell r="B689">
            <v>41726</v>
          </cell>
          <cell r="C689" t="str">
            <v>Взаиморасчеты МП-ФЮ</v>
          </cell>
          <cell r="D689" t="str">
            <v>сопровождение деятельности</v>
          </cell>
          <cell r="G689">
            <v>50430</v>
          </cell>
          <cell r="H689">
            <v>60</v>
          </cell>
          <cell r="I689">
            <v>50</v>
          </cell>
        </row>
        <row r="690">
          <cell r="B690">
            <v>41726</v>
          </cell>
          <cell r="C690" t="str">
            <v>Взаиморасчеты МП-ФЮ</v>
          </cell>
          <cell r="D690" t="str">
            <v>сопровождение деятельности</v>
          </cell>
          <cell r="G690">
            <v>50430</v>
          </cell>
          <cell r="H690">
            <v>20</v>
          </cell>
          <cell r="I690">
            <v>60</v>
          </cell>
        </row>
        <row r="691">
          <cell r="B691">
            <v>41726</v>
          </cell>
          <cell r="C691" t="str">
            <v>Взаиморасчеты МП-ФЮ</v>
          </cell>
          <cell r="D691" t="str">
            <v>сопровождение деятельности</v>
          </cell>
          <cell r="G691">
            <v>218380</v>
          </cell>
          <cell r="H691">
            <v>60</v>
          </cell>
          <cell r="I691">
            <v>50</v>
          </cell>
        </row>
        <row r="692">
          <cell r="B692">
            <v>41726</v>
          </cell>
          <cell r="C692" t="str">
            <v>14.04.03 ФМ Мансарда</v>
          </cell>
          <cell r="D692" t="str">
            <v>сопровождение деятельности</v>
          </cell>
          <cell r="G692">
            <v>5900</v>
          </cell>
          <cell r="H692">
            <v>60</v>
          </cell>
          <cell r="I692">
            <v>51</v>
          </cell>
        </row>
        <row r="693">
          <cell r="B693">
            <v>41726</v>
          </cell>
          <cell r="C693" t="str">
            <v>офис</v>
          </cell>
          <cell r="D693" t="str">
            <v>% по кредитам и займам</v>
          </cell>
          <cell r="G693">
            <v>20000</v>
          </cell>
          <cell r="H693">
            <v>76</v>
          </cell>
          <cell r="I693">
            <v>50</v>
          </cell>
        </row>
        <row r="694">
          <cell r="B694">
            <v>41726</v>
          </cell>
          <cell r="C694" t="str">
            <v>Офис</v>
          </cell>
          <cell r="D694" t="str">
            <v>Зарплата 02</v>
          </cell>
          <cell r="G694">
            <v>70000</v>
          </cell>
          <cell r="H694">
            <v>70</v>
          </cell>
          <cell r="I694">
            <v>50</v>
          </cell>
        </row>
        <row r="695">
          <cell r="B695">
            <v>41726</v>
          </cell>
          <cell r="C695" t="str">
            <v>Офис</v>
          </cell>
          <cell r="D695" t="str">
            <v>накладные расходы</v>
          </cell>
          <cell r="G695">
            <v>50</v>
          </cell>
          <cell r="H695">
            <v>76</v>
          </cell>
          <cell r="I695">
            <v>50</v>
          </cell>
        </row>
        <row r="696">
          <cell r="B696">
            <v>41726</v>
          </cell>
          <cell r="C696" t="str">
            <v>Офис</v>
          </cell>
          <cell r="D696" t="str">
            <v>накладные расходы</v>
          </cell>
          <cell r="G696">
            <v>200</v>
          </cell>
          <cell r="H696">
            <v>76</v>
          </cell>
          <cell r="I696">
            <v>50</v>
          </cell>
        </row>
        <row r="697">
          <cell r="B697">
            <v>41726</v>
          </cell>
          <cell r="C697" t="str">
            <v>Офис</v>
          </cell>
          <cell r="D697" t="str">
            <v>Зарплата 02</v>
          </cell>
          <cell r="G697">
            <v>9000</v>
          </cell>
          <cell r="H697">
            <v>70</v>
          </cell>
          <cell r="I697">
            <v>50</v>
          </cell>
        </row>
        <row r="698">
          <cell r="B698">
            <v>41726</v>
          </cell>
          <cell r="C698" t="str">
            <v>Офис</v>
          </cell>
          <cell r="D698" t="str">
            <v>Зарплата 02</v>
          </cell>
          <cell r="G698">
            <v>14000</v>
          </cell>
          <cell r="H698">
            <v>70</v>
          </cell>
          <cell r="I698">
            <v>50</v>
          </cell>
        </row>
        <row r="699">
          <cell r="B699">
            <v>41726</v>
          </cell>
          <cell r="C699" t="str">
            <v>Взаиморасчеты МП-ФЮ</v>
          </cell>
          <cell r="D699" t="str">
            <v>сопровождение деятельности</v>
          </cell>
          <cell r="G699">
            <v>19250</v>
          </cell>
          <cell r="H699">
            <v>60</v>
          </cell>
          <cell r="I699">
            <v>50</v>
          </cell>
        </row>
        <row r="700">
          <cell r="B700">
            <v>41726</v>
          </cell>
          <cell r="C700" t="str">
            <v>Взаиморасчеты МП-ФЮ</v>
          </cell>
          <cell r="D700" t="str">
            <v>сопровождение деятельности</v>
          </cell>
          <cell r="G700">
            <v>30000</v>
          </cell>
          <cell r="H700">
            <v>60</v>
          </cell>
          <cell r="I700">
            <v>50</v>
          </cell>
        </row>
        <row r="701">
          <cell r="B701">
            <v>41726</v>
          </cell>
          <cell r="C701" t="str">
            <v>Взаиморасчеты МП-ФЮ</v>
          </cell>
          <cell r="D701" t="str">
            <v>сопровождение деятельности</v>
          </cell>
          <cell r="G701">
            <v>30000</v>
          </cell>
          <cell r="H701">
            <v>20</v>
          </cell>
          <cell r="I701">
            <v>60</v>
          </cell>
        </row>
        <row r="702">
          <cell r="B702">
            <v>41726</v>
          </cell>
          <cell r="C702" t="str">
            <v>Офис</v>
          </cell>
          <cell r="D702" t="str">
            <v>Зарплата 02</v>
          </cell>
          <cell r="G702">
            <v>20700</v>
          </cell>
          <cell r="H702">
            <v>70</v>
          </cell>
          <cell r="I702">
            <v>50</v>
          </cell>
        </row>
        <row r="703">
          <cell r="B703">
            <v>41726</v>
          </cell>
          <cell r="C703" t="str">
            <v>Офис</v>
          </cell>
          <cell r="D703" t="str">
            <v>подотчет</v>
          </cell>
          <cell r="G703">
            <v>16000</v>
          </cell>
          <cell r="H703">
            <v>71</v>
          </cell>
          <cell r="I703">
            <v>50</v>
          </cell>
        </row>
        <row r="704">
          <cell r="B704">
            <v>41726</v>
          </cell>
          <cell r="C704" t="str">
            <v>Взаиморасчеты МП-ФЮ</v>
          </cell>
          <cell r="D704" t="str">
            <v>сопровождение деятельности</v>
          </cell>
          <cell r="G704">
            <v>7550</v>
          </cell>
          <cell r="H704">
            <v>60</v>
          </cell>
          <cell r="I704">
            <v>50</v>
          </cell>
        </row>
        <row r="705">
          <cell r="B705">
            <v>41726</v>
          </cell>
          <cell r="C705" t="str">
            <v>14.06.20 Газпром Энергетика и Электротехника</v>
          </cell>
          <cell r="D705" t="str">
            <v>подотчет</v>
          </cell>
          <cell r="G705">
            <v>11000</v>
          </cell>
          <cell r="H705">
            <v>71</v>
          </cell>
          <cell r="I705">
            <v>50</v>
          </cell>
        </row>
        <row r="706">
          <cell r="B706">
            <v>41726</v>
          </cell>
          <cell r="C706" t="str">
            <v>Свадьба</v>
          </cell>
          <cell r="D706" t="str">
            <v>подотчет</v>
          </cell>
          <cell r="G706">
            <v>6000</v>
          </cell>
          <cell r="H706">
            <v>71</v>
          </cell>
          <cell r="I706">
            <v>50</v>
          </cell>
        </row>
        <row r="707">
          <cell r="B707">
            <v>41726</v>
          </cell>
          <cell r="C707" t="str">
            <v>Газель</v>
          </cell>
          <cell r="D707" t="str">
            <v>кредит по газели</v>
          </cell>
          <cell r="G707">
            <v>14500</v>
          </cell>
          <cell r="H707">
            <v>60</v>
          </cell>
          <cell r="I707">
            <v>50</v>
          </cell>
        </row>
        <row r="708">
          <cell r="B708">
            <v>41726</v>
          </cell>
          <cell r="C708" t="str">
            <v>Газель</v>
          </cell>
          <cell r="D708" t="str">
            <v>кредит по газели</v>
          </cell>
          <cell r="G708">
            <v>14500</v>
          </cell>
          <cell r="H708">
            <v>20</v>
          </cell>
          <cell r="I708">
            <v>60</v>
          </cell>
        </row>
        <row r="709">
          <cell r="B709">
            <v>41726</v>
          </cell>
          <cell r="C709" t="str">
            <v>Офис</v>
          </cell>
          <cell r="D709" t="str">
            <v>накладные расходы</v>
          </cell>
          <cell r="G709">
            <v>15000</v>
          </cell>
          <cell r="H709">
            <v>76</v>
          </cell>
          <cell r="I709">
            <v>50</v>
          </cell>
        </row>
        <row r="710">
          <cell r="B710">
            <v>41726</v>
          </cell>
          <cell r="C710" t="str">
            <v>Офис</v>
          </cell>
          <cell r="D710" t="str">
            <v>накладные расходы</v>
          </cell>
          <cell r="G710">
            <v>15000</v>
          </cell>
          <cell r="H710">
            <v>26</v>
          </cell>
          <cell r="I710">
            <v>76</v>
          </cell>
        </row>
        <row r="711">
          <cell r="B711">
            <v>41726</v>
          </cell>
          <cell r="C711" t="str">
            <v>Офис</v>
          </cell>
          <cell r="D711" t="str">
            <v>накладные расходы</v>
          </cell>
          <cell r="G711">
            <v>61</v>
          </cell>
          <cell r="H711">
            <v>76</v>
          </cell>
          <cell r="I711">
            <v>50</v>
          </cell>
        </row>
        <row r="712">
          <cell r="B712">
            <v>41726</v>
          </cell>
          <cell r="C712" t="str">
            <v>Офис</v>
          </cell>
          <cell r="D712" t="str">
            <v>подотчет</v>
          </cell>
          <cell r="G712">
            <v>16000</v>
          </cell>
          <cell r="H712">
            <v>50</v>
          </cell>
          <cell r="I712">
            <v>71</v>
          </cell>
        </row>
        <row r="713">
          <cell r="B713">
            <v>41726</v>
          </cell>
          <cell r="C713" t="str">
            <v>Офис</v>
          </cell>
          <cell r="D713" t="str">
            <v>подотчет</v>
          </cell>
          <cell r="G713">
            <v>20000</v>
          </cell>
          <cell r="H713">
            <v>50</v>
          </cell>
          <cell r="I713">
            <v>71</v>
          </cell>
        </row>
        <row r="714">
          <cell r="B714">
            <v>41726</v>
          </cell>
          <cell r="C714" t="str">
            <v xml:space="preserve">14.03.12 ФМ Униформа Retail </v>
          </cell>
          <cell r="D714" t="str">
            <v>Закупка материалов</v>
          </cell>
          <cell r="G714">
            <v>35988</v>
          </cell>
          <cell r="H714">
            <v>60</v>
          </cell>
          <cell r="I714">
            <v>50</v>
          </cell>
        </row>
        <row r="715">
          <cell r="B715">
            <v>41726</v>
          </cell>
          <cell r="C715" t="str">
            <v xml:space="preserve">14.03.12 ФМ Униформа Retail </v>
          </cell>
          <cell r="D715" t="str">
            <v>Закупка материалов</v>
          </cell>
          <cell r="G715">
            <v>35988</v>
          </cell>
          <cell r="H715">
            <v>20</v>
          </cell>
          <cell r="I715">
            <v>60</v>
          </cell>
        </row>
        <row r="716">
          <cell r="B716">
            <v>41726</v>
          </cell>
          <cell r="C716" t="str">
            <v>Офис</v>
          </cell>
          <cell r="D716" t="str">
            <v>подотчет</v>
          </cell>
          <cell r="G716">
            <v>94000</v>
          </cell>
          <cell r="H716">
            <v>50</v>
          </cell>
          <cell r="I716">
            <v>71</v>
          </cell>
        </row>
        <row r="717">
          <cell r="B717">
            <v>41726</v>
          </cell>
          <cell r="C717" t="str">
            <v>14.03.21 НН ФМ Milo</v>
          </cell>
          <cell r="D717" t="str">
            <v>сопровождение деятельности</v>
          </cell>
          <cell r="G717">
            <v>20588</v>
          </cell>
          <cell r="H717">
            <v>60</v>
          </cell>
          <cell r="I717">
            <v>50</v>
          </cell>
        </row>
        <row r="718">
          <cell r="B718">
            <v>41726</v>
          </cell>
          <cell r="C718" t="str">
            <v>14.03.21 НН ФМ Milo</v>
          </cell>
          <cell r="D718" t="str">
            <v>логистика и монтаж</v>
          </cell>
          <cell r="G718">
            <v>12500</v>
          </cell>
          <cell r="H718">
            <v>60</v>
          </cell>
          <cell r="I718">
            <v>50</v>
          </cell>
        </row>
        <row r="719">
          <cell r="B719">
            <v>41726</v>
          </cell>
          <cell r="C719" t="str">
            <v>14.03.21 НН ФМ Milo</v>
          </cell>
          <cell r="D719" t="str">
            <v>сопровождение деятельности</v>
          </cell>
          <cell r="G719">
            <v>20588</v>
          </cell>
          <cell r="H719">
            <v>20</v>
          </cell>
          <cell r="I719">
            <v>60</v>
          </cell>
        </row>
        <row r="720">
          <cell r="B720">
            <v>41726</v>
          </cell>
          <cell r="C720" t="str">
            <v>14.03.21 НН ФМ Milo</v>
          </cell>
          <cell r="D720" t="str">
            <v>логистика и монтаж</v>
          </cell>
          <cell r="G720">
            <v>12500</v>
          </cell>
          <cell r="H720">
            <v>20</v>
          </cell>
          <cell r="I720">
            <v>60</v>
          </cell>
        </row>
        <row r="721">
          <cell r="B721">
            <v>41726</v>
          </cell>
          <cell r="C721" t="str">
            <v>14.03.21 НН ФМ Milo</v>
          </cell>
          <cell r="D721" t="str">
            <v>подотчет</v>
          </cell>
          <cell r="G721">
            <v>60912</v>
          </cell>
          <cell r="H721">
            <v>71</v>
          </cell>
          <cell r="I721">
            <v>50</v>
          </cell>
        </row>
        <row r="722">
          <cell r="B722">
            <v>41726</v>
          </cell>
          <cell r="C722" t="str">
            <v>Взаиморасчеты МП-ФЮ</v>
          </cell>
          <cell r="D722" t="str">
            <v>сопровождение деятельности</v>
          </cell>
          <cell r="G722">
            <v>26500</v>
          </cell>
          <cell r="H722">
            <v>60</v>
          </cell>
          <cell r="I722">
            <v>50</v>
          </cell>
        </row>
        <row r="723">
          <cell r="B723">
            <v>41726</v>
          </cell>
          <cell r="C723" t="str">
            <v>Взаиморасчеты МП-ФЮ</v>
          </cell>
          <cell r="D723" t="str">
            <v>сопровождение деятельности</v>
          </cell>
          <cell r="G723">
            <v>218380</v>
          </cell>
          <cell r="H723">
            <v>20</v>
          </cell>
          <cell r="I723">
            <v>60</v>
          </cell>
        </row>
        <row r="724">
          <cell r="B724">
            <v>41726</v>
          </cell>
          <cell r="C724" t="str">
            <v>Взаиморасчеты МП-ФЮ</v>
          </cell>
          <cell r="D724" t="str">
            <v>сопровождение деятельности</v>
          </cell>
          <cell r="G724">
            <v>19250</v>
          </cell>
          <cell r="H724">
            <v>20</v>
          </cell>
          <cell r="I724">
            <v>60</v>
          </cell>
        </row>
        <row r="725">
          <cell r="B725">
            <v>41726</v>
          </cell>
          <cell r="C725" t="str">
            <v>Взаиморасчеты МП-ФЮ</v>
          </cell>
          <cell r="D725" t="str">
            <v>сопровождение деятельности</v>
          </cell>
          <cell r="G725">
            <v>7550</v>
          </cell>
          <cell r="H725">
            <v>20</v>
          </cell>
          <cell r="I725">
            <v>60</v>
          </cell>
        </row>
        <row r="726">
          <cell r="B726">
            <v>41726</v>
          </cell>
          <cell r="C726" t="str">
            <v>Взаиморасчеты МП-ФЮ</v>
          </cell>
          <cell r="D726" t="str">
            <v>сопровождение деятельности</v>
          </cell>
          <cell r="G726">
            <v>26500</v>
          </cell>
          <cell r="H726">
            <v>20</v>
          </cell>
          <cell r="I726">
            <v>60</v>
          </cell>
        </row>
        <row r="727">
          <cell r="B727">
            <v>41726</v>
          </cell>
          <cell r="C727" t="str">
            <v>Офис</v>
          </cell>
          <cell r="D727" t="str">
            <v>Зарплата 02</v>
          </cell>
          <cell r="G727">
            <v>1500</v>
          </cell>
          <cell r="H727">
            <v>70</v>
          </cell>
          <cell r="I727">
            <v>50</v>
          </cell>
        </row>
        <row r="728">
          <cell r="B728">
            <v>41726</v>
          </cell>
          <cell r="C728" t="str">
            <v>Взаиморасчеты МП-ФЮ</v>
          </cell>
          <cell r="D728" t="str">
            <v>сопровождение деятельности</v>
          </cell>
          <cell r="G728">
            <v>20</v>
          </cell>
          <cell r="H728">
            <v>60</v>
          </cell>
          <cell r="I728">
            <v>50</v>
          </cell>
        </row>
        <row r="729">
          <cell r="B729">
            <v>41726</v>
          </cell>
          <cell r="C729" t="str">
            <v>Взаиморасчеты МП-ФЮ</v>
          </cell>
          <cell r="D729" t="str">
            <v>сопровождение деятельности</v>
          </cell>
          <cell r="G729">
            <v>20</v>
          </cell>
          <cell r="H729">
            <v>20</v>
          </cell>
          <cell r="I729">
            <v>60</v>
          </cell>
        </row>
        <row r="730">
          <cell r="B730">
            <v>41726</v>
          </cell>
          <cell r="C730" t="str">
            <v>офис</v>
          </cell>
          <cell r="D730" t="str">
            <v>налоги</v>
          </cell>
          <cell r="G730">
            <v>715</v>
          </cell>
          <cell r="H730">
            <v>68</v>
          </cell>
          <cell r="I730">
            <v>51</v>
          </cell>
        </row>
        <row r="731">
          <cell r="B731">
            <v>41726</v>
          </cell>
          <cell r="C731" t="str">
            <v>офис</v>
          </cell>
          <cell r="D731" t="str">
            <v>налоги</v>
          </cell>
          <cell r="G731">
            <v>6436</v>
          </cell>
          <cell r="H731">
            <v>68</v>
          </cell>
          <cell r="I731">
            <v>51</v>
          </cell>
        </row>
        <row r="732">
          <cell r="B732">
            <v>41726</v>
          </cell>
          <cell r="C732" t="str">
            <v>офис</v>
          </cell>
          <cell r="D732" t="str">
            <v>налоги</v>
          </cell>
          <cell r="G732">
            <v>715</v>
          </cell>
          <cell r="H732">
            <v>26</v>
          </cell>
          <cell r="I732">
            <v>68</v>
          </cell>
        </row>
        <row r="733">
          <cell r="B733">
            <v>41726</v>
          </cell>
          <cell r="C733" t="str">
            <v>офис</v>
          </cell>
          <cell r="D733" t="str">
            <v>налоги</v>
          </cell>
          <cell r="G733">
            <v>6436</v>
          </cell>
          <cell r="H733">
            <v>26</v>
          </cell>
          <cell r="I733">
            <v>68</v>
          </cell>
        </row>
        <row r="734">
          <cell r="B734">
            <v>41726</v>
          </cell>
          <cell r="C734" t="str">
            <v>офис</v>
          </cell>
          <cell r="D734" t="str">
            <v>% по кредитам и займам</v>
          </cell>
          <cell r="G734">
            <v>20000</v>
          </cell>
          <cell r="H734">
            <v>26</v>
          </cell>
          <cell r="I734">
            <v>76</v>
          </cell>
        </row>
        <row r="735">
          <cell r="B735">
            <v>41726</v>
          </cell>
          <cell r="C735" t="str">
            <v>14.03.20 ФМ ЧтоГдеКогда</v>
          </cell>
          <cell r="D735" t="str">
            <v>подотчет</v>
          </cell>
          <cell r="G735">
            <v>36543.5</v>
          </cell>
          <cell r="H735">
            <v>50</v>
          </cell>
          <cell r="I735">
            <v>71</v>
          </cell>
        </row>
        <row r="736">
          <cell r="B736">
            <v>41726</v>
          </cell>
          <cell r="C736" t="str">
            <v>14.03.20 ФМ ЧтоГдеКогда</v>
          </cell>
          <cell r="D736" t="str">
            <v>подотчет</v>
          </cell>
          <cell r="G736">
            <v>36000</v>
          </cell>
          <cell r="H736">
            <v>71</v>
          </cell>
          <cell r="I736">
            <v>50</v>
          </cell>
        </row>
        <row r="737">
          <cell r="B737">
            <v>41726</v>
          </cell>
          <cell r="C737" t="str">
            <v>14.03.21 НН ФМ Milo</v>
          </cell>
          <cell r="D737" t="str">
            <v>подотчет</v>
          </cell>
          <cell r="G737">
            <v>60912</v>
          </cell>
          <cell r="H737">
            <v>50</v>
          </cell>
          <cell r="I737">
            <v>71</v>
          </cell>
        </row>
        <row r="738">
          <cell r="B738">
            <v>41726</v>
          </cell>
          <cell r="C738" t="str">
            <v>14.03.21 НН ФМ Milo</v>
          </cell>
          <cell r="D738" t="str">
            <v>подотчет</v>
          </cell>
          <cell r="G738">
            <v>51500</v>
          </cell>
          <cell r="H738">
            <v>71</v>
          </cell>
          <cell r="I738">
            <v>50</v>
          </cell>
        </row>
        <row r="739">
          <cell r="B739">
            <v>41726</v>
          </cell>
          <cell r="C739" t="str">
            <v>Офис</v>
          </cell>
          <cell r="D739" t="str">
            <v>накладные расходы</v>
          </cell>
          <cell r="G739">
            <v>450</v>
          </cell>
          <cell r="H739">
            <v>26</v>
          </cell>
          <cell r="I739">
            <v>76</v>
          </cell>
        </row>
        <row r="740">
          <cell r="B740">
            <v>41726</v>
          </cell>
          <cell r="C740" t="str">
            <v>Офис</v>
          </cell>
          <cell r="D740" t="str">
            <v>накладные расходы</v>
          </cell>
          <cell r="G740">
            <v>200</v>
          </cell>
          <cell r="H740">
            <v>26</v>
          </cell>
          <cell r="I740">
            <v>76</v>
          </cell>
        </row>
        <row r="741">
          <cell r="B741">
            <v>41726</v>
          </cell>
          <cell r="C741" t="str">
            <v>Офис</v>
          </cell>
          <cell r="D741" t="str">
            <v>накладные расходы</v>
          </cell>
          <cell r="G741">
            <v>61</v>
          </cell>
          <cell r="H741">
            <v>26</v>
          </cell>
          <cell r="I741">
            <v>76</v>
          </cell>
        </row>
        <row r="742">
          <cell r="B742">
            <v>41726</v>
          </cell>
          <cell r="C742" t="str">
            <v>Офис</v>
          </cell>
          <cell r="D742" t="str">
            <v>накладные расходы</v>
          </cell>
          <cell r="G742">
            <v>50</v>
          </cell>
          <cell r="H742">
            <v>26</v>
          </cell>
          <cell r="I742">
            <v>76</v>
          </cell>
        </row>
        <row r="743">
          <cell r="B743">
            <v>41726</v>
          </cell>
          <cell r="C743" t="str">
            <v>ФД</v>
          </cell>
          <cell r="D743" t="str">
            <v>перемещение</v>
          </cell>
          <cell r="G743">
            <v>300</v>
          </cell>
          <cell r="H743">
            <v>55</v>
          </cell>
          <cell r="I743">
            <v>51</v>
          </cell>
        </row>
        <row r="744">
          <cell r="B744">
            <v>41728</v>
          </cell>
          <cell r="C744" t="str">
            <v>офис</v>
          </cell>
          <cell r="D744" t="str">
            <v>% по кредитам и займам</v>
          </cell>
          <cell r="G744">
            <v>40000</v>
          </cell>
          <cell r="H744">
            <v>26</v>
          </cell>
          <cell r="I744">
            <v>76</v>
          </cell>
        </row>
        <row r="745">
          <cell r="B745">
            <v>41728</v>
          </cell>
          <cell r="C745" t="str">
            <v>офис</v>
          </cell>
          <cell r="D745" t="str">
            <v>% по кредитам и займам</v>
          </cell>
          <cell r="G745">
            <v>4000</v>
          </cell>
          <cell r="H745">
            <v>26</v>
          </cell>
          <cell r="I745">
            <v>76</v>
          </cell>
        </row>
        <row r="746">
          <cell r="B746">
            <v>41728</v>
          </cell>
          <cell r="C746" t="str">
            <v>офис</v>
          </cell>
          <cell r="D746" t="str">
            <v>% по кредитам и займам</v>
          </cell>
          <cell r="G746">
            <v>8000</v>
          </cell>
          <cell r="H746">
            <v>26</v>
          </cell>
          <cell r="I746">
            <v>76</v>
          </cell>
        </row>
        <row r="747">
          <cell r="B747">
            <v>41728</v>
          </cell>
          <cell r="C747" t="str">
            <v>Взаиморасчеты МП-ФЮ</v>
          </cell>
          <cell r="D747" t="str">
            <v>сопровождение деятельности</v>
          </cell>
          <cell r="G747">
            <v>10254.459999999999</v>
          </cell>
          <cell r="H747">
            <v>20</v>
          </cell>
          <cell r="I747">
            <v>60</v>
          </cell>
        </row>
        <row r="748">
          <cell r="B748">
            <v>41728</v>
          </cell>
          <cell r="C748" t="str">
            <v>Взаиморасчеты МП-ФЮ</v>
          </cell>
          <cell r="D748" t="str">
            <v>сопровождение деятельности</v>
          </cell>
          <cell r="G748">
            <v>35000</v>
          </cell>
          <cell r="H748">
            <v>20</v>
          </cell>
          <cell r="I748">
            <v>60</v>
          </cell>
        </row>
        <row r="749">
          <cell r="B749">
            <v>41728</v>
          </cell>
          <cell r="C749" t="str">
            <v>Взаиморасчеты МП-ФЮ</v>
          </cell>
          <cell r="D749" t="str">
            <v>сопровождение деятельности</v>
          </cell>
          <cell r="G749">
            <v>50000</v>
          </cell>
          <cell r="H749">
            <v>20</v>
          </cell>
          <cell r="I749">
            <v>60</v>
          </cell>
        </row>
        <row r="750">
          <cell r="B750">
            <v>41728</v>
          </cell>
          <cell r="C750" t="str">
            <v>Взаиморасчеты МП-ФЮ</v>
          </cell>
          <cell r="D750" t="str">
            <v>сопровождение деятельности</v>
          </cell>
          <cell r="G750">
            <v>22500</v>
          </cell>
          <cell r="H750">
            <v>20</v>
          </cell>
          <cell r="I750">
            <v>60</v>
          </cell>
        </row>
        <row r="751">
          <cell r="B751">
            <v>41728</v>
          </cell>
          <cell r="C751" t="str">
            <v>Взаиморасчеты МП-ФЮ</v>
          </cell>
          <cell r="D751" t="str">
            <v>сопровождение деятельности</v>
          </cell>
          <cell r="G751">
            <v>24700</v>
          </cell>
          <cell r="H751">
            <v>20</v>
          </cell>
          <cell r="I751">
            <v>60</v>
          </cell>
        </row>
        <row r="752">
          <cell r="B752">
            <v>41728</v>
          </cell>
          <cell r="C752" t="str">
            <v>Взаиморасчеты МП-ФЮ</v>
          </cell>
          <cell r="D752" t="str">
            <v>сопровождение деятельности</v>
          </cell>
          <cell r="G752">
            <v>18730</v>
          </cell>
          <cell r="H752">
            <v>20</v>
          </cell>
          <cell r="I752">
            <v>60</v>
          </cell>
        </row>
        <row r="753">
          <cell r="B753">
            <v>41728</v>
          </cell>
          <cell r="C753" t="str">
            <v>Взаиморасчеты МП-ФЮ</v>
          </cell>
          <cell r="D753" t="str">
            <v>сопровождение деятельности</v>
          </cell>
          <cell r="G753">
            <v>28800</v>
          </cell>
          <cell r="H753">
            <v>20</v>
          </cell>
          <cell r="I753">
            <v>60</v>
          </cell>
        </row>
        <row r="754">
          <cell r="B754">
            <v>41728</v>
          </cell>
          <cell r="C754" t="str">
            <v>Взаиморасчеты МП-ФЮ</v>
          </cell>
          <cell r="D754" t="str">
            <v>сопровождение деятельности</v>
          </cell>
          <cell r="G754">
            <v>6750</v>
          </cell>
          <cell r="H754">
            <v>20</v>
          </cell>
          <cell r="I754">
            <v>60</v>
          </cell>
        </row>
        <row r="755">
          <cell r="B755">
            <v>41728</v>
          </cell>
          <cell r="C755" t="str">
            <v>Взаиморасчеты МП-ФЮ</v>
          </cell>
          <cell r="D755" t="str">
            <v>сопровождение деятельности</v>
          </cell>
          <cell r="G755">
            <v>12400</v>
          </cell>
          <cell r="H755">
            <v>20</v>
          </cell>
          <cell r="I755">
            <v>60</v>
          </cell>
        </row>
        <row r="756">
          <cell r="B756">
            <v>41728</v>
          </cell>
          <cell r="C756" t="str">
            <v>Взаиморасчеты МП-ФЮ</v>
          </cell>
          <cell r="D756" t="str">
            <v>сопровождение деятельности</v>
          </cell>
          <cell r="G756">
            <v>2960</v>
          </cell>
          <cell r="H756">
            <v>20</v>
          </cell>
          <cell r="I756">
            <v>60</v>
          </cell>
        </row>
        <row r="757">
          <cell r="B757">
            <v>41728</v>
          </cell>
          <cell r="C757" t="str">
            <v>Взаиморасчеты МП-ФЮ</v>
          </cell>
          <cell r="D757" t="str">
            <v>сопровождение деятельности</v>
          </cell>
          <cell r="G757">
            <v>3950</v>
          </cell>
          <cell r="H757">
            <v>20</v>
          </cell>
          <cell r="I757">
            <v>60</v>
          </cell>
        </row>
        <row r="758">
          <cell r="B758">
            <v>41728</v>
          </cell>
          <cell r="C758" t="str">
            <v>Взаиморасчеты МП-ФЮ</v>
          </cell>
          <cell r="D758" t="str">
            <v>сопровождение деятельности</v>
          </cell>
          <cell r="G758">
            <v>12540</v>
          </cell>
          <cell r="H758">
            <v>20</v>
          </cell>
          <cell r="I758">
            <v>60</v>
          </cell>
        </row>
        <row r="759">
          <cell r="B759">
            <v>41728</v>
          </cell>
          <cell r="C759" t="str">
            <v>Взаиморасчеты МП-ФЮ</v>
          </cell>
          <cell r="D759" t="str">
            <v>сопровождение деятельности</v>
          </cell>
          <cell r="G759">
            <v>16220</v>
          </cell>
          <cell r="H759">
            <v>20</v>
          </cell>
          <cell r="I759">
            <v>60</v>
          </cell>
        </row>
        <row r="760">
          <cell r="B760">
            <v>41728</v>
          </cell>
          <cell r="C760" t="str">
            <v>Взаиморасчеты МП-ФЮ</v>
          </cell>
          <cell r="D760" t="str">
            <v>сопровождение деятельности</v>
          </cell>
          <cell r="G760">
            <v>1740</v>
          </cell>
          <cell r="H760">
            <v>20</v>
          </cell>
          <cell r="I760">
            <v>60</v>
          </cell>
        </row>
        <row r="761">
          <cell r="B761">
            <v>41728</v>
          </cell>
          <cell r="C761" t="str">
            <v>Взаиморасчеты МП-ФЮ</v>
          </cell>
          <cell r="D761" t="str">
            <v>сопровождение деятельности</v>
          </cell>
          <cell r="G761">
            <v>260</v>
          </cell>
          <cell r="H761">
            <v>20</v>
          </cell>
          <cell r="I761">
            <v>60</v>
          </cell>
        </row>
        <row r="762">
          <cell r="B762">
            <v>41728</v>
          </cell>
          <cell r="C762" t="str">
            <v>Взаиморасчеты МП-ФЮ</v>
          </cell>
          <cell r="D762" t="str">
            <v>сопровождение деятельности</v>
          </cell>
          <cell r="G762">
            <v>4970</v>
          </cell>
          <cell r="H762">
            <v>20</v>
          </cell>
          <cell r="I762">
            <v>60</v>
          </cell>
        </row>
        <row r="763">
          <cell r="B763">
            <v>41728</v>
          </cell>
          <cell r="C763" t="str">
            <v>Взаиморасчеты МП-ФЮ</v>
          </cell>
          <cell r="D763" t="str">
            <v>сопровождение деятельности</v>
          </cell>
          <cell r="G763">
            <v>3590</v>
          </cell>
          <cell r="H763">
            <v>20</v>
          </cell>
          <cell r="I763">
            <v>60</v>
          </cell>
        </row>
        <row r="764">
          <cell r="B764">
            <v>41728</v>
          </cell>
          <cell r="C764" t="str">
            <v>Взаиморасчеты МП-ФЮ</v>
          </cell>
          <cell r="D764" t="str">
            <v>сопровождение деятельности</v>
          </cell>
          <cell r="G764">
            <v>1440</v>
          </cell>
          <cell r="H764">
            <v>20</v>
          </cell>
          <cell r="I764">
            <v>60</v>
          </cell>
        </row>
        <row r="765">
          <cell r="B765">
            <v>41728</v>
          </cell>
          <cell r="C765" t="str">
            <v>Взаиморасчеты МП-ФЮ</v>
          </cell>
          <cell r="D765" t="str">
            <v>сопровождение деятельности</v>
          </cell>
          <cell r="G765">
            <v>3830</v>
          </cell>
          <cell r="H765">
            <v>20</v>
          </cell>
          <cell r="I765">
            <v>60</v>
          </cell>
        </row>
        <row r="766">
          <cell r="B766">
            <v>41728</v>
          </cell>
          <cell r="C766" t="str">
            <v>Взаиморасчеты МП-ФЮ</v>
          </cell>
          <cell r="D766" t="str">
            <v>сопровождение деятельности</v>
          </cell>
          <cell r="G766">
            <v>270</v>
          </cell>
          <cell r="H766">
            <v>20</v>
          </cell>
          <cell r="I766">
            <v>60</v>
          </cell>
        </row>
        <row r="767">
          <cell r="B767">
            <v>41728</v>
          </cell>
          <cell r="C767" t="str">
            <v>Взаиморасчеты МП-ФЮ</v>
          </cell>
          <cell r="D767" t="str">
            <v>сопровождение деятельности</v>
          </cell>
          <cell r="G767">
            <v>1200</v>
          </cell>
          <cell r="H767">
            <v>20</v>
          </cell>
          <cell r="I767">
            <v>60</v>
          </cell>
        </row>
        <row r="768">
          <cell r="B768">
            <v>41728</v>
          </cell>
          <cell r="C768" t="str">
            <v>Взаиморасчеты МП-ФЮ</v>
          </cell>
          <cell r="D768" t="str">
            <v>сопровождение деятельности</v>
          </cell>
          <cell r="G768">
            <v>860</v>
          </cell>
          <cell r="H768">
            <v>20</v>
          </cell>
          <cell r="I768">
            <v>60</v>
          </cell>
        </row>
        <row r="769">
          <cell r="B769">
            <v>41728</v>
          </cell>
          <cell r="C769" t="str">
            <v>Взаиморасчеты МП-ФЮ</v>
          </cell>
          <cell r="D769" t="str">
            <v>сопровождение деятельности</v>
          </cell>
          <cell r="G769">
            <v>2890</v>
          </cell>
          <cell r="H769">
            <v>20</v>
          </cell>
          <cell r="I769">
            <v>60</v>
          </cell>
        </row>
        <row r="770">
          <cell r="B770">
            <v>41728</v>
          </cell>
          <cell r="C770" t="str">
            <v>Взаиморасчеты МП-ФЮ</v>
          </cell>
          <cell r="D770" t="str">
            <v>сопровождение деятельности</v>
          </cell>
          <cell r="G770">
            <v>2530</v>
          </cell>
          <cell r="H770">
            <v>20</v>
          </cell>
          <cell r="I770">
            <v>60</v>
          </cell>
        </row>
        <row r="771">
          <cell r="B771">
            <v>41728</v>
          </cell>
          <cell r="C771" t="str">
            <v>Взаиморасчеты МП-ФЮ</v>
          </cell>
          <cell r="D771" t="str">
            <v>сопровождение деятельности</v>
          </cell>
          <cell r="G771">
            <v>1550</v>
          </cell>
          <cell r="H771">
            <v>20</v>
          </cell>
          <cell r="I771">
            <v>60</v>
          </cell>
        </row>
        <row r="772">
          <cell r="B772">
            <v>41728</v>
          </cell>
          <cell r="C772" t="str">
            <v>Взаиморасчеты МП-ФЮ</v>
          </cell>
          <cell r="D772" t="str">
            <v>сопровождение деятельности</v>
          </cell>
          <cell r="G772">
            <v>470</v>
          </cell>
          <cell r="H772">
            <v>20</v>
          </cell>
          <cell r="I772">
            <v>60</v>
          </cell>
        </row>
        <row r="773">
          <cell r="B773">
            <v>41728</v>
          </cell>
          <cell r="C773" t="str">
            <v>Взаиморасчеты МП-ФЮ</v>
          </cell>
          <cell r="D773" t="str">
            <v>сопровождение деятельности</v>
          </cell>
          <cell r="G773">
            <v>6230</v>
          </cell>
          <cell r="H773">
            <v>20</v>
          </cell>
          <cell r="I773">
            <v>60</v>
          </cell>
        </row>
        <row r="774">
          <cell r="B774">
            <v>41728</v>
          </cell>
          <cell r="C774" t="str">
            <v>Взаиморасчеты МП-ФЮ</v>
          </cell>
          <cell r="D774" t="str">
            <v>сопровождение деятельности</v>
          </cell>
          <cell r="G774">
            <v>4220</v>
          </cell>
          <cell r="H774">
            <v>20</v>
          </cell>
          <cell r="I774">
            <v>60</v>
          </cell>
        </row>
        <row r="775">
          <cell r="B775">
            <v>41728</v>
          </cell>
          <cell r="C775" t="str">
            <v>Взаиморасчеты МП-ФЮ</v>
          </cell>
          <cell r="D775" t="str">
            <v>сопровождение деятельности</v>
          </cell>
          <cell r="G775">
            <v>220</v>
          </cell>
          <cell r="H775">
            <v>20</v>
          </cell>
          <cell r="I775">
            <v>60</v>
          </cell>
        </row>
        <row r="776">
          <cell r="B776">
            <v>41728</v>
          </cell>
          <cell r="C776" t="str">
            <v>Взаиморасчеты МП-ФЮ</v>
          </cell>
          <cell r="D776" t="str">
            <v>сопровождение деятельности</v>
          </cell>
          <cell r="G776">
            <v>120</v>
          </cell>
          <cell r="H776">
            <v>20</v>
          </cell>
          <cell r="I776">
            <v>60</v>
          </cell>
        </row>
        <row r="777">
          <cell r="B777">
            <v>41728</v>
          </cell>
          <cell r="C777" t="str">
            <v>Взаиморасчеты МП-ФЮ</v>
          </cell>
          <cell r="D777" t="str">
            <v>сопровождение деятельности</v>
          </cell>
          <cell r="G777">
            <v>189148.79999999999</v>
          </cell>
          <cell r="H777">
            <v>20</v>
          </cell>
          <cell r="I777">
            <v>60</v>
          </cell>
        </row>
        <row r="778">
          <cell r="B778">
            <v>41728</v>
          </cell>
          <cell r="C778" t="str">
            <v>Взаиморасчеты МП-ФЮ</v>
          </cell>
          <cell r="D778" t="str">
            <v>сопровождение деятельности</v>
          </cell>
          <cell r="G778">
            <v>235750.89</v>
          </cell>
          <cell r="H778">
            <v>20</v>
          </cell>
          <cell r="I778">
            <v>60</v>
          </cell>
        </row>
        <row r="779">
          <cell r="B779">
            <v>41728</v>
          </cell>
          <cell r="C779" t="str">
            <v>Взаиморасчеты МП-ФЮ</v>
          </cell>
          <cell r="D779" t="str">
            <v>сопровождение деятельности</v>
          </cell>
          <cell r="G779">
            <v>15278</v>
          </cell>
          <cell r="H779">
            <v>20</v>
          </cell>
          <cell r="I779">
            <v>60</v>
          </cell>
        </row>
        <row r="780">
          <cell r="B780">
            <v>41728</v>
          </cell>
          <cell r="C780" t="str">
            <v>Взаиморасчеты МП-ФЮ</v>
          </cell>
          <cell r="D780" t="str">
            <v>сопровождение деятельности</v>
          </cell>
          <cell r="G780">
            <v>380</v>
          </cell>
          <cell r="H780">
            <v>20</v>
          </cell>
          <cell r="I780">
            <v>60</v>
          </cell>
        </row>
        <row r="781">
          <cell r="B781">
            <v>41728</v>
          </cell>
          <cell r="C781" t="str">
            <v>Взаиморасчеты МП-ФЮ</v>
          </cell>
          <cell r="D781" t="str">
            <v>сопровождение деятельности</v>
          </cell>
          <cell r="G781">
            <v>4610</v>
          </cell>
          <cell r="H781">
            <v>20</v>
          </cell>
          <cell r="I781">
            <v>60</v>
          </cell>
        </row>
        <row r="782">
          <cell r="B782">
            <v>41728</v>
          </cell>
          <cell r="C782" t="str">
            <v>Взаиморасчеты МП-ФЮ</v>
          </cell>
          <cell r="D782" t="str">
            <v>сопровождение деятельности</v>
          </cell>
          <cell r="G782">
            <v>1560</v>
          </cell>
          <cell r="H782">
            <v>20</v>
          </cell>
          <cell r="I782">
            <v>60</v>
          </cell>
        </row>
        <row r="783">
          <cell r="B783">
            <v>41728</v>
          </cell>
          <cell r="C783" t="str">
            <v>Взаиморасчеты МП-ФЮ</v>
          </cell>
          <cell r="D783" t="str">
            <v>сопровождение деятельности</v>
          </cell>
          <cell r="G783">
            <v>960</v>
          </cell>
          <cell r="H783">
            <v>20</v>
          </cell>
          <cell r="I783">
            <v>60</v>
          </cell>
        </row>
        <row r="784">
          <cell r="B784">
            <v>41728</v>
          </cell>
          <cell r="C784" t="str">
            <v>Взаиморасчеты МП-ФЮ</v>
          </cell>
          <cell r="D784" t="str">
            <v>сопровождение деятельности</v>
          </cell>
          <cell r="G784">
            <v>2860</v>
          </cell>
          <cell r="H784">
            <v>20</v>
          </cell>
          <cell r="I784">
            <v>60</v>
          </cell>
        </row>
        <row r="785">
          <cell r="B785">
            <v>41728</v>
          </cell>
          <cell r="C785" t="str">
            <v>Взаиморасчеты МП-ФЮ</v>
          </cell>
          <cell r="D785" t="str">
            <v>сопровождение деятельности</v>
          </cell>
          <cell r="G785">
            <v>2210</v>
          </cell>
          <cell r="H785">
            <v>20</v>
          </cell>
          <cell r="I785">
            <v>60</v>
          </cell>
        </row>
        <row r="786">
          <cell r="B786">
            <v>41728</v>
          </cell>
          <cell r="C786" t="str">
            <v>Взаиморасчеты МП-ФЮ</v>
          </cell>
          <cell r="D786" t="str">
            <v>сопровождение деятельности</v>
          </cell>
          <cell r="G786">
            <v>700</v>
          </cell>
          <cell r="H786">
            <v>20</v>
          </cell>
          <cell r="I786">
            <v>60</v>
          </cell>
        </row>
        <row r="787">
          <cell r="B787">
            <v>41728</v>
          </cell>
          <cell r="C787" t="str">
            <v>Взаиморасчеты МП-ФЮ</v>
          </cell>
          <cell r="D787" t="str">
            <v>сопровождение деятельности</v>
          </cell>
          <cell r="G787">
            <v>1970</v>
          </cell>
          <cell r="H787">
            <v>20</v>
          </cell>
          <cell r="I787">
            <v>60</v>
          </cell>
        </row>
        <row r="788">
          <cell r="B788">
            <v>41728</v>
          </cell>
          <cell r="C788" t="str">
            <v>Взаиморасчеты МП-ФЮ</v>
          </cell>
          <cell r="D788" t="str">
            <v>сопровождение деятельности</v>
          </cell>
          <cell r="G788">
            <v>1040</v>
          </cell>
          <cell r="H788">
            <v>20</v>
          </cell>
          <cell r="I788">
            <v>60</v>
          </cell>
        </row>
        <row r="789">
          <cell r="B789">
            <v>41728</v>
          </cell>
          <cell r="C789" t="str">
            <v>Взаиморасчеты МП-ФЮ</v>
          </cell>
          <cell r="D789" t="str">
            <v>сопровождение деятельности</v>
          </cell>
          <cell r="G789">
            <v>1830</v>
          </cell>
          <cell r="H789">
            <v>20</v>
          </cell>
          <cell r="I789">
            <v>60</v>
          </cell>
        </row>
        <row r="790">
          <cell r="B790">
            <v>41728</v>
          </cell>
          <cell r="C790" t="str">
            <v>Взаиморасчеты МП-ФЮ</v>
          </cell>
          <cell r="D790" t="str">
            <v>сопровождение деятельности</v>
          </cell>
          <cell r="G790">
            <v>1050</v>
          </cell>
          <cell r="H790">
            <v>20</v>
          </cell>
          <cell r="I790">
            <v>60</v>
          </cell>
        </row>
        <row r="791">
          <cell r="B791">
            <v>41728</v>
          </cell>
          <cell r="C791" t="str">
            <v>Взаиморасчеты МП-ФЮ</v>
          </cell>
          <cell r="D791" t="str">
            <v>сопровождение деятельности</v>
          </cell>
          <cell r="G791">
            <v>1950</v>
          </cell>
          <cell r="H791">
            <v>20</v>
          </cell>
          <cell r="I791">
            <v>60</v>
          </cell>
        </row>
        <row r="792">
          <cell r="B792">
            <v>41728</v>
          </cell>
          <cell r="C792" t="str">
            <v>Взаиморасчеты МП-ФЮ</v>
          </cell>
          <cell r="D792" t="str">
            <v>сопровождение деятельности</v>
          </cell>
          <cell r="G792">
            <v>3190</v>
          </cell>
          <cell r="H792">
            <v>20</v>
          </cell>
          <cell r="I792">
            <v>60</v>
          </cell>
        </row>
        <row r="793">
          <cell r="B793">
            <v>41728</v>
          </cell>
          <cell r="C793" t="str">
            <v>Взаиморасчеты МП-ФЮ</v>
          </cell>
          <cell r="D793" t="str">
            <v>сопровождение деятельности</v>
          </cell>
          <cell r="G793">
            <v>1320</v>
          </cell>
          <cell r="H793">
            <v>20</v>
          </cell>
          <cell r="I793">
            <v>60</v>
          </cell>
        </row>
        <row r="794">
          <cell r="B794">
            <v>41728</v>
          </cell>
          <cell r="C794" t="str">
            <v>Взаиморасчеты МП-ФЮ</v>
          </cell>
          <cell r="D794" t="str">
            <v>сопровождение деятельности</v>
          </cell>
          <cell r="G794">
            <v>1690</v>
          </cell>
          <cell r="H794">
            <v>20</v>
          </cell>
          <cell r="I794">
            <v>60</v>
          </cell>
        </row>
        <row r="795">
          <cell r="B795">
            <v>41728</v>
          </cell>
          <cell r="C795" t="str">
            <v>Взаиморасчеты МП-ФЮ</v>
          </cell>
          <cell r="D795" t="str">
            <v>сопровождение деятельности</v>
          </cell>
          <cell r="G795">
            <v>3430</v>
          </cell>
          <cell r="H795">
            <v>20</v>
          </cell>
          <cell r="I795">
            <v>60</v>
          </cell>
        </row>
        <row r="796">
          <cell r="B796">
            <v>41728</v>
          </cell>
          <cell r="C796" t="str">
            <v>Взаиморасчеты МП-ФЮ</v>
          </cell>
          <cell r="D796" t="str">
            <v>сопровождение деятельности</v>
          </cell>
          <cell r="G796">
            <v>2785</v>
          </cell>
          <cell r="H796">
            <v>20</v>
          </cell>
          <cell r="I796">
            <v>60</v>
          </cell>
        </row>
        <row r="797">
          <cell r="B797">
            <v>41728</v>
          </cell>
          <cell r="C797" t="str">
            <v>Взаиморасчеты МП-ФЮ</v>
          </cell>
          <cell r="D797" t="str">
            <v>сопровождение деятельности</v>
          </cell>
          <cell r="G797">
            <v>2780</v>
          </cell>
          <cell r="H797">
            <v>20</v>
          </cell>
          <cell r="I797">
            <v>60</v>
          </cell>
        </row>
        <row r="798">
          <cell r="B798">
            <v>41728</v>
          </cell>
          <cell r="C798" t="str">
            <v>Взаиморасчеты МП-ФЮ</v>
          </cell>
          <cell r="D798" t="str">
            <v>сопровождение деятельности</v>
          </cell>
          <cell r="G798">
            <v>3380</v>
          </cell>
          <cell r="H798">
            <v>20</v>
          </cell>
          <cell r="I798">
            <v>60</v>
          </cell>
        </row>
        <row r="799">
          <cell r="B799">
            <v>41728</v>
          </cell>
          <cell r="C799" t="str">
            <v>Взаиморасчеты МП-ФЮ</v>
          </cell>
          <cell r="D799" t="str">
            <v>сопровождение деятельности</v>
          </cell>
          <cell r="G799">
            <v>1500</v>
          </cell>
          <cell r="H799">
            <v>20</v>
          </cell>
          <cell r="I799">
            <v>60</v>
          </cell>
        </row>
        <row r="800">
          <cell r="B800">
            <v>41728</v>
          </cell>
          <cell r="C800" t="str">
            <v>Взаиморасчеты МП-ФЮ</v>
          </cell>
          <cell r="D800" t="str">
            <v>сопровождение деятельности</v>
          </cell>
          <cell r="G800">
            <v>2950</v>
          </cell>
          <cell r="H800">
            <v>20</v>
          </cell>
          <cell r="I800">
            <v>60</v>
          </cell>
        </row>
        <row r="801">
          <cell r="B801">
            <v>41728</v>
          </cell>
          <cell r="C801" t="str">
            <v>Взаиморасчеты МП-ФЮ</v>
          </cell>
          <cell r="D801" t="str">
            <v>сопровождение деятельности</v>
          </cell>
          <cell r="G801">
            <v>3360</v>
          </cell>
          <cell r="H801">
            <v>20</v>
          </cell>
          <cell r="I801">
            <v>60</v>
          </cell>
        </row>
        <row r="802">
          <cell r="B802">
            <v>41728</v>
          </cell>
          <cell r="C802" t="str">
            <v>Взаиморасчеты МП-ФЮ</v>
          </cell>
          <cell r="D802" t="str">
            <v>сопровождение деятельности</v>
          </cell>
          <cell r="G802">
            <v>5000</v>
          </cell>
          <cell r="H802">
            <v>20</v>
          </cell>
          <cell r="I802">
            <v>60</v>
          </cell>
        </row>
        <row r="803">
          <cell r="B803">
            <v>41728</v>
          </cell>
          <cell r="C803" t="str">
            <v>Взаиморасчеты МП-ФЮ</v>
          </cell>
          <cell r="D803" t="str">
            <v>сопровождение деятельности</v>
          </cell>
          <cell r="G803">
            <v>46633</v>
          </cell>
          <cell r="H803">
            <v>20</v>
          </cell>
          <cell r="I803">
            <v>60</v>
          </cell>
        </row>
        <row r="804">
          <cell r="B804">
            <v>41728</v>
          </cell>
          <cell r="C804" t="str">
            <v>Взаиморасчеты МП-ФЮ</v>
          </cell>
          <cell r="D804" t="str">
            <v>сопровождение деятельности</v>
          </cell>
          <cell r="G804">
            <v>200000</v>
          </cell>
          <cell r="H804">
            <v>20</v>
          </cell>
          <cell r="I804">
            <v>60</v>
          </cell>
        </row>
        <row r="805">
          <cell r="B805">
            <v>41728</v>
          </cell>
          <cell r="C805" t="str">
            <v>Взаиморасчеты МП-ФЮ</v>
          </cell>
          <cell r="D805" t="str">
            <v>сопровождение деятельности</v>
          </cell>
          <cell r="G805">
            <v>1000000</v>
          </cell>
          <cell r="H805">
            <v>20</v>
          </cell>
          <cell r="I805">
            <v>60</v>
          </cell>
        </row>
        <row r="806">
          <cell r="B806">
            <v>41728</v>
          </cell>
          <cell r="C806" t="str">
            <v>Взаиморасчеты МП-ФЮ</v>
          </cell>
          <cell r="D806" t="str">
            <v>сопровождение деятельности</v>
          </cell>
          <cell r="G806">
            <v>24502</v>
          </cell>
          <cell r="H806">
            <v>20</v>
          </cell>
          <cell r="I806">
            <v>60</v>
          </cell>
        </row>
        <row r="807">
          <cell r="B807">
            <v>41728</v>
          </cell>
          <cell r="C807" t="str">
            <v>Взаиморасчеты МП-ФЮ</v>
          </cell>
          <cell r="D807" t="str">
            <v>сопровождение деятельности</v>
          </cell>
          <cell r="G807">
            <v>300000</v>
          </cell>
          <cell r="H807">
            <v>20</v>
          </cell>
          <cell r="I807">
            <v>60</v>
          </cell>
        </row>
        <row r="808">
          <cell r="B808">
            <v>41728</v>
          </cell>
          <cell r="C808" t="str">
            <v>Взаиморасчеты МП-ФЮ</v>
          </cell>
          <cell r="D808" t="str">
            <v>сопровождение деятельности</v>
          </cell>
          <cell r="G808">
            <v>310000</v>
          </cell>
          <cell r="H808">
            <v>20</v>
          </cell>
          <cell r="I808">
            <v>60</v>
          </cell>
        </row>
        <row r="809">
          <cell r="B809">
            <v>41728</v>
          </cell>
          <cell r="C809" t="str">
            <v>Взаиморасчеты МП-ФЮ</v>
          </cell>
          <cell r="D809" t="str">
            <v>сопровождение деятельности</v>
          </cell>
          <cell r="G809">
            <v>12789</v>
          </cell>
          <cell r="H809">
            <v>20</v>
          </cell>
          <cell r="I809">
            <v>60</v>
          </cell>
        </row>
        <row r="810">
          <cell r="B810">
            <v>41728</v>
          </cell>
          <cell r="C810" t="str">
            <v>Взаиморасчеты МП-ФЮ</v>
          </cell>
          <cell r="D810" t="str">
            <v>сопровождение деятельности</v>
          </cell>
          <cell r="G810">
            <v>2000000</v>
          </cell>
          <cell r="H810">
            <v>20</v>
          </cell>
          <cell r="I810">
            <v>60</v>
          </cell>
        </row>
        <row r="811">
          <cell r="B811">
            <v>41728</v>
          </cell>
          <cell r="C811" t="str">
            <v>Взаиморасчеты МП-ФЮ</v>
          </cell>
          <cell r="D811" t="str">
            <v>сопровождение деятельности</v>
          </cell>
          <cell r="G811">
            <v>19239</v>
          </cell>
          <cell r="H811">
            <v>20</v>
          </cell>
          <cell r="I811">
            <v>60</v>
          </cell>
        </row>
        <row r="812">
          <cell r="B812">
            <v>41728</v>
          </cell>
          <cell r="C812" t="str">
            <v>Взаиморасчеты МП-ФЮ</v>
          </cell>
          <cell r="D812" t="str">
            <v>сопровождение деятельности</v>
          </cell>
          <cell r="G812">
            <v>200000</v>
          </cell>
          <cell r="H812">
            <v>20</v>
          </cell>
          <cell r="I812">
            <v>60</v>
          </cell>
        </row>
        <row r="813">
          <cell r="B813">
            <v>41728</v>
          </cell>
          <cell r="C813" t="str">
            <v>Взаиморасчеты МП-ФЮ</v>
          </cell>
          <cell r="D813" t="str">
            <v>сопровождение деятельности</v>
          </cell>
          <cell r="G813">
            <v>30894.39</v>
          </cell>
          <cell r="H813">
            <v>20</v>
          </cell>
          <cell r="I813">
            <v>60</v>
          </cell>
        </row>
        <row r="814">
          <cell r="B814">
            <v>41728</v>
          </cell>
          <cell r="C814" t="str">
            <v>Взаиморасчеты МП-ФЮ</v>
          </cell>
          <cell r="D814" t="str">
            <v>сопровождение деятельности</v>
          </cell>
          <cell r="G814">
            <v>1000</v>
          </cell>
          <cell r="H814">
            <v>20</v>
          </cell>
          <cell r="I814">
            <v>60</v>
          </cell>
        </row>
        <row r="815">
          <cell r="B815">
            <v>41728</v>
          </cell>
          <cell r="C815" t="str">
            <v>Взаиморасчеты МП-ФЮ</v>
          </cell>
          <cell r="D815" t="str">
            <v>сопровождение деятельности</v>
          </cell>
          <cell r="G815">
            <v>5096</v>
          </cell>
          <cell r="H815">
            <v>20</v>
          </cell>
          <cell r="I815">
            <v>60</v>
          </cell>
        </row>
        <row r="816">
          <cell r="B816">
            <v>41728</v>
          </cell>
          <cell r="C816" t="str">
            <v>Взаиморасчеты МП-ФЮ</v>
          </cell>
          <cell r="D816" t="str">
            <v>сопровождение деятельности</v>
          </cell>
          <cell r="G816">
            <v>14395</v>
          </cell>
          <cell r="H816">
            <v>20</v>
          </cell>
          <cell r="I816">
            <v>60</v>
          </cell>
        </row>
        <row r="817">
          <cell r="B817">
            <v>41728</v>
          </cell>
          <cell r="C817" t="str">
            <v>Взаиморасчеты МП-ФЮ</v>
          </cell>
          <cell r="D817" t="str">
            <v>сопровождение деятельности</v>
          </cell>
          <cell r="G817">
            <v>36400.980000000003</v>
          </cell>
          <cell r="H817">
            <v>20</v>
          </cell>
          <cell r="I817">
            <v>60</v>
          </cell>
        </row>
        <row r="818">
          <cell r="B818">
            <v>41729</v>
          </cell>
          <cell r="C818" t="str">
            <v>14.03.08 ФМ Chesterfield 23ф8м</v>
          </cell>
          <cell r="D818" t="str">
            <v>полиграфия и производство</v>
          </cell>
          <cell r="G818">
            <v>17913</v>
          </cell>
          <cell r="H818">
            <v>20</v>
          </cell>
          <cell r="I818">
            <v>60</v>
          </cell>
        </row>
        <row r="819">
          <cell r="B819">
            <v>41729</v>
          </cell>
          <cell r="C819" t="str">
            <v>Офис</v>
          </cell>
          <cell r="D819" t="str">
            <v>Зарплата 03</v>
          </cell>
          <cell r="G819">
            <v>100000</v>
          </cell>
          <cell r="H819">
            <v>26</v>
          </cell>
          <cell r="I819">
            <v>70</v>
          </cell>
        </row>
        <row r="820">
          <cell r="B820">
            <v>41729</v>
          </cell>
          <cell r="C820" t="str">
            <v>Офис</v>
          </cell>
          <cell r="D820" t="str">
            <v>Зарплата 03</v>
          </cell>
          <cell r="G820">
            <v>100000</v>
          </cell>
          <cell r="H820">
            <v>26</v>
          </cell>
          <cell r="I820">
            <v>70</v>
          </cell>
        </row>
        <row r="821">
          <cell r="B821">
            <v>41729</v>
          </cell>
          <cell r="C821" t="str">
            <v>Офис</v>
          </cell>
          <cell r="D821" t="str">
            <v>Зарплата 03</v>
          </cell>
          <cell r="G821">
            <v>100000</v>
          </cell>
          <cell r="H821">
            <v>26</v>
          </cell>
          <cell r="I821">
            <v>70</v>
          </cell>
        </row>
        <row r="822">
          <cell r="B822">
            <v>41729</v>
          </cell>
          <cell r="C822" t="str">
            <v>Офис</v>
          </cell>
          <cell r="D822" t="str">
            <v>Зарплата 03</v>
          </cell>
          <cell r="G822">
            <v>40000</v>
          </cell>
          <cell r="H822">
            <v>26</v>
          </cell>
          <cell r="I822">
            <v>70</v>
          </cell>
        </row>
        <row r="823">
          <cell r="B823">
            <v>41729</v>
          </cell>
          <cell r="C823" t="str">
            <v>Офис</v>
          </cell>
          <cell r="D823" t="str">
            <v>Зарплата 03</v>
          </cell>
          <cell r="G823">
            <v>20000</v>
          </cell>
          <cell r="H823">
            <v>26</v>
          </cell>
          <cell r="I823">
            <v>70</v>
          </cell>
        </row>
        <row r="824">
          <cell r="B824">
            <v>41729</v>
          </cell>
          <cell r="C824" t="str">
            <v>Офис</v>
          </cell>
          <cell r="D824" t="str">
            <v>Зарплата 03</v>
          </cell>
          <cell r="G824">
            <v>40000</v>
          </cell>
          <cell r="H824">
            <v>26</v>
          </cell>
          <cell r="I824">
            <v>70</v>
          </cell>
        </row>
        <row r="825">
          <cell r="B825">
            <v>41729</v>
          </cell>
          <cell r="C825" t="str">
            <v>Офис</v>
          </cell>
          <cell r="D825" t="str">
            <v>Зарплата 03</v>
          </cell>
          <cell r="G825">
            <v>45000</v>
          </cell>
          <cell r="H825">
            <v>26</v>
          </cell>
          <cell r="I825">
            <v>70</v>
          </cell>
        </row>
        <row r="826">
          <cell r="B826">
            <v>41729</v>
          </cell>
          <cell r="C826" t="str">
            <v>Офис</v>
          </cell>
          <cell r="D826" t="str">
            <v>Зарплата 03</v>
          </cell>
          <cell r="G826">
            <v>40000</v>
          </cell>
          <cell r="H826">
            <v>26</v>
          </cell>
          <cell r="I826">
            <v>70</v>
          </cell>
        </row>
        <row r="827">
          <cell r="B827">
            <v>41729</v>
          </cell>
          <cell r="C827" t="str">
            <v>Офис</v>
          </cell>
          <cell r="D827" t="str">
            <v>Зарплата 03</v>
          </cell>
          <cell r="G827">
            <v>34290</v>
          </cell>
          <cell r="H827">
            <v>26</v>
          </cell>
          <cell r="I827">
            <v>70</v>
          </cell>
        </row>
        <row r="828">
          <cell r="B828">
            <v>41729</v>
          </cell>
          <cell r="C828" t="str">
            <v>Офис</v>
          </cell>
          <cell r="D828" t="str">
            <v>Зарплата 03</v>
          </cell>
          <cell r="G828">
            <v>32570</v>
          </cell>
          <cell r="H828">
            <v>26</v>
          </cell>
          <cell r="I828">
            <v>70</v>
          </cell>
        </row>
        <row r="829">
          <cell r="B829">
            <v>41729</v>
          </cell>
          <cell r="C829" t="str">
            <v>Офис</v>
          </cell>
          <cell r="D829" t="str">
            <v>Зарплата 03</v>
          </cell>
          <cell r="G829">
            <v>43000</v>
          </cell>
          <cell r="H829">
            <v>26</v>
          </cell>
          <cell r="I829">
            <v>70</v>
          </cell>
        </row>
        <row r="830">
          <cell r="B830">
            <v>41729</v>
          </cell>
          <cell r="C830" t="str">
            <v>Офис</v>
          </cell>
          <cell r="D830" t="str">
            <v>Зарплата 03</v>
          </cell>
          <cell r="G830">
            <v>46100</v>
          </cell>
          <cell r="H830">
            <v>26</v>
          </cell>
          <cell r="I830">
            <v>70</v>
          </cell>
        </row>
        <row r="831">
          <cell r="B831">
            <v>41729</v>
          </cell>
          <cell r="C831" t="str">
            <v>Офис</v>
          </cell>
          <cell r="D831" t="str">
            <v>Зарплата 03</v>
          </cell>
          <cell r="G831">
            <v>40000</v>
          </cell>
          <cell r="H831">
            <v>26</v>
          </cell>
          <cell r="I831">
            <v>70</v>
          </cell>
        </row>
        <row r="832">
          <cell r="B832">
            <v>41729</v>
          </cell>
          <cell r="C832" t="str">
            <v>Офис</v>
          </cell>
          <cell r="D832" t="str">
            <v>Зарплата 03</v>
          </cell>
          <cell r="G832">
            <v>19050</v>
          </cell>
          <cell r="H832">
            <v>26</v>
          </cell>
          <cell r="I832">
            <v>70</v>
          </cell>
        </row>
        <row r="833">
          <cell r="B833">
            <v>41729</v>
          </cell>
          <cell r="C833" t="str">
            <v>Офис</v>
          </cell>
          <cell r="D833" t="str">
            <v>Зарплата 03</v>
          </cell>
          <cell r="G833">
            <v>32000</v>
          </cell>
          <cell r="H833">
            <v>26</v>
          </cell>
          <cell r="I833">
            <v>70</v>
          </cell>
        </row>
        <row r="834">
          <cell r="B834">
            <v>41729</v>
          </cell>
          <cell r="C834" t="str">
            <v>Офис</v>
          </cell>
          <cell r="D834" t="str">
            <v>Зарплата 03</v>
          </cell>
          <cell r="G834">
            <v>25000</v>
          </cell>
          <cell r="H834">
            <v>26</v>
          </cell>
          <cell r="I834">
            <v>70</v>
          </cell>
        </row>
        <row r="835">
          <cell r="B835">
            <v>41729</v>
          </cell>
          <cell r="C835" t="str">
            <v>Офис</v>
          </cell>
          <cell r="D835" t="str">
            <v>Зарплата 03</v>
          </cell>
          <cell r="G835">
            <v>8000</v>
          </cell>
          <cell r="H835">
            <v>26</v>
          </cell>
          <cell r="I835">
            <v>70</v>
          </cell>
        </row>
        <row r="836">
          <cell r="B836">
            <v>41729</v>
          </cell>
          <cell r="C836" t="str">
            <v>Офис</v>
          </cell>
          <cell r="D836" t="str">
            <v>Зарплата 03</v>
          </cell>
          <cell r="G836">
            <v>13000</v>
          </cell>
          <cell r="H836">
            <v>26</v>
          </cell>
          <cell r="I836">
            <v>70</v>
          </cell>
        </row>
        <row r="837">
          <cell r="B837">
            <v>41729</v>
          </cell>
          <cell r="C837" t="str">
            <v>Офис КЛД</v>
          </cell>
          <cell r="D837" t="str">
            <v>Зарплата 03</v>
          </cell>
          <cell r="G837">
            <v>30000</v>
          </cell>
          <cell r="H837">
            <v>26</v>
          </cell>
          <cell r="I837">
            <v>70</v>
          </cell>
        </row>
        <row r="838">
          <cell r="B838">
            <v>41729</v>
          </cell>
          <cell r="C838" t="str">
            <v>Офис</v>
          </cell>
          <cell r="D838" t="str">
            <v>Зарплата 02</v>
          </cell>
          <cell r="G838">
            <v>5500</v>
          </cell>
          <cell r="H838">
            <v>70</v>
          </cell>
          <cell r="I838">
            <v>50</v>
          </cell>
        </row>
        <row r="839">
          <cell r="B839">
            <v>41729</v>
          </cell>
          <cell r="C839" t="str">
            <v>Офис</v>
          </cell>
          <cell r="D839" t="str">
            <v>Зарплата 03</v>
          </cell>
          <cell r="G839">
            <v>32570</v>
          </cell>
          <cell r="H839">
            <v>70</v>
          </cell>
          <cell r="I839">
            <v>50</v>
          </cell>
        </row>
        <row r="840">
          <cell r="B840">
            <v>41729</v>
          </cell>
          <cell r="C840" t="str">
            <v>Офис</v>
          </cell>
          <cell r="D840" t="str">
            <v>Зарплата 02</v>
          </cell>
          <cell r="G840">
            <v>43000</v>
          </cell>
          <cell r="H840">
            <v>70</v>
          </cell>
          <cell r="I840">
            <v>50</v>
          </cell>
        </row>
        <row r="841">
          <cell r="B841">
            <v>41729</v>
          </cell>
          <cell r="C841" t="str">
            <v>Офис</v>
          </cell>
          <cell r="D841" t="str">
            <v>Зарплата 03</v>
          </cell>
          <cell r="G841">
            <v>37000</v>
          </cell>
          <cell r="H841">
            <v>70</v>
          </cell>
          <cell r="I841">
            <v>50</v>
          </cell>
        </row>
        <row r="842">
          <cell r="B842">
            <v>41729</v>
          </cell>
          <cell r="C842" t="str">
            <v>ФД</v>
          </cell>
          <cell r="D842" t="str">
            <v>Транзит</v>
          </cell>
          <cell r="G842">
            <v>1344086</v>
          </cell>
          <cell r="H842">
            <v>50</v>
          </cell>
          <cell r="I842">
            <v>57</v>
          </cell>
        </row>
        <row r="843">
          <cell r="B843">
            <v>41729</v>
          </cell>
          <cell r="C843" t="str">
            <v>Взаиморасчеты МП-ФЮ</v>
          </cell>
          <cell r="D843" t="str">
            <v>сопровождение деятельности</v>
          </cell>
          <cell r="G843">
            <v>94086</v>
          </cell>
          <cell r="H843">
            <v>60</v>
          </cell>
          <cell r="I843">
            <v>50</v>
          </cell>
        </row>
        <row r="844">
          <cell r="B844">
            <v>41729</v>
          </cell>
          <cell r="C844" t="str">
            <v>Взаиморасчеты МП-ФЮ</v>
          </cell>
          <cell r="D844" t="str">
            <v>сопровождение деятельности</v>
          </cell>
          <cell r="G844">
            <v>94086</v>
          </cell>
          <cell r="H844">
            <v>20</v>
          </cell>
          <cell r="I844">
            <v>60</v>
          </cell>
        </row>
        <row r="845">
          <cell r="B845">
            <v>41729</v>
          </cell>
          <cell r="C845" t="str">
            <v>Взаиморасчеты МП-ФЮ</v>
          </cell>
          <cell r="D845" t="str">
            <v>сопровождение деятельности</v>
          </cell>
          <cell r="G845">
            <v>2760</v>
          </cell>
          <cell r="H845">
            <v>60</v>
          </cell>
          <cell r="I845">
            <v>50</v>
          </cell>
        </row>
        <row r="846">
          <cell r="B846">
            <v>41729</v>
          </cell>
          <cell r="C846" t="str">
            <v>Взаиморасчеты МП-ФЮ</v>
          </cell>
          <cell r="D846" t="str">
            <v>сопровождение деятельности</v>
          </cell>
          <cell r="G846">
            <v>2400</v>
          </cell>
          <cell r="H846">
            <v>60</v>
          </cell>
          <cell r="I846">
            <v>50</v>
          </cell>
        </row>
        <row r="847">
          <cell r="B847">
            <v>41729</v>
          </cell>
          <cell r="C847" t="str">
            <v>Взаиморасчеты МП-ФЮ</v>
          </cell>
          <cell r="D847" t="str">
            <v>сопровождение деятельности</v>
          </cell>
          <cell r="G847">
            <v>730</v>
          </cell>
          <cell r="H847">
            <v>60</v>
          </cell>
          <cell r="I847">
            <v>50</v>
          </cell>
        </row>
        <row r="848">
          <cell r="B848">
            <v>41729</v>
          </cell>
          <cell r="C848" t="str">
            <v>Взаиморасчеты МП-ФЮ</v>
          </cell>
          <cell r="D848" t="str">
            <v>сопровождение деятельности</v>
          </cell>
          <cell r="G848">
            <v>970</v>
          </cell>
          <cell r="H848">
            <v>60</v>
          </cell>
          <cell r="I848">
            <v>50</v>
          </cell>
        </row>
        <row r="849">
          <cell r="B849">
            <v>41729</v>
          </cell>
          <cell r="C849" t="str">
            <v>Взаиморасчеты МП-ФЮ</v>
          </cell>
          <cell r="D849" t="str">
            <v>сопровождение деятельности</v>
          </cell>
          <cell r="G849">
            <v>380</v>
          </cell>
          <cell r="H849">
            <v>60</v>
          </cell>
          <cell r="I849">
            <v>50</v>
          </cell>
        </row>
        <row r="850">
          <cell r="B850">
            <v>41729</v>
          </cell>
          <cell r="C850" t="str">
            <v>Взаиморасчеты МП-ФЮ</v>
          </cell>
          <cell r="D850" t="str">
            <v>сопровождение деятельности</v>
          </cell>
          <cell r="G850">
            <v>2760</v>
          </cell>
          <cell r="H850">
            <v>60</v>
          </cell>
          <cell r="I850">
            <v>50</v>
          </cell>
        </row>
        <row r="851">
          <cell r="B851">
            <v>41729</v>
          </cell>
          <cell r="C851" t="str">
            <v>Взаиморасчеты МП-ФЮ</v>
          </cell>
          <cell r="D851" t="str">
            <v>сопровождение деятельности</v>
          </cell>
          <cell r="G851">
            <v>4610</v>
          </cell>
          <cell r="H851">
            <v>60</v>
          </cell>
          <cell r="I851">
            <v>50</v>
          </cell>
        </row>
        <row r="852">
          <cell r="B852">
            <v>41729</v>
          </cell>
          <cell r="C852" t="str">
            <v>Взаиморасчеты МП-ФЮ</v>
          </cell>
          <cell r="D852" t="str">
            <v>сопровождение деятельности</v>
          </cell>
          <cell r="G852">
            <v>1560</v>
          </cell>
          <cell r="H852">
            <v>60</v>
          </cell>
          <cell r="I852">
            <v>50</v>
          </cell>
        </row>
        <row r="853">
          <cell r="B853">
            <v>41729</v>
          </cell>
          <cell r="C853" t="str">
            <v>Взаиморасчеты МП-ФЮ</v>
          </cell>
          <cell r="D853" t="str">
            <v>сопровождение деятельности</v>
          </cell>
          <cell r="G853">
            <v>960</v>
          </cell>
          <cell r="H853">
            <v>60</v>
          </cell>
          <cell r="I853">
            <v>50</v>
          </cell>
        </row>
        <row r="854">
          <cell r="B854">
            <v>41729</v>
          </cell>
          <cell r="C854" t="str">
            <v>Взаиморасчеты МП-ФЮ</v>
          </cell>
          <cell r="D854" t="str">
            <v>сопровождение деятельности</v>
          </cell>
          <cell r="G854">
            <v>2860</v>
          </cell>
          <cell r="H854">
            <v>60</v>
          </cell>
          <cell r="I854">
            <v>50</v>
          </cell>
        </row>
        <row r="855">
          <cell r="B855">
            <v>41729</v>
          </cell>
          <cell r="C855" t="str">
            <v>Взаиморасчеты МП-ФЮ</v>
          </cell>
          <cell r="D855" t="str">
            <v>сопровождение деятельности</v>
          </cell>
          <cell r="G855">
            <v>2210</v>
          </cell>
          <cell r="H855">
            <v>60</v>
          </cell>
          <cell r="I855">
            <v>50</v>
          </cell>
        </row>
        <row r="856">
          <cell r="B856">
            <v>41729</v>
          </cell>
          <cell r="C856" t="str">
            <v>Взаиморасчеты МП-ФЮ</v>
          </cell>
          <cell r="D856" t="str">
            <v>сопровождение деятельности</v>
          </cell>
          <cell r="G856">
            <v>1400</v>
          </cell>
          <cell r="H856">
            <v>60</v>
          </cell>
          <cell r="I856">
            <v>50</v>
          </cell>
        </row>
        <row r="857">
          <cell r="B857">
            <v>41729</v>
          </cell>
          <cell r="C857" t="str">
            <v>Взаиморасчеты МП-ФЮ</v>
          </cell>
          <cell r="D857" t="str">
            <v>сопровождение деятельности</v>
          </cell>
          <cell r="G857">
            <v>3950</v>
          </cell>
          <cell r="H857">
            <v>60</v>
          </cell>
          <cell r="I857">
            <v>50</v>
          </cell>
        </row>
        <row r="858">
          <cell r="B858">
            <v>41729</v>
          </cell>
          <cell r="C858" t="str">
            <v>Взаиморасчеты МП-ФЮ</v>
          </cell>
          <cell r="D858" t="str">
            <v>сопровождение деятельности</v>
          </cell>
          <cell r="G858">
            <v>1040</v>
          </cell>
          <cell r="H858">
            <v>60</v>
          </cell>
          <cell r="I858">
            <v>50</v>
          </cell>
        </row>
        <row r="859">
          <cell r="B859">
            <v>41729</v>
          </cell>
          <cell r="C859" t="str">
            <v>Взаиморасчеты МП-ФЮ</v>
          </cell>
          <cell r="D859" t="str">
            <v>сопровождение деятельности</v>
          </cell>
          <cell r="G859">
            <v>1830</v>
          </cell>
          <cell r="H859">
            <v>60</v>
          </cell>
          <cell r="I859">
            <v>50</v>
          </cell>
        </row>
        <row r="860">
          <cell r="B860">
            <v>41729</v>
          </cell>
          <cell r="C860" t="str">
            <v>Взаиморасчеты МП-ФЮ</v>
          </cell>
          <cell r="D860" t="str">
            <v>сопровождение деятельности</v>
          </cell>
          <cell r="G860">
            <v>2100</v>
          </cell>
          <cell r="H860">
            <v>60</v>
          </cell>
          <cell r="I860">
            <v>50</v>
          </cell>
        </row>
        <row r="861">
          <cell r="B861">
            <v>41729</v>
          </cell>
          <cell r="C861" t="str">
            <v>Взаиморасчеты МП-ФЮ</v>
          </cell>
          <cell r="D861" t="str">
            <v>сопровождение деятельности</v>
          </cell>
          <cell r="G861">
            <v>1950</v>
          </cell>
          <cell r="H861">
            <v>60</v>
          </cell>
          <cell r="I861">
            <v>50</v>
          </cell>
        </row>
        <row r="862">
          <cell r="B862">
            <v>41729</v>
          </cell>
          <cell r="C862" t="str">
            <v>Взаиморасчеты МП-ФЮ</v>
          </cell>
          <cell r="D862" t="str">
            <v>сопровождение деятельности</v>
          </cell>
          <cell r="G862">
            <v>3190</v>
          </cell>
          <cell r="H862">
            <v>60</v>
          </cell>
          <cell r="I862">
            <v>50</v>
          </cell>
        </row>
        <row r="863">
          <cell r="B863">
            <v>41729</v>
          </cell>
          <cell r="C863" t="str">
            <v>Взаиморасчеты МП-ФЮ</v>
          </cell>
          <cell r="D863" t="str">
            <v>сопровождение деятельности</v>
          </cell>
          <cell r="G863">
            <v>690</v>
          </cell>
          <cell r="H863">
            <v>60</v>
          </cell>
          <cell r="I863">
            <v>50</v>
          </cell>
        </row>
        <row r="864">
          <cell r="B864">
            <v>41729</v>
          </cell>
          <cell r="C864" t="str">
            <v>Взаиморасчеты МП-ФЮ</v>
          </cell>
          <cell r="D864" t="str">
            <v>сопровождение деятельности</v>
          </cell>
          <cell r="G864">
            <v>1320</v>
          </cell>
          <cell r="H864">
            <v>60</v>
          </cell>
          <cell r="I864">
            <v>50</v>
          </cell>
        </row>
        <row r="865">
          <cell r="B865">
            <v>41729</v>
          </cell>
          <cell r="C865" t="str">
            <v>Взаиморасчеты МП-ФЮ</v>
          </cell>
          <cell r="D865" t="str">
            <v>сопровождение деятельности</v>
          </cell>
          <cell r="G865">
            <v>1690</v>
          </cell>
          <cell r="H865">
            <v>60</v>
          </cell>
          <cell r="I865">
            <v>50</v>
          </cell>
        </row>
        <row r="866">
          <cell r="B866">
            <v>41729</v>
          </cell>
          <cell r="C866" t="str">
            <v>Взаиморасчеты МП-ФЮ</v>
          </cell>
          <cell r="D866" t="str">
            <v>сопровождение деятельности</v>
          </cell>
          <cell r="G866">
            <v>260</v>
          </cell>
          <cell r="H866">
            <v>60</v>
          </cell>
          <cell r="I866">
            <v>50</v>
          </cell>
        </row>
        <row r="867">
          <cell r="B867">
            <v>41729</v>
          </cell>
          <cell r="C867" t="str">
            <v>Взаиморасчеты МП-ФЮ</v>
          </cell>
          <cell r="D867" t="str">
            <v>сопровождение деятельности</v>
          </cell>
          <cell r="G867">
            <v>3430</v>
          </cell>
          <cell r="H867">
            <v>60</v>
          </cell>
          <cell r="I867">
            <v>50</v>
          </cell>
        </row>
        <row r="868">
          <cell r="B868">
            <v>41729</v>
          </cell>
          <cell r="C868" t="str">
            <v>Взаиморасчеты МП-ФЮ</v>
          </cell>
          <cell r="D868" t="str">
            <v>сопровождение деятельности</v>
          </cell>
          <cell r="G868">
            <v>4970</v>
          </cell>
          <cell r="H868">
            <v>60</v>
          </cell>
          <cell r="I868">
            <v>50</v>
          </cell>
        </row>
        <row r="869">
          <cell r="B869">
            <v>41729</v>
          </cell>
          <cell r="C869" t="str">
            <v>Взаиморасчеты МП-ФЮ</v>
          </cell>
          <cell r="D869" t="str">
            <v>сопровождение деятельности</v>
          </cell>
          <cell r="G869">
            <v>2400</v>
          </cell>
          <cell r="H869">
            <v>60</v>
          </cell>
          <cell r="I869">
            <v>50</v>
          </cell>
        </row>
        <row r="870">
          <cell r="B870">
            <v>41729</v>
          </cell>
          <cell r="C870" t="str">
            <v>Взаиморасчеты МП-ФЮ</v>
          </cell>
          <cell r="D870" t="str">
            <v>сопровождение деятельности</v>
          </cell>
          <cell r="G870">
            <v>2785</v>
          </cell>
          <cell r="H870">
            <v>60</v>
          </cell>
          <cell r="I870">
            <v>50</v>
          </cell>
        </row>
        <row r="871">
          <cell r="B871">
            <v>41729</v>
          </cell>
          <cell r="C871" t="str">
            <v>Взаиморасчеты МП-ФЮ</v>
          </cell>
          <cell r="D871" t="str">
            <v>сопровождение деятельности</v>
          </cell>
          <cell r="G871">
            <v>2780</v>
          </cell>
          <cell r="H871">
            <v>60</v>
          </cell>
          <cell r="I871">
            <v>50</v>
          </cell>
        </row>
        <row r="872">
          <cell r="B872">
            <v>41729</v>
          </cell>
          <cell r="C872" t="str">
            <v>Взаиморасчеты МП-ФЮ</v>
          </cell>
          <cell r="D872" t="str">
            <v>сопровождение деятельности</v>
          </cell>
          <cell r="G872">
            <v>3380</v>
          </cell>
          <cell r="H872">
            <v>60</v>
          </cell>
          <cell r="I872">
            <v>50</v>
          </cell>
        </row>
        <row r="873">
          <cell r="B873">
            <v>41729</v>
          </cell>
          <cell r="C873" t="str">
            <v>Взаиморасчеты МП-ФЮ</v>
          </cell>
          <cell r="D873" t="str">
            <v>сопровождение деятельности</v>
          </cell>
          <cell r="G873">
            <v>720</v>
          </cell>
          <cell r="H873">
            <v>60</v>
          </cell>
          <cell r="I873">
            <v>50</v>
          </cell>
        </row>
        <row r="874">
          <cell r="B874">
            <v>41729</v>
          </cell>
          <cell r="C874" t="str">
            <v>Взаиморасчеты МП-ФЮ</v>
          </cell>
          <cell r="D874" t="str">
            <v>сопровождение деятельности</v>
          </cell>
          <cell r="G874">
            <v>730</v>
          </cell>
          <cell r="H874">
            <v>60</v>
          </cell>
          <cell r="I874">
            <v>50</v>
          </cell>
        </row>
        <row r="875">
          <cell r="B875">
            <v>41729</v>
          </cell>
          <cell r="C875" t="str">
            <v>Взаиморасчеты МП-ФЮ</v>
          </cell>
          <cell r="D875" t="str">
            <v>сопровождение деятельности</v>
          </cell>
          <cell r="G875">
            <v>1500</v>
          </cell>
          <cell r="H875">
            <v>60</v>
          </cell>
          <cell r="I875">
            <v>50</v>
          </cell>
        </row>
        <row r="876">
          <cell r="B876">
            <v>41729</v>
          </cell>
          <cell r="C876" t="str">
            <v>Взаиморасчеты МП-ФЮ</v>
          </cell>
          <cell r="D876" t="str">
            <v>сопровождение деятельности</v>
          </cell>
          <cell r="G876">
            <v>2950</v>
          </cell>
          <cell r="H876">
            <v>60</v>
          </cell>
          <cell r="I876">
            <v>50</v>
          </cell>
        </row>
        <row r="877">
          <cell r="B877">
            <v>41729</v>
          </cell>
          <cell r="C877" t="str">
            <v>Взаиморасчеты МП-ФЮ</v>
          </cell>
          <cell r="D877" t="str">
            <v>сопровождение деятельности</v>
          </cell>
          <cell r="G877">
            <v>3360</v>
          </cell>
          <cell r="H877">
            <v>60</v>
          </cell>
          <cell r="I877">
            <v>50</v>
          </cell>
        </row>
        <row r="878">
          <cell r="B878">
            <v>41729</v>
          </cell>
          <cell r="C878" t="str">
            <v>Взаиморасчеты МП-ФЮ</v>
          </cell>
          <cell r="D878" t="str">
            <v>сопровождение деятельности</v>
          </cell>
          <cell r="G878">
            <v>970</v>
          </cell>
          <cell r="H878">
            <v>60</v>
          </cell>
          <cell r="I878">
            <v>50</v>
          </cell>
        </row>
        <row r="879">
          <cell r="B879">
            <v>41729</v>
          </cell>
          <cell r="C879" t="str">
            <v>Взаиморасчеты МП-ФЮ</v>
          </cell>
          <cell r="D879" t="str">
            <v>сопровождение деятельности</v>
          </cell>
          <cell r="G879">
            <v>2760</v>
          </cell>
          <cell r="H879">
            <v>20</v>
          </cell>
          <cell r="I879">
            <v>60</v>
          </cell>
        </row>
        <row r="880">
          <cell r="B880">
            <v>41729</v>
          </cell>
          <cell r="C880" t="str">
            <v>Взаиморасчеты МП-ФЮ</v>
          </cell>
          <cell r="D880" t="str">
            <v>сопровождение деятельности</v>
          </cell>
          <cell r="G880">
            <v>2400</v>
          </cell>
          <cell r="H880">
            <v>20</v>
          </cell>
          <cell r="I880">
            <v>60</v>
          </cell>
        </row>
        <row r="881">
          <cell r="B881">
            <v>41729</v>
          </cell>
          <cell r="C881" t="str">
            <v>Взаиморасчеты МП-ФЮ</v>
          </cell>
          <cell r="D881" t="str">
            <v>сопровождение деятельности</v>
          </cell>
          <cell r="G881">
            <v>730</v>
          </cell>
          <cell r="H881">
            <v>20</v>
          </cell>
          <cell r="I881">
            <v>60</v>
          </cell>
        </row>
        <row r="882">
          <cell r="B882">
            <v>41729</v>
          </cell>
          <cell r="C882" t="str">
            <v>Взаиморасчеты МП-ФЮ</v>
          </cell>
          <cell r="D882" t="str">
            <v>сопровождение деятельности</v>
          </cell>
          <cell r="G882">
            <v>970</v>
          </cell>
          <cell r="H882">
            <v>20</v>
          </cell>
          <cell r="I882">
            <v>60</v>
          </cell>
        </row>
        <row r="883">
          <cell r="B883">
            <v>41729</v>
          </cell>
          <cell r="C883" t="str">
            <v>Взаиморасчеты МП-ФЮ</v>
          </cell>
          <cell r="D883" t="str">
            <v>сопровождение деятельности</v>
          </cell>
          <cell r="G883">
            <v>380</v>
          </cell>
          <cell r="H883">
            <v>20</v>
          </cell>
          <cell r="I883">
            <v>60</v>
          </cell>
        </row>
        <row r="884">
          <cell r="B884">
            <v>41729</v>
          </cell>
          <cell r="C884" t="str">
            <v>Взаиморасчеты МП-ФЮ</v>
          </cell>
          <cell r="D884" t="str">
            <v>сопровождение деятельности</v>
          </cell>
          <cell r="G884">
            <v>2760</v>
          </cell>
          <cell r="H884">
            <v>20</v>
          </cell>
          <cell r="I884">
            <v>60</v>
          </cell>
        </row>
        <row r="885">
          <cell r="B885">
            <v>41729</v>
          </cell>
          <cell r="C885" t="str">
            <v>Взаиморасчеты МП-ФЮ</v>
          </cell>
          <cell r="D885" t="str">
            <v>сопровождение деятельности</v>
          </cell>
          <cell r="G885">
            <v>4610</v>
          </cell>
          <cell r="H885">
            <v>20</v>
          </cell>
          <cell r="I885">
            <v>60</v>
          </cell>
        </row>
        <row r="886">
          <cell r="B886">
            <v>41729</v>
          </cell>
          <cell r="C886" t="str">
            <v>Взаиморасчеты МП-ФЮ</v>
          </cell>
          <cell r="D886" t="str">
            <v>сопровождение деятельности</v>
          </cell>
          <cell r="G886">
            <v>1560</v>
          </cell>
          <cell r="H886">
            <v>20</v>
          </cell>
          <cell r="I886">
            <v>60</v>
          </cell>
        </row>
        <row r="887">
          <cell r="B887">
            <v>41729</v>
          </cell>
          <cell r="C887" t="str">
            <v>Взаиморасчеты МП-ФЮ</v>
          </cell>
          <cell r="D887" t="str">
            <v>сопровождение деятельности</v>
          </cell>
          <cell r="G887">
            <v>960</v>
          </cell>
          <cell r="H887">
            <v>20</v>
          </cell>
          <cell r="I887">
            <v>60</v>
          </cell>
        </row>
        <row r="888">
          <cell r="B888">
            <v>41729</v>
          </cell>
          <cell r="C888" t="str">
            <v>Взаиморасчеты МП-ФЮ</v>
          </cell>
          <cell r="D888" t="str">
            <v>сопровождение деятельности</v>
          </cell>
          <cell r="G888">
            <v>2860</v>
          </cell>
          <cell r="H888">
            <v>20</v>
          </cell>
          <cell r="I888">
            <v>60</v>
          </cell>
        </row>
        <row r="889">
          <cell r="B889">
            <v>41729</v>
          </cell>
          <cell r="C889" t="str">
            <v>Взаиморасчеты МП-ФЮ</v>
          </cell>
          <cell r="D889" t="str">
            <v>сопровождение деятельности</v>
          </cell>
          <cell r="G889">
            <v>2210</v>
          </cell>
          <cell r="H889">
            <v>20</v>
          </cell>
          <cell r="I889">
            <v>60</v>
          </cell>
        </row>
        <row r="890">
          <cell r="B890">
            <v>41729</v>
          </cell>
          <cell r="C890" t="str">
            <v>Взаиморасчеты МП-ФЮ</v>
          </cell>
          <cell r="D890" t="str">
            <v>сопровождение деятельности</v>
          </cell>
          <cell r="G890">
            <v>1400</v>
          </cell>
          <cell r="H890">
            <v>20</v>
          </cell>
          <cell r="I890">
            <v>60</v>
          </cell>
        </row>
        <row r="891">
          <cell r="B891">
            <v>41729</v>
          </cell>
          <cell r="C891" t="str">
            <v>Взаиморасчеты МП-ФЮ</v>
          </cell>
          <cell r="D891" t="str">
            <v>сопровождение деятельности</v>
          </cell>
          <cell r="G891">
            <v>3950</v>
          </cell>
          <cell r="H891">
            <v>20</v>
          </cell>
          <cell r="I891">
            <v>60</v>
          </cell>
        </row>
        <row r="892">
          <cell r="B892">
            <v>41729</v>
          </cell>
          <cell r="C892" t="str">
            <v>Взаиморасчеты МП-ФЮ</v>
          </cell>
          <cell r="D892" t="str">
            <v>сопровождение деятельности</v>
          </cell>
          <cell r="G892">
            <v>1040</v>
          </cell>
          <cell r="H892">
            <v>20</v>
          </cell>
          <cell r="I892">
            <v>60</v>
          </cell>
        </row>
        <row r="893">
          <cell r="B893">
            <v>41729</v>
          </cell>
          <cell r="C893" t="str">
            <v>Взаиморасчеты МП-ФЮ</v>
          </cell>
          <cell r="D893" t="str">
            <v>сопровождение деятельности</v>
          </cell>
          <cell r="G893">
            <v>1830</v>
          </cell>
          <cell r="H893">
            <v>20</v>
          </cell>
          <cell r="I893">
            <v>60</v>
          </cell>
        </row>
        <row r="894">
          <cell r="B894">
            <v>41729</v>
          </cell>
          <cell r="C894" t="str">
            <v>Взаиморасчеты МП-ФЮ</v>
          </cell>
          <cell r="D894" t="str">
            <v>сопровождение деятельности</v>
          </cell>
          <cell r="G894">
            <v>2100</v>
          </cell>
          <cell r="H894">
            <v>20</v>
          </cell>
          <cell r="I894">
            <v>60</v>
          </cell>
        </row>
        <row r="895">
          <cell r="B895">
            <v>41729</v>
          </cell>
          <cell r="C895" t="str">
            <v>Взаиморасчеты МП-ФЮ</v>
          </cell>
          <cell r="D895" t="str">
            <v>сопровождение деятельности</v>
          </cell>
          <cell r="G895">
            <v>1950</v>
          </cell>
          <cell r="H895">
            <v>20</v>
          </cell>
          <cell r="I895">
            <v>60</v>
          </cell>
        </row>
        <row r="896">
          <cell r="B896">
            <v>41729</v>
          </cell>
          <cell r="C896" t="str">
            <v>Взаиморасчеты МП-ФЮ</v>
          </cell>
          <cell r="D896" t="str">
            <v>сопровождение деятельности</v>
          </cell>
          <cell r="G896">
            <v>3190</v>
          </cell>
          <cell r="H896">
            <v>20</v>
          </cell>
          <cell r="I896">
            <v>60</v>
          </cell>
        </row>
        <row r="897">
          <cell r="B897">
            <v>41729</v>
          </cell>
          <cell r="C897" t="str">
            <v>Взаиморасчеты МП-ФЮ</v>
          </cell>
          <cell r="D897" t="str">
            <v>сопровождение деятельности</v>
          </cell>
          <cell r="G897">
            <v>690</v>
          </cell>
          <cell r="H897">
            <v>20</v>
          </cell>
          <cell r="I897">
            <v>60</v>
          </cell>
        </row>
        <row r="898">
          <cell r="B898">
            <v>41729</v>
          </cell>
          <cell r="C898" t="str">
            <v>Взаиморасчеты МП-ФЮ</v>
          </cell>
          <cell r="D898" t="str">
            <v>сопровождение деятельности</v>
          </cell>
          <cell r="G898">
            <v>1320</v>
          </cell>
          <cell r="H898">
            <v>20</v>
          </cell>
          <cell r="I898">
            <v>60</v>
          </cell>
        </row>
        <row r="899">
          <cell r="B899">
            <v>41729</v>
          </cell>
          <cell r="C899" t="str">
            <v>Взаиморасчеты МП-ФЮ</v>
          </cell>
          <cell r="D899" t="str">
            <v>сопровождение деятельности</v>
          </cell>
          <cell r="G899">
            <v>1690</v>
          </cell>
          <cell r="H899">
            <v>20</v>
          </cell>
          <cell r="I899">
            <v>60</v>
          </cell>
        </row>
        <row r="900">
          <cell r="B900">
            <v>41729</v>
          </cell>
          <cell r="C900" t="str">
            <v>Взаиморасчеты МП-ФЮ</v>
          </cell>
          <cell r="D900" t="str">
            <v>сопровождение деятельности</v>
          </cell>
          <cell r="G900">
            <v>260</v>
          </cell>
          <cell r="H900">
            <v>20</v>
          </cell>
          <cell r="I900">
            <v>60</v>
          </cell>
        </row>
        <row r="901">
          <cell r="B901">
            <v>41729</v>
          </cell>
          <cell r="C901" t="str">
            <v>Взаиморасчеты МП-ФЮ</v>
          </cell>
          <cell r="D901" t="str">
            <v>сопровождение деятельности</v>
          </cell>
          <cell r="G901">
            <v>3430</v>
          </cell>
          <cell r="H901">
            <v>20</v>
          </cell>
          <cell r="I901">
            <v>60</v>
          </cell>
        </row>
        <row r="902">
          <cell r="B902">
            <v>41729</v>
          </cell>
          <cell r="C902" t="str">
            <v>Взаиморасчеты МП-ФЮ</v>
          </cell>
          <cell r="D902" t="str">
            <v>сопровождение деятельности</v>
          </cell>
          <cell r="G902">
            <v>4970</v>
          </cell>
          <cell r="H902">
            <v>20</v>
          </cell>
          <cell r="I902">
            <v>60</v>
          </cell>
        </row>
        <row r="903">
          <cell r="B903">
            <v>41729</v>
          </cell>
          <cell r="C903" t="str">
            <v>Взаиморасчеты МП-ФЮ</v>
          </cell>
          <cell r="D903" t="str">
            <v>сопровождение деятельности</v>
          </cell>
          <cell r="G903">
            <v>2400</v>
          </cell>
          <cell r="H903">
            <v>20</v>
          </cell>
          <cell r="I903">
            <v>60</v>
          </cell>
        </row>
        <row r="904">
          <cell r="B904">
            <v>41729</v>
          </cell>
          <cell r="C904" t="str">
            <v>Взаиморасчеты МП-ФЮ</v>
          </cell>
          <cell r="D904" t="str">
            <v>сопровождение деятельности</v>
          </cell>
          <cell r="G904">
            <v>2785</v>
          </cell>
          <cell r="H904">
            <v>20</v>
          </cell>
          <cell r="I904">
            <v>60</v>
          </cell>
        </row>
        <row r="905">
          <cell r="B905">
            <v>41729</v>
          </cell>
          <cell r="C905" t="str">
            <v>Взаиморасчеты МП-ФЮ</v>
          </cell>
          <cell r="D905" t="str">
            <v>сопровождение деятельности</v>
          </cell>
          <cell r="G905">
            <v>2780</v>
          </cell>
          <cell r="H905">
            <v>20</v>
          </cell>
          <cell r="I905">
            <v>60</v>
          </cell>
        </row>
        <row r="906">
          <cell r="B906">
            <v>41729</v>
          </cell>
          <cell r="C906" t="str">
            <v>Взаиморасчеты МП-ФЮ</v>
          </cell>
          <cell r="D906" t="str">
            <v>сопровождение деятельности</v>
          </cell>
          <cell r="G906">
            <v>3380</v>
          </cell>
          <cell r="H906">
            <v>20</v>
          </cell>
          <cell r="I906">
            <v>60</v>
          </cell>
        </row>
        <row r="907">
          <cell r="B907">
            <v>41729</v>
          </cell>
          <cell r="C907" t="str">
            <v>Взаиморасчеты МП-ФЮ</v>
          </cell>
          <cell r="D907" t="str">
            <v>сопровождение деятельности</v>
          </cell>
          <cell r="G907">
            <v>720</v>
          </cell>
          <cell r="H907">
            <v>20</v>
          </cell>
          <cell r="I907">
            <v>60</v>
          </cell>
        </row>
        <row r="908">
          <cell r="B908">
            <v>41729</v>
          </cell>
          <cell r="C908" t="str">
            <v>Взаиморасчеты МП-ФЮ</v>
          </cell>
          <cell r="D908" t="str">
            <v>сопровождение деятельности</v>
          </cell>
          <cell r="G908">
            <v>730</v>
          </cell>
          <cell r="H908">
            <v>20</v>
          </cell>
          <cell r="I908">
            <v>60</v>
          </cell>
        </row>
        <row r="909">
          <cell r="B909">
            <v>41729</v>
          </cell>
          <cell r="C909" t="str">
            <v>Взаиморасчеты МП-ФЮ</v>
          </cell>
          <cell r="D909" t="str">
            <v>сопровождение деятельности</v>
          </cell>
          <cell r="G909">
            <v>1500</v>
          </cell>
          <cell r="H909">
            <v>20</v>
          </cell>
          <cell r="I909">
            <v>60</v>
          </cell>
        </row>
        <row r="910">
          <cell r="B910">
            <v>41729</v>
          </cell>
          <cell r="C910" t="str">
            <v>Взаиморасчеты МП-ФЮ</v>
          </cell>
          <cell r="D910" t="str">
            <v>сопровождение деятельности</v>
          </cell>
          <cell r="G910">
            <v>2950</v>
          </cell>
          <cell r="H910">
            <v>20</v>
          </cell>
          <cell r="I910">
            <v>60</v>
          </cell>
        </row>
        <row r="911">
          <cell r="B911">
            <v>41729</v>
          </cell>
          <cell r="C911" t="str">
            <v>Взаиморасчеты МП-ФЮ</v>
          </cell>
          <cell r="D911" t="str">
            <v>сопровождение деятельности</v>
          </cell>
          <cell r="G911">
            <v>3360</v>
          </cell>
          <cell r="H911">
            <v>20</v>
          </cell>
          <cell r="I911">
            <v>60</v>
          </cell>
        </row>
        <row r="912">
          <cell r="B912">
            <v>41729</v>
          </cell>
          <cell r="C912" t="str">
            <v>Взаиморасчеты МП-ФЮ</v>
          </cell>
          <cell r="D912" t="str">
            <v>сопровождение деятельности</v>
          </cell>
          <cell r="G912">
            <v>970</v>
          </cell>
          <cell r="H912">
            <v>20</v>
          </cell>
          <cell r="I912">
            <v>60</v>
          </cell>
        </row>
        <row r="913">
          <cell r="B913">
            <v>41729</v>
          </cell>
          <cell r="C913" t="str">
            <v>Взаиморасчеты МП-ФЮ</v>
          </cell>
          <cell r="D913" t="str">
            <v>сопровождение деятельности</v>
          </cell>
          <cell r="G913">
            <v>20000</v>
          </cell>
          <cell r="H913">
            <v>60</v>
          </cell>
          <cell r="I913">
            <v>50</v>
          </cell>
        </row>
        <row r="914">
          <cell r="B914">
            <v>41729</v>
          </cell>
          <cell r="C914" t="str">
            <v>Взаиморасчеты МП-ФЮ</v>
          </cell>
          <cell r="D914" t="str">
            <v>сопровождение деятельности</v>
          </cell>
          <cell r="G914">
            <v>30000</v>
          </cell>
          <cell r="H914">
            <v>60</v>
          </cell>
          <cell r="I914">
            <v>50</v>
          </cell>
        </row>
        <row r="915">
          <cell r="B915">
            <v>41729</v>
          </cell>
          <cell r="C915" t="str">
            <v>Взаиморасчеты МП-ФЮ</v>
          </cell>
          <cell r="D915" t="str">
            <v>сопровождение деятельности</v>
          </cell>
          <cell r="G915">
            <v>21200</v>
          </cell>
          <cell r="H915">
            <v>60</v>
          </cell>
          <cell r="I915">
            <v>50</v>
          </cell>
        </row>
        <row r="916">
          <cell r="B916">
            <v>41729</v>
          </cell>
          <cell r="C916" t="str">
            <v>офис</v>
          </cell>
          <cell r="D916" t="str">
            <v>Зарплата 02</v>
          </cell>
          <cell r="G916">
            <v>10050</v>
          </cell>
          <cell r="H916">
            <v>70</v>
          </cell>
          <cell r="I916">
            <v>50</v>
          </cell>
        </row>
        <row r="917">
          <cell r="B917">
            <v>41729</v>
          </cell>
          <cell r="C917" t="str">
            <v>офис</v>
          </cell>
          <cell r="D917" t="str">
            <v>Зарплата 02</v>
          </cell>
          <cell r="G917">
            <v>100000</v>
          </cell>
          <cell r="H917">
            <v>70</v>
          </cell>
          <cell r="I917">
            <v>50</v>
          </cell>
        </row>
        <row r="918">
          <cell r="B918">
            <v>41729</v>
          </cell>
          <cell r="C918" t="str">
            <v>офис</v>
          </cell>
          <cell r="D918" t="str">
            <v>Зарплата 02</v>
          </cell>
          <cell r="G918">
            <v>30000</v>
          </cell>
          <cell r="H918">
            <v>70</v>
          </cell>
          <cell r="I918">
            <v>50</v>
          </cell>
        </row>
        <row r="919">
          <cell r="B919">
            <v>41729</v>
          </cell>
          <cell r="C919" t="str">
            <v>Взаиморасчеты МП-ФЮ</v>
          </cell>
          <cell r="D919" t="str">
            <v>сопровождение деятельности</v>
          </cell>
          <cell r="G919">
            <v>20000</v>
          </cell>
          <cell r="H919">
            <v>20</v>
          </cell>
          <cell r="I919">
            <v>60</v>
          </cell>
        </row>
        <row r="920">
          <cell r="B920">
            <v>41729</v>
          </cell>
          <cell r="C920" t="str">
            <v>Взаиморасчеты МП-ФЮ</v>
          </cell>
          <cell r="D920" t="str">
            <v>сопровождение деятельности</v>
          </cell>
          <cell r="G920">
            <v>30000</v>
          </cell>
          <cell r="H920">
            <v>20</v>
          </cell>
          <cell r="I920">
            <v>60</v>
          </cell>
        </row>
        <row r="921">
          <cell r="B921">
            <v>41729</v>
          </cell>
          <cell r="C921" t="str">
            <v>Взаиморасчеты МП-ФЮ</v>
          </cell>
          <cell r="D921" t="str">
            <v>сопровождение деятельности</v>
          </cell>
          <cell r="G921">
            <v>21200</v>
          </cell>
          <cell r="H921">
            <v>20</v>
          </cell>
          <cell r="I921">
            <v>60</v>
          </cell>
        </row>
        <row r="922">
          <cell r="B922">
            <v>41729</v>
          </cell>
          <cell r="C922" t="str">
            <v>14.03.08 ФМ НН Z-top</v>
          </cell>
          <cell r="D922" t="str">
            <v>аренда оборудования</v>
          </cell>
          <cell r="G922">
            <v>20000</v>
          </cell>
          <cell r="H922">
            <v>20</v>
          </cell>
          <cell r="I922">
            <v>60</v>
          </cell>
        </row>
        <row r="923">
          <cell r="B923">
            <v>41729</v>
          </cell>
          <cell r="C923" t="str">
            <v>14.03.08 ФМ НН Z-top</v>
          </cell>
          <cell r="D923" t="str">
            <v>логистика и монтаж</v>
          </cell>
          <cell r="G923">
            <v>25000</v>
          </cell>
          <cell r="H923">
            <v>20</v>
          </cell>
          <cell r="I923">
            <v>60</v>
          </cell>
        </row>
        <row r="924">
          <cell r="B924">
            <v>41729</v>
          </cell>
          <cell r="C924" t="str">
            <v>14.03.21 НН ФМ Milo</v>
          </cell>
          <cell r="D924" t="str">
            <v>сопровождение деятельности</v>
          </cell>
          <cell r="G924">
            <v>3227</v>
          </cell>
          <cell r="H924">
            <v>20</v>
          </cell>
          <cell r="I924">
            <v>60</v>
          </cell>
        </row>
        <row r="925">
          <cell r="B925">
            <v>41729</v>
          </cell>
          <cell r="C925" t="str">
            <v>Офис</v>
          </cell>
          <cell r="D925" t="str">
            <v>РКО</v>
          </cell>
          <cell r="G925">
            <v>150.69999999999999</v>
          </cell>
          <cell r="H925">
            <v>76</v>
          </cell>
          <cell r="I925">
            <v>51</v>
          </cell>
        </row>
        <row r="926">
          <cell r="B926">
            <v>41729</v>
          </cell>
          <cell r="C926" t="str">
            <v>Офис</v>
          </cell>
          <cell r="D926" t="str">
            <v>РКО</v>
          </cell>
          <cell r="G926">
            <v>150.69999999999999</v>
          </cell>
          <cell r="H926">
            <v>26</v>
          </cell>
          <cell r="I926">
            <v>76</v>
          </cell>
        </row>
        <row r="927">
          <cell r="B927">
            <v>41729</v>
          </cell>
          <cell r="C927" t="str">
            <v>Офис</v>
          </cell>
          <cell r="D927" t="str">
            <v>Зарплата 03</v>
          </cell>
          <cell r="G927">
            <v>30000</v>
          </cell>
          <cell r="H927">
            <v>26</v>
          </cell>
          <cell r="I927">
            <v>70</v>
          </cell>
        </row>
        <row r="928">
          <cell r="B928">
            <v>41729</v>
          </cell>
          <cell r="C928" t="str">
            <v>Офис</v>
          </cell>
          <cell r="D928" t="str">
            <v>Зарплата 03</v>
          </cell>
          <cell r="G928">
            <v>10000</v>
          </cell>
          <cell r="H928">
            <v>26</v>
          </cell>
          <cell r="I928">
            <v>70</v>
          </cell>
        </row>
        <row r="929">
          <cell r="B929">
            <v>41729</v>
          </cell>
          <cell r="C929" t="str">
            <v>Офис</v>
          </cell>
          <cell r="D929" t="str">
            <v>Зарплата 03</v>
          </cell>
          <cell r="G929">
            <v>1700</v>
          </cell>
          <cell r="H929">
            <v>26</v>
          </cell>
          <cell r="I929">
            <v>70</v>
          </cell>
        </row>
        <row r="930">
          <cell r="B930">
            <v>41729</v>
          </cell>
          <cell r="C930" t="str">
            <v>Офис</v>
          </cell>
          <cell r="D930" t="str">
            <v>Телефония</v>
          </cell>
          <cell r="G930">
            <v>18828.55</v>
          </cell>
          <cell r="H930">
            <v>26</v>
          </cell>
          <cell r="I930">
            <v>76</v>
          </cell>
        </row>
        <row r="931">
          <cell r="B931">
            <v>41729</v>
          </cell>
          <cell r="C931" t="str">
            <v>Офис</v>
          </cell>
          <cell r="D931" t="str">
            <v>налоги</v>
          </cell>
          <cell r="G931">
            <v>10234</v>
          </cell>
          <cell r="H931">
            <v>26</v>
          </cell>
          <cell r="I931">
            <v>68</v>
          </cell>
        </row>
        <row r="932">
          <cell r="B932">
            <v>41729</v>
          </cell>
          <cell r="C932" t="str">
            <v>ФД</v>
          </cell>
          <cell r="D932" t="str">
            <v>Займы</v>
          </cell>
          <cell r="G932">
            <v>250000</v>
          </cell>
          <cell r="H932">
            <v>50</v>
          </cell>
          <cell r="I932">
            <v>66</v>
          </cell>
        </row>
        <row r="933">
          <cell r="B933">
            <v>41729</v>
          </cell>
          <cell r="C933" t="str">
            <v>Офис</v>
          </cell>
          <cell r="D933" t="str">
            <v>налоги</v>
          </cell>
          <cell r="G933">
            <v>4394</v>
          </cell>
          <cell r="H933">
            <v>26</v>
          </cell>
          <cell r="I933">
            <v>68</v>
          </cell>
        </row>
        <row r="934">
          <cell r="B934">
            <v>41729</v>
          </cell>
          <cell r="C934" t="str">
            <v>Офис</v>
          </cell>
          <cell r="D934" t="str">
            <v>налоги</v>
          </cell>
          <cell r="G934">
            <v>39549</v>
          </cell>
          <cell r="H934">
            <v>26</v>
          </cell>
          <cell r="I934">
            <v>68</v>
          </cell>
        </row>
        <row r="935">
          <cell r="B935">
            <v>41729</v>
          </cell>
          <cell r="C935" t="str">
            <v>14.03.08 ФМ НН Z-top</v>
          </cell>
          <cell r="D935" t="str">
            <v>Доп. персонал</v>
          </cell>
          <cell r="G935">
            <v>37100</v>
          </cell>
          <cell r="H935">
            <v>20</v>
          </cell>
          <cell r="I935">
            <v>60</v>
          </cell>
        </row>
        <row r="936">
          <cell r="B936">
            <v>41729</v>
          </cell>
          <cell r="C936" t="str">
            <v>14.03.08 ФМ НН Z-top</v>
          </cell>
          <cell r="D936" t="str">
            <v>сопровождение деятельности</v>
          </cell>
          <cell r="G936">
            <v>22614</v>
          </cell>
          <cell r="H936">
            <v>20</v>
          </cell>
          <cell r="I936">
            <v>60</v>
          </cell>
        </row>
        <row r="937">
          <cell r="B937">
            <v>41729</v>
          </cell>
          <cell r="C937" t="str">
            <v>14.03.20 ФМ ЧтоГдеКогда</v>
          </cell>
          <cell r="D937" t="str">
            <v>сопровождение деятельности</v>
          </cell>
          <cell r="G937">
            <v>36000</v>
          </cell>
          <cell r="H937">
            <v>20</v>
          </cell>
          <cell r="I937">
            <v>60</v>
          </cell>
        </row>
        <row r="938">
          <cell r="B938">
            <v>41729</v>
          </cell>
          <cell r="C938" t="str">
            <v>14.03.20 ФМ ЧтоГдеКогда</v>
          </cell>
          <cell r="D938" t="str">
            <v>логистика и монтаж</v>
          </cell>
          <cell r="G938">
            <v>1500</v>
          </cell>
          <cell r="H938">
            <v>20</v>
          </cell>
          <cell r="I938">
            <v>60</v>
          </cell>
        </row>
        <row r="939">
          <cell r="B939">
            <v>41729</v>
          </cell>
          <cell r="C939" t="str">
            <v>14.03.08 ФМ НН Z-top</v>
          </cell>
          <cell r="D939" t="str">
            <v>Доп. персонал</v>
          </cell>
          <cell r="G939">
            <v>7080</v>
          </cell>
          <cell r="H939">
            <v>20</v>
          </cell>
          <cell r="I939">
            <v>60</v>
          </cell>
        </row>
        <row r="940">
          <cell r="B940">
            <v>41729</v>
          </cell>
          <cell r="C940" t="str">
            <v>14.03.21 НН ФМ Milo</v>
          </cell>
          <cell r="D940" t="str">
            <v>Доп. персонал</v>
          </cell>
          <cell r="G940">
            <v>8000</v>
          </cell>
          <cell r="H940">
            <v>20</v>
          </cell>
          <cell r="I940">
            <v>60</v>
          </cell>
        </row>
        <row r="941">
          <cell r="B941">
            <v>41729</v>
          </cell>
          <cell r="C941" t="str">
            <v>14.03.21 НН ФМ Milo</v>
          </cell>
          <cell r="D941" t="str">
            <v>Доп. персонал</v>
          </cell>
          <cell r="G941">
            <v>1500</v>
          </cell>
          <cell r="H941">
            <v>20</v>
          </cell>
          <cell r="I941">
            <v>60</v>
          </cell>
        </row>
        <row r="942">
          <cell r="B942">
            <v>41729</v>
          </cell>
          <cell r="C942" t="str">
            <v>14.03.21 НН ФМ Milo</v>
          </cell>
          <cell r="D942" t="str">
            <v>Доп. персонал</v>
          </cell>
          <cell r="G942">
            <v>4000</v>
          </cell>
          <cell r="H942">
            <v>20</v>
          </cell>
          <cell r="I942">
            <v>60</v>
          </cell>
        </row>
        <row r="943">
          <cell r="B943">
            <v>41729</v>
          </cell>
          <cell r="C943" t="str">
            <v>14.03.21 НН ФМ Milo</v>
          </cell>
          <cell r="D943" t="str">
            <v>Доп. персонал</v>
          </cell>
          <cell r="G943">
            <v>6000</v>
          </cell>
          <cell r="H943">
            <v>20</v>
          </cell>
          <cell r="I943">
            <v>60</v>
          </cell>
        </row>
        <row r="944">
          <cell r="B944">
            <v>41729</v>
          </cell>
          <cell r="C944" t="str">
            <v>14.03.21 НН ФМ Milo</v>
          </cell>
          <cell r="D944" t="str">
            <v>Доп. персонал</v>
          </cell>
          <cell r="G944">
            <v>1200</v>
          </cell>
          <cell r="H944">
            <v>20</v>
          </cell>
          <cell r="I944">
            <v>60</v>
          </cell>
        </row>
        <row r="945">
          <cell r="B945">
            <v>41729</v>
          </cell>
          <cell r="C945" t="str">
            <v>14.03.21 НН ФМ Milo</v>
          </cell>
          <cell r="D945" t="str">
            <v>Доп. персонал</v>
          </cell>
          <cell r="G945">
            <v>2000</v>
          </cell>
          <cell r="H945">
            <v>20</v>
          </cell>
          <cell r="I945">
            <v>60</v>
          </cell>
        </row>
        <row r="946">
          <cell r="B946">
            <v>41729</v>
          </cell>
          <cell r="C946" t="str">
            <v>14.03.21 НН ФМ Milo</v>
          </cell>
          <cell r="D946" t="str">
            <v>сопровождение деятельности</v>
          </cell>
          <cell r="G946">
            <v>3390</v>
          </cell>
          <cell r="H946">
            <v>20</v>
          </cell>
          <cell r="I946">
            <v>60</v>
          </cell>
        </row>
        <row r="947">
          <cell r="B947">
            <v>41729</v>
          </cell>
          <cell r="C947" t="str">
            <v>14.03.21 НН ФМ Milo</v>
          </cell>
          <cell r="D947" t="str">
            <v>сопровождение деятельности</v>
          </cell>
          <cell r="G947">
            <v>5000</v>
          </cell>
          <cell r="H947">
            <v>20</v>
          </cell>
          <cell r="I947">
            <v>60</v>
          </cell>
        </row>
        <row r="948">
          <cell r="B948">
            <v>41729</v>
          </cell>
          <cell r="C948" t="str">
            <v>14.03.21 НН ФМ Milo</v>
          </cell>
          <cell r="D948" t="str">
            <v>сопровождение деятельности</v>
          </cell>
          <cell r="G948">
            <v>3700</v>
          </cell>
          <cell r="H948">
            <v>20</v>
          </cell>
          <cell r="I948">
            <v>60</v>
          </cell>
        </row>
        <row r="949">
          <cell r="B949">
            <v>41729</v>
          </cell>
          <cell r="C949" t="str">
            <v>14.03.21 НН ФМ Milo</v>
          </cell>
          <cell r="D949" t="str">
            <v>сопровождение деятельности</v>
          </cell>
          <cell r="G949">
            <v>6200</v>
          </cell>
          <cell r="H949">
            <v>20</v>
          </cell>
          <cell r="I949">
            <v>60</v>
          </cell>
        </row>
        <row r="950">
          <cell r="B950">
            <v>41729</v>
          </cell>
          <cell r="C950" t="str">
            <v>14.03.21 НН ФМ Milo</v>
          </cell>
          <cell r="D950" t="str">
            <v>сопровождение деятельности</v>
          </cell>
          <cell r="G950">
            <v>12989</v>
          </cell>
          <cell r="H950">
            <v>20</v>
          </cell>
          <cell r="I950">
            <v>60</v>
          </cell>
        </row>
        <row r="951">
          <cell r="B951">
            <v>41729</v>
          </cell>
          <cell r="C951" t="str">
            <v>14.03.21 НН ФМ Milo</v>
          </cell>
          <cell r="D951" t="str">
            <v>сопровождение деятельности</v>
          </cell>
          <cell r="G951">
            <v>180</v>
          </cell>
          <cell r="H951">
            <v>20</v>
          </cell>
          <cell r="I951">
            <v>60</v>
          </cell>
        </row>
        <row r="952">
          <cell r="B952">
            <v>41729</v>
          </cell>
          <cell r="C952" t="str">
            <v>Закрытие</v>
          </cell>
          <cell r="D952" t="str">
            <v>Закрытие месяца</v>
          </cell>
          <cell r="G952">
            <v>1160175.55</v>
          </cell>
          <cell r="H952">
            <v>90</v>
          </cell>
          <cell r="I952">
            <v>26</v>
          </cell>
        </row>
        <row r="953">
          <cell r="B953">
            <v>41729</v>
          </cell>
          <cell r="C953" t="str">
            <v>Закрытие</v>
          </cell>
          <cell r="D953" t="str">
            <v>Закрытие месяца</v>
          </cell>
          <cell r="G953">
            <v>11317808.5</v>
          </cell>
          <cell r="H953">
            <v>90</v>
          </cell>
          <cell r="I953">
            <v>20</v>
          </cell>
        </row>
        <row r="954">
          <cell r="B954">
            <v>41729</v>
          </cell>
          <cell r="C954" t="str">
            <v>Закрытие</v>
          </cell>
          <cell r="D954" t="str">
            <v>Закрытие месяца</v>
          </cell>
          <cell r="G954">
            <v>12477984.050000001</v>
          </cell>
          <cell r="H954">
            <v>99</v>
          </cell>
          <cell r="I954">
            <v>90</v>
          </cell>
        </row>
        <row r="955">
          <cell r="B955">
            <v>41729</v>
          </cell>
          <cell r="C955" t="str">
            <v>Закрытие</v>
          </cell>
          <cell r="D955" t="str">
            <v>Закрытие месяца</v>
          </cell>
          <cell r="G955">
            <v>12429659.539999999</v>
          </cell>
          <cell r="H955">
            <v>90</v>
          </cell>
          <cell r="I955">
            <v>99</v>
          </cell>
        </row>
        <row r="956">
          <cell r="B956">
            <v>41730</v>
          </cell>
          <cell r="C956" t="str">
            <v>14.03.31 ВТБ 24 ТП СПб</v>
          </cell>
          <cell r="D956" t="str">
            <v>сопровождение деятельности</v>
          </cell>
          <cell r="G956">
            <v>1855</v>
          </cell>
          <cell r="H956">
            <v>20</v>
          </cell>
          <cell r="I956">
            <v>60</v>
          </cell>
        </row>
        <row r="957">
          <cell r="B957">
            <v>41730</v>
          </cell>
          <cell r="C957" t="str">
            <v>офис</v>
          </cell>
          <cell r="D957" t="str">
            <v>% по кредитам и займам</v>
          </cell>
          <cell r="G957">
            <v>40000</v>
          </cell>
          <cell r="H957">
            <v>76</v>
          </cell>
          <cell r="I957">
            <v>50</v>
          </cell>
        </row>
        <row r="958">
          <cell r="B958">
            <v>41730</v>
          </cell>
          <cell r="C958" t="str">
            <v>офис</v>
          </cell>
          <cell r="D958" t="str">
            <v>% по кредитам и займам</v>
          </cell>
          <cell r="G958">
            <v>4000</v>
          </cell>
          <cell r="H958">
            <v>76</v>
          </cell>
          <cell r="I958">
            <v>50</v>
          </cell>
        </row>
        <row r="959">
          <cell r="B959">
            <v>41730</v>
          </cell>
          <cell r="C959" t="str">
            <v>офис</v>
          </cell>
          <cell r="D959" t="str">
            <v>% по кредитам и займам</v>
          </cell>
          <cell r="G959">
            <v>8000</v>
          </cell>
          <cell r="H959">
            <v>76</v>
          </cell>
          <cell r="I959">
            <v>50</v>
          </cell>
        </row>
        <row r="960">
          <cell r="B960">
            <v>41730</v>
          </cell>
          <cell r="C960" t="str">
            <v>Взаиморасчеты МП-ФЮ</v>
          </cell>
          <cell r="D960" t="str">
            <v>сопровождение деятельности</v>
          </cell>
          <cell r="G960">
            <v>10254.459999999999</v>
          </cell>
          <cell r="H960">
            <v>60</v>
          </cell>
          <cell r="I960">
            <v>50</v>
          </cell>
        </row>
        <row r="961">
          <cell r="B961">
            <v>41730</v>
          </cell>
          <cell r="C961" t="str">
            <v>Взаиморасчеты МП-ФЮ</v>
          </cell>
          <cell r="D961" t="str">
            <v>сопровождение деятельности</v>
          </cell>
          <cell r="G961">
            <v>35000</v>
          </cell>
          <cell r="H961">
            <v>60</v>
          </cell>
          <cell r="I961">
            <v>50</v>
          </cell>
        </row>
        <row r="962">
          <cell r="B962">
            <v>41730</v>
          </cell>
          <cell r="C962" t="str">
            <v>Взаиморасчеты МП-ФЮ</v>
          </cell>
          <cell r="D962" t="str">
            <v>сопровождение деятельности</v>
          </cell>
          <cell r="G962">
            <v>50000</v>
          </cell>
          <cell r="H962">
            <v>60</v>
          </cell>
          <cell r="I962">
            <v>50</v>
          </cell>
        </row>
        <row r="963">
          <cell r="B963">
            <v>41730</v>
          </cell>
          <cell r="C963" t="str">
            <v>Взаиморасчеты МП-ФЮ</v>
          </cell>
          <cell r="D963" t="str">
            <v>сопровождение деятельности</v>
          </cell>
          <cell r="G963">
            <v>22500</v>
          </cell>
          <cell r="H963">
            <v>60</v>
          </cell>
          <cell r="I963">
            <v>50</v>
          </cell>
        </row>
        <row r="964">
          <cell r="B964">
            <v>41730</v>
          </cell>
          <cell r="C964" t="str">
            <v>Взаиморасчеты МП-ФЮ</v>
          </cell>
          <cell r="D964" t="str">
            <v>сопровождение деятельности</v>
          </cell>
          <cell r="G964">
            <v>24700</v>
          </cell>
          <cell r="H964">
            <v>60</v>
          </cell>
          <cell r="I964">
            <v>50</v>
          </cell>
        </row>
        <row r="965">
          <cell r="B965">
            <v>41730</v>
          </cell>
          <cell r="C965" t="str">
            <v>Взаиморасчеты МП-ФЮ</v>
          </cell>
          <cell r="D965" t="str">
            <v>сопровождение деятельности</v>
          </cell>
          <cell r="G965">
            <v>18730</v>
          </cell>
          <cell r="H965">
            <v>60</v>
          </cell>
          <cell r="I965">
            <v>50</v>
          </cell>
        </row>
        <row r="966">
          <cell r="B966">
            <v>41730</v>
          </cell>
          <cell r="C966" t="str">
            <v>Взаиморасчеты МП-ФЮ</v>
          </cell>
          <cell r="D966" t="str">
            <v>сопровождение деятельности</v>
          </cell>
          <cell r="G966">
            <v>28800</v>
          </cell>
          <cell r="H966">
            <v>60</v>
          </cell>
          <cell r="I966">
            <v>50</v>
          </cell>
        </row>
        <row r="967">
          <cell r="B967">
            <v>41730</v>
          </cell>
          <cell r="C967" t="str">
            <v>Взаиморасчеты МП-ФЮ</v>
          </cell>
          <cell r="D967" t="str">
            <v>сопровождение деятельности</v>
          </cell>
          <cell r="G967">
            <v>6750</v>
          </cell>
          <cell r="H967">
            <v>60</v>
          </cell>
          <cell r="I967">
            <v>50</v>
          </cell>
        </row>
        <row r="968">
          <cell r="B968">
            <v>41730</v>
          </cell>
          <cell r="C968" t="str">
            <v>Взаиморасчеты МП-ФЮ</v>
          </cell>
          <cell r="D968" t="str">
            <v>сопровождение деятельности</v>
          </cell>
          <cell r="G968">
            <v>12400</v>
          </cell>
          <cell r="H968">
            <v>60</v>
          </cell>
          <cell r="I968">
            <v>50</v>
          </cell>
        </row>
        <row r="969">
          <cell r="B969">
            <v>41730</v>
          </cell>
          <cell r="C969" t="str">
            <v>14.03.08 ФМ НН Z-top</v>
          </cell>
          <cell r="D969" t="str">
            <v>аренда оборудования</v>
          </cell>
          <cell r="G969">
            <v>20000</v>
          </cell>
          <cell r="H969">
            <v>60</v>
          </cell>
          <cell r="I969">
            <v>50</v>
          </cell>
        </row>
        <row r="970">
          <cell r="B970">
            <v>41730</v>
          </cell>
          <cell r="C970" t="str">
            <v>14.03.08 ФМ НН Z-top</v>
          </cell>
          <cell r="D970" t="str">
            <v>логистика и монтаж</v>
          </cell>
          <cell r="G970">
            <v>25000</v>
          </cell>
          <cell r="H970">
            <v>60</v>
          </cell>
          <cell r="I970">
            <v>50</v>
          </cell>
        </row>
        <row r="971">
          <cell r="B971">
            <v>41730</v>
          </cell>
          <cell r="C971" t="str">
            <v>14.03.08 ФМ НН Z-top</v>
          </cell>
          <cell r="D971" t="str">
            <v>подотчет</v>
          </cell>
          <cell r="G971">
            <v>57409</v>
          </cell>
          <cell r="H971">
            <v>71</v>
          </cell>
          <cell r="I971">
            <v>50</v>
          </cell>
        </row>
        <row r="972">
          <cell r="B972">
            <v>41730</v>
          </cell>
          <cell r="C972" t="str">
            <v>14.03.21 НН ФМ Milo</v>
          </cell>
          <cell r="D972" t="str">
            <v>сопровождение деятельности</v>
          </cell>
          <cell r="G972">
            <v>3227</v>
          </cell>
          <cell r="H972">
            <v>60</v>
          </cell>
          <cell r="I972">
            <v>50</v>
          </cell>
        </row>
        <row r="973">
          <cell r="B973">
            <v>41730</v>
          </cell>
          <cell r="C973" t="str">
            <v>14.05.16 ФМ Кино со вкусом</v>
          </cell>
          <cell r="D973" t="str">
            <v>основные средства</v>
          </cell>
          <cell r="G973">
            <v>16655</v>
          </cell>
          <cell r="H973">
            <v>60</v>
          </cell>
          <cell r="I973">
            <v>50</v>
          </cell>
        </row>
        <row r="974">
          <cell r="B974">
            <v>41730</v>
          </cell>
          <cell r="C974" t="str">
            <v>14.05.16 ФМ Кино со вкусом</v>
          </cell>
          <cell r="D974" t="str">
            <v>Закупка материалов</v>
          </cell>
          <cell r="G974">
            <v>1799</v>
          </cell>
          <cell r="H974">
            <v>60</v>
          </cell>
          <cell r="I974">
            <v>50</v>
          </cell>
        </row>
        <row r="975">
          <cell r="B975">
            <v>41730</v>
          </cell>
          <cell r="C975" t="str">
            <v>14.05.16 ФМ Кино со вкусом</v>
          </cell>
          <cell r="D975" t="str">
            <v>Закупка материалов</v>
          </cell>
          <cell r="G975">
            <v>4500</v>
          </cell>
          <cell r="H975">
            <v>60</v>
          </cell>
          <cell r="I975">
            <v>50</v>
          </cell>
        </row>
        <row r="976">
          <cell r="B976">
            <v>41730</v>
          </cell>
          <cell r="C976" t="str">
            <v>Взаиморасчеты МП-ФЮ</v>
          </cell>
          <cell r="D976" t="str">
            <v>сопровождение деятельности</v>
          </cell>
          <cell r="G976">
            <v>2960</v>
          </cell>
          <cell r="H976">
            <v>60</v>
          </cell>
          <cell r="I976">
            <v>50</v>
          </cell>
        </row>
        <row r="977">
          <cell r="B977">
            <v>41730</v>
          </cell>
          <cell r="C977" t="str">
            <v>Взаиморасчеты МП-ФЮ</v>
          </cell>
          <cell r="D977" t="str">
            <v>сопровождение деятельности</v>
          </cell>
          <cell r="G977">
            <v>3950</v>
          </cell>
          <cell r="H977">
            <v>60</v>
          </cell>
          <cell r="I977">
            <v>50</v>
          </cell>
        </row>
        <row r="978">
          <cell r="B978">
            <v>41730</v>
          </cell>
          <cell r="C978" t="str">
            <v>Взаиморасчеты МП-ФЮ</v>
          </cell>
          <cell r="D978" t="str">
            <v>сопровождение деятельности</v>
          </cell>
          <cell r="G978">
            <v>12540</v>
          </cell>
          <cell r="H978">
            <v>60</v>
          </cell>
          <cell r="I978">
            <v>50</v>
          </cell>
        </row>
        <row r="979">
          <cell r="B979">
            <v>41730</v>
          </cell>
          <cell r="C979" t="str">
            <v>Взаиморасчеты МП-ФЮ</v>
          </cell>
          <cell r="D979" t="str">
            <v>сопровождение деятельности</v>
          </cell>
          <cell r="G979">
            <v>16220</v>
          </cell>
          <cell r="H979">
            <v>60</v>
          </cell>
          <cell r="I979">
            <v>50</v>
          </cell>
        </row>
        <row r="980">
          <cell r="B980">
            <v>41730</v>
          </cell>
          <cell r="C980" t="str">
            <v>Взаиморасчеты МП-ФЮ</v>
          </cell>
          <cell r="D980" t="str">
            <v>сопровождение деятельности</v>
          </cell>
          <cell r="G980">
            <v>1740</v>
          </cell>
          <cell r="H980">
            <v>60</v>
          </cell>
          <cell r="I980">
            <v>50</v>
          </cell>
        </row>
        <row r="981">
          <cell r="B981">
            <v>41730</v>
          </cell>
          <cell r="C981" t="str">
            <v>Взаиморасчеты МП-ФЮ</v>
          </cell>
          <cell r="D981" t="str">
            <v>сопровождение деятельности</v>
          </cell>
          <cell r="G981">
            <v>260</v>
          </cell>
          <cell r="H981">
            <v>60</v>
          </cell>
          <cell r="I981">
            <v>50</v>
          </cell>
        </row>
        <row r="982">
          <cell r="B982">
            <v>41730</v>
          </cell>
          <cell r="C982" t="str">
            <v>Взаиморасчеты МП-ФЮ</v>
          </cell>
          <cell r="D982" t="str">
            <v>сопровождение деятельности</v>
          </cell>
          <cell r="G982">
            <v>4970</v>
          </cell>
          <cell r="H982">
            <v>60</v>
          </cell>
          <cell r="I982">
            <v>50</v>
          </cell>
        </row>
        <row r="983">
          <cell r="B983">
            <v>41730</v>
          </cell>
          <cell r="C983" t="str">
            <v>Взаиморасчеты МП-ФЮ</v>
          </cell>
          <cell r="D983" t="str">
            <v>сопровождение деятельности</v>
          </cell>
          <cell r="G983">
            <v>3590</v>
          </cell>
          <cell r="H983">
            <v>60</v>
          </cell>
          <cell r="I983">
            <v>50</v>
          </cell>
        </row>
        <row r="984">
          <cell r="B984">
            <v>41730</v>
          </cell>
          <cell r="C984" t="str">
            <v>Взаиморасчеты МП-ФЮ</v>
          </cell>
          <cell r="D984" t="str">
            <v>сопровождение деятельности</v>
          </cell>
          <cell r="G984">
            <v>1440</v>
          </cell>
          <cell r="H984">
            <v>60</v>
          </cell>
          <cell r="I984">
            <v>50</v>
          </cell>
        </row>
        <row r="985">
          <cell r="B985">
            <v>41730</v>
          </cell>
          <cell r="C985" t="str">
            <v>Взаиморасчеты МП-ФЮ</v>
          </cell>
          <cell r="D985" t="str">
            <v>сопровождение деятельности</v>
          </cell>
          <cell r="G985">
            <v>3830</v>
          </cell>
          <cell r="H985">
            <v>60</v>
          </cell>
          <cell r="I985">
            <v>50</v>
          </cell>
        </row>
        <row r="986">
          <cell r="B986">
            <v>41730</v>
          </cell>
          <cell r="C986" t="str">
            <v>Взаиморасчеты МП-ФЮ</v>
          </cell>
          <cell r="D986" t="str">
            <v>сопровождение деятельности</v>
          </cell>
          <cell r="G986">
            <v>15278</v>
          </cell>
          <cell r="H986">
            <v>60</v>
          </cell>
          <cell r="I986">
            <v>50</v>
          </cell>
        </row>
        <row r="987">
          <cell r="B987">
            <v>41730</v>
          </cell>
          <cell r="C987" t="str">
            <v>Офис</v>
          </cell>
          <cell r="D987" t="str">
            <v>Зарплата 02</v>
          </cell>
          <cell r="G987">
            <v>17500</v>
          </cell>
          <cell r="H987">
            <v>70</v>
          </cell>
          <cell r="I987">
            <v>50</v>
          </cell>
        </row>
        <row r="988">
          <cell r="B988">
            <v>41730</v>
          </cell>
          <cell r="C988" t="str">
            <v>Офис</v>
          </cell>
          <cell r="D988" t="str">
            <v>подотчет</v>
          </cell>
          <cell r="G988">
            <v>500</v>
          </cell>
          <cell r="H988">
            <v>71</v>
          </cell>
          <cell r="I988">
            <v>50</v>
          </cell>
        </row>
        <row r="989">
          <cell r="B989">
            <v>41730</v>
          </cell>
          <cell r="C989" t="str">
            <v>Взаиморасчеты МП-ФЮ</v>
          </cell>
          <cell r="D989" t="str">
            <v>сопровождение деятельности</v>
          </cell>
          <cell r="G989">
            <v>270</v>
          </cell>
          <cell r="H989">
            <v>60</v>
          </cell>
          <cell r="I989">
            <v>50</v>
          </cell>
        </row>
        <row r="990">
          <cell r="B990">
            <v>41730</v>
          </cell>
          <cell r="C990" t="str">
            <v>Взаиморасчеты МП-ФЮ</v>
          </cell>
          <cell r="D990" t="str">
            <v>сопровождение деятельности</v>
          </cell>
          <cell r="G990">
            <v>1200</v>
          </cell>
          <cell r="H990">
            <v>60</v>
          </cell>
          <cell r="I990">
            <v>50</v>
          </cell>
        </row>
        <row r="991">
          <cell r="B991">
            <v>41730</v>
          </cell>
          <cell r="C991" t="str">
            <v>Взаиморасчеты МП-ФЮ</v>
          </cell>
          <cell r="D991" t="str">
            <v>сопровождение деятельности</v>
          </cell>
          <cell r="G991">
            <v>860</v>
          </cell>
          <cell r="H991">
            <v>60</v>
          </cell>
          <cell r="I991">
            <v>50</v>
          </cell>
        </row>
        <row r="992">
          <cell r="B992">
            <v>41730</v>
          </cell>
          <cell r="C992" t="str">
            <v>Взаиморасчеты МП-ФЮ</v>
          </cell>
          <cell r="D992" t="str">
            <v>сопровождение деятельности</v>
          </cell>
          <cell r="G992">
            <v>2890</v>
          </cell>
          <cell r="H992">
            <v>60</v>
          </cell>
          <cell r="I992">
            <v>50</v>
          </cell>
        </row>
        <row r="993">
          <cell r="B993">
            <v>41730</v>
          </cell>
          <cell r="C993" t="str">
            <v>Взаиморасчеты МП-ФЮ</v>
          </cell>
          <cell r="D993" t="str">
            <v>сопровождение деятельности</v>
          </cell>
          <cell r="G993">
            <v>2530</v>
          </cell>
          <cell r="H993">
            <v>60</v>
          </cell>
          <cell r="I993">
            <v>50</v>
          </cell>
        </row>
        <row r="994">
          <cell r="B994">
            <v>41730</v>
          </cell>
          <cell r="C994" t="str">
            <v>Взаиморасчеты МП-ФЮ</v>
          </cell>
          <cell r="D994" t="str">
            <v>сопровождение деятельности</v>
          </cell>
          <cell r="G994">
            <v>1550</v>
          </cell>
          <cell r="H994">
            <v>60</v>
          </cell>
          <cell r="I994">
            <v>50</v>
          </cell>
        </row>
        <row r="995">
          <cell r="B995">
            <v>41730</v>
          </cell>
          <cell r="C995" t="str">
            <v>Взаиморасчеты МП-ФЮ</v>
          </cell>
          <cell r="D995" t="str">
            <v>сопровождение деятельности</v>
          </cell>
          <cell r="G995">
            <v>470</v>
          </cell>
          <cell r="H995">
            <v>60</v>
          </cell>
          <cell r="I995">
            <v>50</v>
          </cell>
        </row>
        <row r="996">
          <cell r="B996">
            <v>41730</v>
          </cell>
          <cell r="C996" t="str">
            <v>Взаиморасчеты МП-ФЮ</v>
          </cell>
          <cell r="D996" t="str">
            <v>сопровождение деятельности</v>
          </cell>
          <cell r="G996">
            <v>6230</v>
          </cell>
          <cell r="H996">
            <v>60</v>
          </cell>
          <cell r="I996">
            <v>50</v>
          </cell>
        </row>
        <row r="997">
          <cell r="B997">
            <v>41730</v>
          </cell>
          <cell r="C997" t="str">
            <v>Взаиморасчеты МП-ФЮ</v>
          </cell>
          <cell r="D997" t="str">
            <v>сопровождение деятельности</v>
          </cell>
          <cell r="G997">
            <v>4220</v>
          </cell>
          <cell r="H997">
            <v>60</v>
          </cell>
          <cell r="I997">
            <v>50</v>
          </cell>
        </row>
        <row r="998">
          <cell r="B998">
            <v>41730</v>
          </cell>
          <cell r="C998" t="str">
            <v>Взаиморасчеты МП-ФЮ</v>
          </cell>
          <cell r="D998" t="str">
            <v>сопровождение деятельности</v>
          </cell>
          <cell r="G998">
            <v>220</v>
          </cell>
          <cell r="H998">
            <v>60</v>
          </cell>
          <cell r="I998">
            <v>50</v>
          </cell>
        </row>
        <row r="999">
          <cell r="B999">
            <v>41730</v>
          </cell>
          <cell r="C999" t="str">
            <v>Взаиморасчеты МП-ФЮ</v>
          </cell>
          <cell r="D999" t="str">
            <v>сопровождение деятельности</v>
          </cell>
          <cell r="G999">
            <v>120</v>
          </cell>
          <cell r="H999">
            <v>60</v>
          </cell>
          <cell r="I999">
            <v>50</v>
          </cell>
        </row>
        <row r="1000">
          <cell r="B1000">
            <v>41730</v>
          </cell>
          <cell r="C1000" t="str">
            <v>Взаиморасчеты МП-ФЮ</v>
          </cell>
          <cell r="D1000" t="str">
            <v>сопровождение деятельности</v>
          </cell>
          <cell r="G1000">
            <v>189148.79999999999</v>
          </cell>
          <cell r="H1000">
            <v>60</v>
          </cell>
          <cell r="I1000">
            <v>50</v>
          </cell>
        </row>
        <row r="1001">
          <cell r="B1001">
            <v>41730</v>
          </cell>
          <cell r="C1001" t="str">
            <v>Взаиморасчеты МП-ФЮ</v>
          </cell>
          <cell r="D1001" t="str">
            <v>сопровождение деятельности</v>
          </cell>
          <cell r="G1001">
            <v>235750.89</v>
          </cell>
          <cell r="H1001">
            <v>60</v>
          </cell>
          <cell r="I1001">
            <v>50</v>
          </cell>
        </row>
        <row r="1002">
          <cell r="B1002">
            <v>41730</v>
          </cell>
          <cell r="C1002" t="str">
            <v>Офис</v>
          </cell>
          <cell r="D1002" t="str">
            <v>накладные расходы</v>
          </cell>
          <cell r="G1002">
            <v>200</v>
          </cell>
          <cell r="H1002">
            <v>76</v>
          </cell>
          <cell r="I1002">
            <v>50</v>
          </cell>
        </row>
        <row r="1003">
          <cell r="B1003">
            <v>41730</v>
          </cell>
          <cell r="C1003" t="str">
            <v>Офис</v>
          </cell>
          <cell r="D1003" t="str">
            <v>Зарплата 03</v>
          </cell>
          <cell r="G1003">
            <v>46100</v>
          </cell>
          <cell r="H1003">
            <v>70</v>
          </cell>
          <cell r="I1003">
            <v>50</v>
          </cell>
        </row>
        <row r="1004">
          <cell r="B1004">
            <v>41730</v>
          </cell>
          <cell r="C1004" t="str">
            <v>Офис</v>
          </cell>
          <cell r="D1004" t="str">
            <v>накладные расходы</v>
          </cell>
          <cell r="G1004">
            <v>200</v>
          </cell>
          <cell r="H1004">
            <v>26</v>
          </cell>
          <cell r="I1004">
            <v>76</v>
          </cell>
        </row>
        <row r="1005">
          <cell r="B1005">
            <v>41730</v>
          </cell>
          <cell r="C1005" t="str">
            <v>14.03.31 ВТБ 24 ТП СПб</v>
          </cell>
          <cell r="D1005" t="str">
            <v>Реализация</v>
          </cell>
          <cell r="G1005">
            <v>42685</v>
          </cell>
          <cell r="H1005">
            <v>62</v>
          </cell>
          <cell r="I1005">
            <v>90</v>
          </cell>
        </row>
        <row r="1006">
          <cell r="B1006">
            <v>41730</v>
          </cell>
          <cell r="C1006" t="str">
            <v>14.03.31 ВТБ 24 ТП СПб</v>
          </cell>
          <cell r="D1006" t="str">
            <v>промоперсонал</v>
          </cell>
          <cell r="G1006">
            <v>21780</v>
          </cell>
          <cell r="H1006">
            <v>20</v>
          </cell>
          <cell r="I1006">
            <v>60</v>
          </cell>
        </row>
        <row r="1007">
          <cell r="B1007">
            <v>41732</v>
          </cell>
          <cell r="C1007" t="str">
            <v>14.04.03 ФМ Мансарда</v>
          </cell>
          <cell r="D1007" t="str">
            <v>Комиссия контрагентам</v>
          </cell>
          <cell r="G1007">
            <v>5610</v>
          </cell>
          <cell r="H1007">
            <v>20</v>
          </cell>
          <cell r="I1007">
            <v>60</v>
          </cell>
        </row>
        <row r="1008">
          <cell r="B1008">
            <v>41732</v>
          </cell>
          <cell r="C1008" t="str">
            <v>14.04.03 ФМ Мансарда</v>
          </cell>
          <cell r="D1008" t="str">
            <v>подотчет</v>
          </cell>
          <cell r="G1008">
            <v>45600</v>
          </cell>
          <cell r="H1008">
            <v>71</v>
          </cell>
          <cell r="I1008">
            <v>50</v>
          </cell>
        </row>
        <row r="1009">
          <cell r="B1009">
            <v>41732</v>
          </cell>
          <cell r="C1009" t="str">
            <v>Свадьба</v>
          </cell>
          <cell r="D1009" t="str">
            <v>подотчет</v>
          </cell>
          <cell r="G1009">
            <v>20000</v>
          </cell>
          <cell r="H1009">
            <v>71</v>
          </cell>
          <cell r="I1009">
            <v>50</v>
          </cell>
        </row>
        <row r="1010">
          <cell r="B1010">
            <v>41732</v>
          </cell>
          <cell r="C1010" t="str">
            <v>Взаиморасчеты МП-ФЮ</v>
          </cell>
          <cell r="D1010" t="str">
            <v>оплата покупателя</v>
          </cell>
          <cell r="G1010">
            <v>1621853.31</v>
          </cell>
          <cell r="H1010">
            <v>51</v>
          </cell>
          <cell r="I1010">
            <v>62</v>
          </cell>
        </row>
        <row r="1011">
          <cell r="B1011">
            <v>41732</v>
          </cell>
          <cell r="C1011" t="str">
            <v>Взаиморасчеты МП-ФЮ</v>
          </cell>
          <cell r="D1011" t="str">
            <v>сопровождение деятельности</v>
          </cell>
          <cell r="G1011">
            <v>380</v>
          </cell>
          <cell r="H1011">
            <v>60</v>
          </cell>
          <cell r="I1011">
            <v>50</v>
          </cell>
        </row>
        <row r="1012">
          <cell r="B1012">
            <v>41732</v>
          </cell>
          <cell r="C1012" t="str">
            <v>Взаиморасчеты МП-ФЮ</v>
          </cell>
          <cell r="D1012" t="str">
            <v>сопровождение деятельности</v>
          </cell>
          <cell r="G1012">
            <v>4610</v>
          </cell>
          <cell r="H1012">
            <v>60</v>
          </cell>
          <cell r="I1012">
            <v>50</v>
          </cell>
        </row>
        <row r="1013">
          <cell r="B1013">
            <v>41732</v>
          </cell>
          <cell r="C1013" t="str">
            <v>Взаиморасчеты МП-ФЮ</v>
          </cell>
          <cell r="D1013" t="str">
            <v>сопровождение деятельности</v>
          </cell>
          <cell r="G1013">
            <v>1560</v>
          </cell>
          <cell r="H1013">
            <v>60</v>
          </cell>
          <cell r="I1013">
            <v>50</v>
          </cell>
        </row>
        <row r="1014">
          <cell r="B1014">
            <v>41732</v>
          </cell>
          <cell r="C1014" t="str">
            <v>Взаиморасчеты МП-ФЮ</v>
          </cell>
          <cell r="D1014" t="str">
            <v>сопровождение деятельности</v>
          </cell>
          <cell r="G1014">
            <v>960</v>
          </cell>
          <cell r="H1014">
            <v>60</v>
          </cell>
          <cell r="I1014">
            <v>50</v>
          </cell>
        </row>
        <row r="1015">
          <cell r="B1015">
            <v>41732</v>
          </cell>
          <cell r="C1015" t="str">
            <v>Взаиморасчеты МП-ФЮ</v>
          </cell>
          <cell r="D1015" t="str">
            <v>сопровождение деятельности</v>
          </cell>
          <cell r="G1015">
            <v>2860</v>
          </cell>
          <cell r="H1015">
            <v>60</v>
          </cell>
          <cell r="I1015">
            <v>50</v>
          </cell>
        </row>
        <row r="1016">
          <cell r="B1016">
            <v>41732</v>
          </cell>
          <cell r="C1016" t="str">
            <v>Взаиморасчеты МП-ФЮ</v>
          </cell>
          <cell r="D1016" t="str">
            <v>сопровождение деятельности</v>
          </cell>
          <cell r="G1016">
            <v>2210</v>
          </cell>
          <cell r="H1016">
            <v>60</v>
          </cell>
          <cell r="I1016">
            <v>50</v>
          </cell>
        </row>
        <row r="1017">
          <cell r="B1017">
            <v>41732</v>
          </cell>
          <cell r="C1017" t="str">
            <v>Взаиморасчеты МП-ФЮ</v>
          </cell>
          <cell r="D1017" t="str">
            <v>сопровождение деятельности</v>
          </cell>
          <cell r="G1017">
            <v>700</v>
          </cell>
          <cell r="H1017">
            <v>60</v>
          </cell>
          <cell r="I1017">
            <v>50</v>
          </cell>
        </row>
        <row r="1018">
          <cell r="B1018">
            <v>41732</v>
          </cell>
          <cell r="C1018" t="str">
            <v>Взаиморасчеты МП-ФЮ</v>
          </cell>
          <cell r="D1018" t="str">
            <v>сопровождение деятельности</v>
          </cell>
          <cell r="G1018">
            <v>1970</v>
          </cell>
          <cell r="H1018">
            <v>60</v>
          </cell>
          <cell r="I1018">
            <v>50</v>
          </cell>
        </row>
        <row r="1019">
          <cell r="B1019">
            <v>41732</v>
          </cell>
          <cell r="C1019" t="str">
            <v>Взаиморасчеты МП-ФЮ</v>
          </cell>
          <cell r="D1019" t="str">
            <v>сопровождение деятельности</v>
          </cell>
          <cell r="G1019">
            <v>1040</v>
          </cell>
          <cell r="H1019">
            <v>60</v>
          </cell>
          <cell r="I1019">
            <v>50</v>
          </cell>
        </row>
        <row r="1020">
          <cell r="B1020">
            <v>41732</v>
          </cell>
          <cell r="C1020" t="str">
            <v>Взаиморасчеты МП-ФЮ</v>
          </cell>
          <cell r="D1020" t="str">
            <v>сопровождение деятельности</v>
          </cell>
          <cell r="G1020">
            <v>1830</v>
          </cell>
          <cell r="H1020">
            <v>60</v>
          </cell>
          <cell r="I1020">
            <v>50</v>
          </cell>
        </row>
        <row r="1021">
          <cell r="B1021">
            <v>41732</v>
          </cell>
          <cell r="C1021" t="str">
            <v>Взаиморасчеты МП-ФЮ</v>
          </cell>
          <cell r="D1021" t="str">
            <v>сопровождение деятельности</v>
          </cell>
          <cell r="G1021">
            <v>1050</v>
          </cell>
          <cell r="H1021">
            <v>60</v>
          </cell>
          <cell r="I1021">
            <v>50</v>
          </cell>
        </row>
        <row r="1022">
          <cell r="B1022">
            <v>41732</v>
          </cell>
          <cell r="C1022" t="str">
            <v>Взаиморасчеты МП-ФЮ</v>
          </cell>
          <cell r="D1022" t="str">
            <v>сопровождение деятельности</v>
          </cell>
          <cell r="G1022">
            <v>1950</v>
          </cell>
          <cell r="H1022">
            <v>60</v>
          </cell>
          <cell r="I1022">
            <v>50</v>
          </cell>
        </row>
        <row r="1023">
          <cell r="B1023">
            <v>41732</v>
          </cell>
          <cell r="C1023" t="str">
            <v>Взаиморасчеты МП-ФЮ</v>
          </cell>
          <cell r="D1023" t="str">
            <v>сопровождение деятельности</v>
          </cell>
          <cell r="G1023">
            <v>3190</v>
          </cell>
          <cell r="H1023">
            <v>60</v>
          </cell>
          <cell r="I1023">
            <v>50</v>
          </cell>
        </row>
        <row r="1024">
          <cell r="B1024">
            <v>41732</v>
          </cell>
          <cell r="C1024" t="str">
            <v>Взаиморасчеты МП-ФЮ</v>
          </cell>
          <cell r="D1024" t="str">
            <v>сопровождение деятельности</v>
          </cell>
          <cell r="G1024">
            <v>1320</v>
          </cell>
          <cell r="H1024">
            <v>60</v>
          </cell>
          <cell r="I1024">
            <v>50</v>
          </cell>
        </row>
        <row r="1025">
          <cell r="B1025">
            <v>41732</v>
          </cell>
          <cell r="C1025" t="str">
            <v>Взаиморасчеты МП-ФЮ</v>
          </cell>
          <cell r="D1025" t="str">
            <v>сопровождение деятельности</v>
          </cell>
          <cell r="G1025">
            <v>1690</v>
          </cell>
          <cell r="H1025">
            <v>60</v>
          </cell>
          <cell r="I1025">
            <v>50</v>
          </cell>
        </row>
        <row r="1026">
          <cell r="B1026">
            <v>41732</v>
          </cell>
          <cell r="C1026" t="str">
            <v>Взаиморасчеты МП-ФЮ</v>
          </cell>
          <cell r="D1026" t="str">
            <v>сопровождение деятельности</v>
          </cell>
          <cell r="G1026">
            <v>3430</v>
          </cell>
          <cell r="H1026">
            <v>60</v>
          </cell>
          <cell r="I1026">
            <v>50</v>
          </cell>
        </row>
        <row r="1027">
          <cell r="B1027">
            <v>41732</v>
          </cell>
          <cell r="C1027" t="str">
            <v>Взаиморасчеты МП-ФЮ</v>
          </cell>
          <cell r="D1027" t="str">
            <v>сопровождение деятельности</v>
          </cell>
          <cell r="G1027">
            <v>2785</v>
          </cell>
          <cell r="H1027">
            <v>60</v>
          </cell>
          <cell r="I1027">
            <v>50</v>
          </cell>
        </row>
        <row r="1028">
          <cell r="B1028">
            <v>41732</v>
          </cell>
          <cell r="C1028" t="str">
            <v>Взаиморасчеты МП-ФЮ</v>
          </cell>
          <cell r="D1028" t="str">
            <v>сопровождение деятельности</v>
          </cell>
          <cell r="G1028">
            <v>2780</v>
          </cell>
          <cell r="H1028">
            <v>60</v>
          </cell>
          <cell r="I1028">
            <v>50</v>
          </cell>
        </row>
        <row r="1029">
          <cell r="B1029">
            <v>41732</v>
          </cell>
          <cell r="C1029" t="str">
            <v>Взаиморасчеты МП-ФЮ</v>
          </cell>
          <cell r="D1029" t="str">
            <v>сопровождение деятельности</v>
          </cell>
          <cell r="G1029">
            <v>3380</v>
          </cell>
          <cell r="H1029">
            <v>60</v>
          </cell>
          <cell r="I1029">
            <v>50</v>
          </cell>
        </row>
        <row r="1030">
          <cell r="B1030">
            <v>41732</v>
          </cell>
          <cell r="C1030" t="str">
            <v>Взаиморасчеты МП-ФЮ</v>
          </cell>
          <cell r="D1030" t="str">
            <v>сопровождение деятельности</v>
          </cell>
          <cell r="G1030">
            <v>1500</v>
          </cell>
          <cell r="H1030">
            <v>60</v>
          </cell>
          <cell r="I1030">
            <v>50</v>
          </cell>
        </row>
        <row r="1031">
          <cell r="B1031">
            <v>41732</v>
          </cell>
          <cell r="C1031" t="str">
            <v>Взаиморасчеты МП-ФЮ</v>
          </cell>
          <cell r="D1031" t="str">
            <v>сопровождение деятельности</v>
          </cell>
          <cell r="G1031">
            <v>2950</v>
          </cell>
          <cell r="H1031">
            <v>60</v>
          </cell>
          <cell r="I1031">
            <v>50</v>
          </cell>
        </row>
        <row r="1032">
          <cell r="B1032">
            <v>41732</v>
          </cell>
          <cell r="C1032" t="str">
            <v>Взаиморасчеты МП-ФЮ</v>
          </cell>
          <cell r="D1032" t="str">
            <v>сопровождение деятельности</v>
          </cell>
          <cell r="G1032">
            <v>3360</v>
          </cell>
          <cell r="H1032">
            <v>60</v>
          </cell>
          <cell r="I1032">
            <v>50</v>
          </cell>
        </row>
        <row r="1033">
          <cell r="B1033">
            <v>41732</v>
          </cell>
          <cell r="C1033" t="str">
            <v>14.04.03 ФМ Мансарда</v>
          </cell>
          <cell r="D1033" t="str">
            <v>Реализация</v>
          </cell>
          <cell r="G1033">
            <v>105540.77</v>
          </cell>
          <cell r="H1033">
            <v>62</v>
          </cell>
          <cell r="I1033">
            <v>90</v>
          </cell>
        </row>
        <row r="1034">
          <cell r="B1034">
            <v>41732</v>
          </cell>
          <cell r="C1034" t="str">
            <v>14.04.03 ФМ Мансарда</v>
          </cell>
          <cell r="D1034" t="str">
            <v>логистика и монтаж</v>
          </cell>
          <cell r="G1034">
            <v>2500</v>
          </cell>
          <cell r="H1034">
            <v>20</v>
          </cell>
          <cell r="I1034">
            <v>60</v>
          </cell>
        </row>
        <row r="1035">
          <cell r="B1035">
            <v>41733</v>
          </cell>
          <cell r="C1035" t="str">
            <v>ФД</v>
          </cell>
          <cell r="D1035" t="str">
            <v>Транзит</v>
          </cell>
          <cell r="G1035">
            <v>1051049</v>
          </cell>
          <cell r="H1035">
            <v>57</v>
          </cell>
          <cell r="I1035">
            <v>51</v>
          </cell>
        </row>
        <row r="1036">
          <cell r="B1036">
            <v>41733</v>
          </cell>
          <cell r="C1036" t="str">
            <v>Офис</v>
          </cell>
          <cell r="D1036" t="str">
            <v>РКО</v>
          </cell>
          <cell r="G1036">
            <v>25</v>
          </cell>
          <cell r="H1036">
            <v>76</v>
          </cell>
          <cell r="I1036">
            <v>51</v>
          </cell>
        </row>
        <row r="1037">
          <cell r="B1037">
            <v>41733</v>
          </cell>
          <cell r="C1037" t="str">
            <v>Офис</v>
          </cell>
          <cell r="D1037" t="str">
            <v>РКО</v>
          </cell>
          <cell r="G1037">
            <v>25</v>
          </cell>
          <cell r="H1037">
            <v>26</v>
          </cell>
          <cell r="I1037">
            <v>76</v>
          </cell>
        </row>
        <row r="1038">
          <cell r="B1038">
            <v>41736</v>
          </cell>
          <cell r="C1038" t="str">
            <v>Взаиморасчеты МП-ФЮ</v>
          </cell>
          <cell r="D1038" t="str">
            <v>оплата покупателя</v>
          </cell>
          <cell r="G1038">
            <v>1283230.49</v>
          </cell>
          <cell r="H1038">
            <v>51</v>
          </cell>
          <cell r="I1038">
            <v>62</v>
          </cell>
        </row>
        <row r="1039">
          <cell r="B1039">
            <v>41736</v>
          </cell>
          <cell r="C1039" t="str">
            <v>ФД</v>
          </cell>
          <cell r="D1039" t="str">
            <v>Займы</v>
          </cell>
          <cell r="G1039">
            <v>3500</v>
          </cell>
          <cell r="H1039">
            <v>50</v>
          </cell>
          <cell r="I1039">
            <v>66</v>
          </cell>
        </row>
        <row r="1040">
          <cell r="B1040">
            <v>41736</v>
          </cell>
          <cell r="C1040" t="str">
            <v>Офис КЛД</v>
          </cell>
          <cell r="D1040" t="str">
            <v>подотчет</v>
          </cell>
          <cell r="G1040">
            <v>3500</v>
          </cell>
          <cell r="H1040">
            <v>71</v>
          </cell>
          <cell r="I1040">
            <v>50</v>
          </cell>
        </row>
        <row r="1041">
          <cell r="B1041">
            <v>41736</v>
          </cell>
          <cell r="C1041" t="str">
            <v>14.04.11 КЗ ФМ Extra lounge</v>
          </cell>
          <cell r="D1041" t="str">
            <v>аренда оборудования</v>
          </cell>
          <cell r="G1041">
            <v>25000</v>
          </cell>
          <cell r="H1041">
            <v>60</v>
          </cell>
          <cell r="I1041">
            <v>51</v>
          </cell>
        </row>
        <row r="1042">
          <cell r="B1042">
            <v>41736</v>
          </cell>
          <cell r="C1042" t="str">
            <v>14.04.11 КЗ ФМ Extra lounge</v>
          </cell>
          <cell r="D1042" t="str">
            <v>аренда оборудования</v>
          </cell>
          <cell r="G1042">
            <v>25000</v>
          </cell>
          <cell r="H1042">
            <v>20</v>
          </cell>
          <cell r="I1042">
            <v>60</v>
          </cell>
        </row>
        <row r="1043">
          <cell r="B1043">
            <v>41736</v>
          </cell>
          <cell r="C1043" t="str">
            <v>Взаиморасчеты МП-ФЮ</v>
          </cell>
          <cell r="D1043" t="str">
            <v>сопровождение деятельности</v>
          </cell>
          <cell r="G1043">
            <v>5000</v>
          </cell>
          <cell r="H1043">
            <v>60</v>
          </cell>
          <cell r="I1043">
            <v>50</v>
          </cell>
        </row>
        <row r="1044">
          <cell r="B1044">
            <v>41736</v>
          </cell>
          <cell r="C1044" t="str">
            <v>ФД</v>
          </cell>
          <cell r="D1044" t="str">
            <v>Займы</v>
          </cell>
          <cell r="G1044">
            <v>63240</v>
          </cell>
          <cell r="H1044">
            <v>50</v>
          </cell>
          <cell r="I1044">
            <v>66</v>
          </cell>
        </row>
        <row r="1045">
          <cell r="B1045">
            <v>41736</v>
          </cell>
          <cell r="C1045" t="str">
            <v>Офис</v>
          </cell>
          <cell r="D1045" t="str">
            <v>Аренда</v>
          </cell>
          <cell r="G1045">
            <v>70085</v>
          </cell>
          <cell r="H1045">
            <v>76</v>
          </cell>
          <cell r="I1045">
            <v>51</v>
          </cell>
        </row>
        <row r="1046">
          <cell r="B1046">
            <v>41736</v>
          </cell>
          <cell r="C1046" t="str">
            <v>Офис</v>
          </cell>
          <cell r="D1046" t="str">
            <v>Аренда</v>
          </cell>
          <cell r="G1046">
            <v>70085</v>
          </cell>
          <cell r="H1046">
            <v>76</v>
          </cell>
          <cell r="I1046">
            <v>51</v>
          </cell>
        </row>
        <row r="1047">
          <cell r="B1047">
            <v>41736</v>
          </cell>
          <cell r="C1047" t="str">
            <v>Офис</v>
          </cell>
          <cell r="D1047" t="str">
            <v>Аренда</v>
          </cell>
          <cell r="G1047">
            <v>70085</v>
          </cell>
          <cell r="H1047">
            <v>26</v>
          </cell>
          <cell r="I1047">
            <v>76</v>
          </cell>
        </row>
        <row r="1048">
          <cell r="B1048">
            <v>41736</v>
          </cell>
          <cell r="C1048" t="str">
            <v>Офис</v>
          </cell>
          <cell r="D1048" t="str">
            <v>Уборка</v>
          </cell>
          <cell r="G1048">
            <v>3758.2</v>
          </cell>
          <cell r="H1048">
            <v>76</v>
          </cell>
          <cell r="I1048">
            <v>51</v>
          </cell>
        </row>
        <row r="1049">
          <cell r="B1049">
            <v>41736</v>
          </cell>
          <cell r="C1049" t="str">
            <v>Офис</v>
          </cell>
          <cell r="D1049" t="str">
            <v>Уборка</v>
          </cell>
          <cell r="G1049">
            <v>3758.2</v>
          </cell>
          <cell r="H1049">
            <v>26</v>
          </cell>
          <cell r="I1049">
            <v>76</v>
          </cell>
        </row>
        <row r="1050">
          <cell r="B1050">
            <v>41736</v>
          </cell>
          <cell r="C1050" t="str">
            <v>Офис</v>
          </cell>
          <cell r="D1050" t="str">
            <v>накладные расходы</v>
          </cell>
          <cell r="G1050">
            <v>1440</v>
          </cell>
          <cell r="H1050">
            <v>76</v>
          </cell>
          <cell r="I1050">
            <v>50</v>
          </cell>
        </row>
        <row r="1051">
          <cell r="B1051">
            <v>41736</v>
          </cell>
          <cell r="C1051" t="str">
            <v>Офис</v>
          </cell>
          <cell r="D1051" t="str">
            <v>накладные расходы</v>
          </cell>
          <cell r="G1051">
            <v>1440</v>
          </cell>
          <cell r="H1051">
            <v>26</v>
          </cell>
          <cell r="I1051">
            <v>76</v>
          </cell>
        </row>
        <row r="1052">
          <cell r="B1052">
            <v>41736</v>
          </cell>
          <cell r="C1052" t="str">
            <v>Офис</v>
          </cell>
          <cell r="D1052" t="str">
            <v>накладные расходы</v>
          </cell>
          <cell r="G1052">
            <v>6200</v>
          </cell>
          <cell r="H1052">
            <v>76</v>
          </cell>
          <cell r="I1052">
            <v>51</v>
          </cell>
        </row>
        <row r="1053">
          <cell r="B1053">
            <v>41736</v>
          </cell>
          <cell r="C1053" t="str">
            <v>Офис</v>
          </cell>
          <cell r="D1053" t="str">
            <v>накладные расходы</v>
          </cell>
          <cell r="G1053">
            <v>6200</v>
          </cell>
          <cell r="H1053">
            <v>26</v>
          </cell>
          <cell r="I1053">
            <v>76</v>
          </cell>
        </row>
        <row r="1054">
          <cell r="B1054">
            <v>41736</v>
          </cell>
          <cell r="C1054" t="str">
            <v>ФД</v>
          </cell>
          <cell r="D1054" t="str">
            <v>Транзит</v>
          </cell>
          <cell r="G1054">
            <v>370584</v>
          </cell>
          <cell r="H1054">
            <v>57</v>
          </cell>
          <cell r="I1054">
            <v>51</v>
          </cell>
        </row>
        <row r="1055">
          <cell r="B1055">
            <v>41736</v>
          </cell>
          <cell r="C1055" t="str">
            <v>Офис</v>
          </cell>
          <cell r="D1055" t="str">
            <v>Зарплата 03</v>
          </cell>
          <cell r="G1055">
            <v>3200</v>
          </cell>
          <cell r="H1055">
            <v>70</v>
          </cell>
          <cell r="I1055">
            <v>50</v>
          </cell>
        </row>
        <row r="1056">
          <cell r="B1056">
            <v>41736</v>
          </cell>
          <cell r="C1056" t="str">
            <v>14.04.26 ЯРЛ ФМ Мед</v>
          </cell>
          <cell r="D1056" t="str">
            <v>логистика и монтаж</v>
          </cell>
          <cell r="G1056">
            <v>20000</v>
          </cell>
          <cell r="H1056">
            <v>60</v>
          </cell>
          <cell r="I1056">
            <v>51</v>
          </cell>
        </row>
        <row r="1057">
          <cell r="B1057">
            <v>41736</v>
          </cell>
          <cell r="C1057" t="str">
            <v>14.04.26 ЯРЛ ФМ Мед</v>
          </cell>
          <cell r="D1057" t="str">
            <v>логистика и монтаж</v>
          </cell>
          <cell r="G1057">
            <v>20000</v>
          </cell>
          <cell r="H1057">
            <v>20</v>
          </cell>
          <cell r="I1057">
            <v>60</v>
          </cell>
        </row>
        <row r="1058">
          <cell r="B1058">
            <v>41737</v>
          </cell>
          <cell r="C1058" t="str">
            <v>Взаиморасчеты МП-ФЮ</v>
          </cell>
          <cell r="D1058" t="str">
            <v>оплата покупателя</v>
          </cell>
          <cell r="G1058">
            <v>841046.68</v>
          </cell>
          <cell r="H1058">
            <v>51</v>
          </cell>
          <cell r="I1058">
            <v>62</v>
          </cell>
        </row>
        <row r="1059">
          <cell r="B1059">
            <v>41737</v>
          </cell>
          <cell r="C1059" t="str">
            <v>14.04.11 КЗ ФМ Extra lounge</v>
          </cell>
          <cell r="D1059" t="str">
            <v>сопровождение деятельности</v>
          </cell>
          <cell r="G1059">
            <v>20000</v>
          </cell>
          <cell r="H1059">
            <v>60</v>
          </cell>
          <cell r="I1059">
            <v>50</v>
          </cell>
        </row>
        <row r="1060">
          <cell r="B1060">
            <v>41737</v>
          </cell>
          <cell r="C1060" t="str">
            <v>14.04.11 КЗ ФМ Extra lounge</v>
          </cell>
          <cell r="D1060" t="str">
            <v>сопровождение деятельности</v>
          </cell>
          <cell r="G1060">
            <v>20000</v>
          </cell>
          <cell r="H1060">
            <v>20</v>
          </cell>
          <cell r="I1060">
            <v>60</v>
          </cell>
        </row>
        <row r="1061">
          <cell r="B1061">
            <v>41737</v>
          </cell>
          <cell r="C1061" t="str">
            <v>ФД</v>
          </cell>
          <cell r="D1061" t="str">
            <v>Транзит</v>
          </cell>
          <cell r="G1061">
            <v>1051049</v>
          </cell>
          <cell r="H1061">
            <v>50</v>
          </cell>
          <cell r="I1061">
            <v>57</v>
          </cell>
        </row>
        <row r="1062">
          <cell r="B1062">
            <v>41737</v>
          </cell>
          <cell r="C1062" t="str">
            <v>ФД</v>
          </cell>
          <cell r="D1062" t="str">
            <v>Транзит</v>
          </cell>
          <cell r="G1062">
            <v>370584</v>
          </cell>
          <cell r="H1062">
            <v>50</v>
          </cell>
          <cell r="I1062">
            <v>57</v>
          </cell>
        </row>
        <row r="1063">
          <cell r="B1063">
            <v>41737</v>
          </cell>
          <cell r="C1063" t="str">
            <v>Взаиморасчеты МП-ФЮ</v>
          </cell>
          <cell r="D1063" t="str">
            <v>сопровождение деятельности</v>
          </cell>
          <cell r="G1063">
            <v>46633</v>
          </cell>
          <cell r="H1063">
            <v>60</v>
          </cell>
          <cell r="I1063">
            <v>50</v>
          </cell>
        </row>
        <row r="1064">
          <cell r="B1064">
            <v>41737</v>
          </cell>
          <cell r="C1064" t="str">
            <v>Взаиморасчеты МП-ФЮ</v>
          </cell>
          <cell r="D1064" t="str">
            <v>сопровождение деятельности</v>
          </cell>
          <cell r="G1064">
            <v>200000</v>
          </cell>
          <cell r="H1064">
            <v>60</v>
          </cell>
          <cell r="I1064">
            <v>50</v>
          </cell>
        </row>
        <row r="1065">
          <cell r="B1065">
            <v>41737</v>
          </cell>
          <cell r="C1065" t="str">
            <v>Взаиморасчеты МП-ФЮ</v>
          </cell>
          <cell r="D1065" t="str">
            <v>сопровождение деятельности</v>
          </cell>
          <cell r="G1065">
            <v>1000000</v>
          </cell>
          <cell r="H1065">
            <v>60</v>
          </cell>
          <cell r="I1065">
            <v>50</v>
          </cell>
        </row>
        <row r="1066">
          <cell r="B1066">
            <v>41737</v>
          </cell>
          <cell r="C1066" t="str">
            <v>ФД</v>
          </cell>
          <cell r="D1066" t="str">
            <v>Займы</v>
          </cell>
          <cell r="G1066">
            <v>200000</v>
          </cell>
          <cell r="H1066">
            <v>50</v>
          </cell>
          <cell r="I1066">
            <v>66</v>
          </cell>
        </row>
        <row r="1067">
          <cell r="B1067">
            <v>41737</v>
          </cell>
          <cell r="C1067" t="str">
            <v>ФД</v>
          </cell>
          <cell r="D1067" t="str">
            <v>Займы</v>
          </cell>
          <cell r="G1067">
            <v>1000000</v>
          </cell>
          <cell r="H1067">
            <v>50</v>
          </cell>
          <cell r="I1067">
            <v>66</v>
          </cell>
        </row>
        <row r="1068">
          <cell r="B1068">
            <v>41737</v>
          </cell>
          <cell r="C1068" t="str">
            <v>Офис</v>
          </cell>
          <cell r="D1068" t="str">
            <v>накладные расходы</v>
          </cell>
          <cell r="G1068">
            <v>167</v>
          </cell>
          <cell r="H1068">
            <v>76</v>
          </cell>
          <cell r="I1068">
            <v>50</v>
          </cell>
        </row>
        <row r="1069">
          <cell r="B1069">
            <v>41737</v>
          </cell>
          <cell r="C1069" t="str">
            <v>Офис</v>
          </cell>
          <cell r="D1069" t="str">
            <v>накладные расходы</v>
          </cell>
          <cell r="G1069">
            <v>167</v>
          </cell>
          <cell r="H1069">
            <v>26</v>
          </cell>
          <cell r="I1069">
            <v>76</v>
          </cell>
        </row>
        <row r="1070">
          <cell r="B1070">
            <v>41737</v>
          </cell>
          <cell r="C1070" t="str">
            <v>Офис</v>
          </cell>
          <cell r="D1070" t="str">
            <v>накладные расходы</v>
          </cell>
          <cell r="G1070">
            <v>2100</v>
          </cell>
          <cell r="H1070">
            <v>76</v>
          </cell>
          <cell r="I1070">
            <v>50</v>
          </cell>
        </row>
        <row r="1071">
          <cell r="B1071">
            <v>41737</v>
          </cell>
          <cell r="C1071" t="str">
            <v>ФД</v>
          </cell>
          <cell r="D1071" t="str">
            <v>Займы</v>
          </cell>
          <cell r="G1071">
            <v>12534</v>
          </cell>
          <cell r="H1071">
            <v>50</v>
          </cell>
          <cell r="I1071">
            <v>66</v>
          </cell>
        </row>
        <row r="1072">
          <cell r="B1072">
            <v>41737</v>
          </cell>
          <cell r="C1072" t="str">
            <v>Офис</v>
          </cell>
          <cell r="D1072" t="str">
            <v>накладные расходы</v>
          </cell>
          <cell r="G1072">
            <v>590</v>
          </cell>
          <cell r="H1072">
            <v>76</v>
          </cell>
          <cell r="I1072">
            <v>51</v>
          </cell>
        </row>
        <row r="1073">
          <cell r="B1073">
            <v>41737</v>
          </cell>
          <cell r="C1073" t="str">
            <v>Офис</v>
          </cell>
          <cell r="D1073" t="str">
            <v>накладные расходы</v>
          </cell>
          <cell r="G1073">
            <v>590</v>
          </cell>
          <cell r="H1073">
            <v>26</v>
          </cell>
          <cell r="I1073">
            <v>76</v>
          </cell>
        </row>
        <row r="1074">
          <cell r="B1074">
            <v>41737</v>
          </cell>
          <cell r="C1074" t="str">
            <v>Офис</v>
          </cell>
          <cell r="D1074" t="str">
            <v>накладные расходы</v>
          </cell>
          <cell r="G1074">
            <v>2100</v>
          </cell>
          <cell r="H1074">
            <v>26</v>
          </cell>
          <cell r="I1074">
            <v>76</v>
          </cell>
        </row>
        <row r="1075">
          <cell r="B1075">
            <v>41738</v>
          </cell>
          <cell r="C1075" t="str">
            <v>14.04.11 КЛД ФМ Платинум</v>
          </cell>
          <cell r="D1075" t="str">
            <v>логистика и монтаж</v>
          </cell>
          <cell r="G1075">
            <v>35000</v>
          </cell>
          <cell r="H1075">
            <v>60</v>
          </cell>
          <cell r="I1075">
            <v>51</v>
          </cell>
        </row>
        <row r="1076">
          <cell r="B1076">
            <v>41738</v>
          </cell>
          <cell r="C1076" t="str">
            <v>Офис</v>
          </cell>
          <cell r="D1076" t="str">
            <v>Реклама</v>
          </cell>
          <cell r="G1076">
            <v>5600</v>
          </cell>
          <cell r="H1076">
            <v>76</v>
          </cell>
          <cell r="I1076">
            <v>51</v>
          </cell>
        </row>
        <row r="1077">
          <cell r="B1077">
            <v>41738</v>
          </cell>
          <cell r="C1077" t="str">
            <v>14.04.11 КЛД ФМ Платинум</v>
          </cell>
          <cell r="D1077" t="str">
            <v>логистика и монтаж</v>
          </cell>
          <cell r="G1077">
            <v>35000</v>
          </cell>
          <cell r="H1077">
            <v>20</v>
          </cell>
          <cell r="I1077">
            <v>60</v>
          </cell>
        </row>
        <row r="1078">
          <cell r="B1078">
            <v>41738</v>
          </cell>
          <cell r="C1078" t="str">
            <v>Офис</v>
          </cell>
          <cell r="D1078" t="str">
            <v>Реклама</v>
          </cell>
          <cell r="G1078">
            <v>5600</v>
          </cell>
          <cell r="H1078">
            <v>26</v>
          </cell>
          <cell r="I1078">
            <v>76</v>
          </cell>
        </row>
        <row r="1079">
          <cell r="B1079">
            <v>41738</v>
          </cell>
          <cell r="C1079" t="str">
            <v>14.04.11 КЗ ФМ Extra lounge</v>
          </cell>
          <cell r="D1079" t="str">
            <v>полиграфия и производство</v>
          </cell>
          <cell r="G1079">
            <v>2500</v>
          </cell>
          <cell r="H1079">
            <v>60</v>
          </cell>
          <cell r="I1079">
            <v>51</v>
          </cell>
        </row>
        <row r="1080">
          <cell r="B1080">
            <v>41738</v>
          </cell>
          <cell r="C1080" t="str">
            <v>14.04.11 КЗ ФМ Extra lounge</v>
          </cell>
          <cell r="D1080" t="str">
            <v>полиграфия и производство</v>
          </cell>
          <cell r="G1080">
            <v>2500</v>
          </cell>
          <cell r="H1080">
            <v>20</v>
          </cell>
          <cell r="I1080">
            <v>60</v>
          </cell>
        </row>
        <row r="1081">
          <cell r="B1081">
            <v>41738</v>
          </cell>
          <cell r="C1081" t="str">
            <v>14.04.11 КЛД ФМ Платинум</v>
          </cell>
          <cell r="D1081" t="str">
            <v>сопровождение деятельности</v>
          </cell>
          <cell r="G1081">
            <v>21968.799999999999</v>
          </cell>
          <cell r="H1081">
            <v>60</v>
          </cell>
          <cell r="I1081">
            <v>50</v>
          </cell>
        </row>
        <row r="1082">
          <cell r="B1082">
            <v>41738</v>
          </cell>
          <cell r="C1082" t="str">
            <v>Офис КЛД</v>
          </cell>
          <cell r="D1082" t="str">
            <v>подотчет</v>
          </cell>
          <cell r="G1082">
            <v>2500</v>
          </cell>
          <cell r="H1082">
            <v>50</v>
          </cell>
          <cell r="I1082">
            <v>71</v>
          </cell>
        </row>
        <row r="1083">
          <cell r="B1083">
            <v>41738</v>
          </cell>
          <cell r="C1083" t="str">
            <v>Офис</v>
          </cell>
          <cell r="D1083" t="str">
            <v>накладные расходы</v>
          </cell>
          <cell r="G1083">
            <v>1000</v>
          </cell>
          <cell r="H1083">
            <v>76</v>
          </cell>
          <cell r="I1083">
            <v>50</v>
          </cell>
        </row>
        <row r="1084">
          <cell r="B1084">
            <v>41738</v>
          </cell>
          <cell r="C1084" t="str">
            <v>Офис</v>
          </cell>
          <cell r="D1084" t="str">
            <v>подотчет</v>
          </cell>
          <cell r="G1084">
            <v>1700</v>
          </cell>
          <cell r="H1084">
            <v>71</v>
          </cell>
          <cell r="I1084">
            <v>50</v>
          </cell>
        </row>
        <row r="1085">
          <cell r="B1085">
            <v>41738</v>
          </cell>
          <cell r="C1085" t="str">
            <v>14.04.11 КЛД ФМ Платинум</v>
          </cell>
          <cell r="D1085" t="str">
            <v>сопровождение деятельности</v>
          </cell>
          <cell r="G1085">
            <v>21968.799999999999</v>
          </cell>
          <cell r="H1085">
            <v>20</v>
          </cell>
          <cell r="I1085">
            <v>60</v>
          </cell>
        </row>
        <row r="1086">
          <cell r="B1086">
            <v>41738</v>
          </cell>
          <cell r="C1086" t="str">
            <v>Офис</v>
          </cell>
          <cell r="D1086" t="str">
            <v>накладные расходы</v>
          </cell>
          <cell r="G1086">
            <v>1000</v>
          </cell>
          <cell r="H1086">
            <v>26</v>
          </cell>
          <cell r="I1086">
            <v>76</v>
          </cell>
        </row>
        <row r="1087">
          <cell r="B1087">
            <v>41739</v>
          </cell>
          <cell r="C1087" t="str">
            <v>Взаиморасчеты МП-ФЮ</v>
          </cell>
          <cell r="D1087" t="str">
            <v>оплата покупателя</v>
          </cell>
          <cell r="G1087">
            <v>400000</v>
          </cell>
          <cell r="H1087">
            <v>51</v>
          </cell>
          <cell r="I1087">
            <v>62</v>
          </cell>
        </row>
        <row r="1088">
          <cell r="B1088">
            <v>41739</v>
          </cell>
          <cell r="C1088" t="str">
            <v>ФД</v>
          </cell>
          <cell r="D1088" t="str">
            <v>Транзит</v>
          </cell>
          <cell r="G1088">
            <v>671202</v>
          </cell>
          <cell r="H1088">
            <v>57</v>
          </cell>
          <cell r="I1088">
            <v>51</v>
          </cell>
        </row>
        <row r="1089">
          <cell r="B1089">
            <v>41739</v>
          </cell>
          <cell r="C1089" t="str">
            <v>ФД</v>
          </cell>
          <cell r="D1089" t="str">
            <v>Транзит</v>
          </cell>
          <cell r="G1089">
            <v>671202</v>
          </cell>
          <cell r="H1089">
            <v>50</v>
          </cell>
          <cell r="I1089">
            <v>57</v>
          </cell>
        </row>
        <row r="1090">
          <cell r="B1090">
            <v>41739</v>
          </cell>
          <cell r="C1090" t="str">
            <v>Взаиморасчеты МП-ФЮ</v>
          </cell>
          <cell r="D1090" t="str">
            <v>сопровождение деятельности</v>
          </cell>
          <cell r="G1090">
            <v>24502</v>
          </cell>
          <cell r="H1090">
            <v>60</v>
          </cell>
          <cell r="I1090">
            <v>50</v>
          </cell>
        </row>
        <row r="1091">
          <cell r="B1091">
            <v>41739</v>
          </cell>
          <cell r="C1091" t="str">
            <v>Офис</v>
          </cell>
          <cell r="D1091" t="str">
            <v>накладные расходы</v>
          </cell>
          <cell r="G1091">
            <v>1200</v>
          </cell>
          <cell r="H1091">
            <v>76</v>
          </cell>
          <cell r="I1091">
            <v>50</v>
          </cell>
        </row>
        <row r="1092">
          <cell r="B1092">
            <v>41739</v>
          </cell>
          <cell r="C1092" t="str">
            <v xml:space="preserve">14.03.11 ФМ Униформа Retail </v>
          </cell>
          <cell r="D1092" t="str">
            <v>оплата покупателя</v>
          </cell>
          <cell r="G1092">
            <v>77719.98</v>
          </cell>
          <cell r="H1092">
            <v>51</v>
          </cell>
          <cell r="I1092">
            <v>62</v>
          </cell>
        </row>
        <row r="1093">
          <cell r="B1093">
            <v>41739</v>
          </cell>
          <cell r="C1093" t="str">
            <v>14.03.11 ФМ Униформа Provocation</v>
          </cell>
          <cell r="D1093" t="str">
            <v>оплата покупателя</v>
          </cell>
          <cell r="G1093">
            <v>112383.34</v>
          </cell>
          <cell r="H1093">
            <v>51</v>
          </cell>
          <cell r="I1093">
            <v>62</v>
          </cell>
        </row>
        <row r="1094">
          <cell r="B1094">
            <v>41739</v>
          </cell>
          <cell r="C1094" t="str">
            <v>14.03.06 ФМ Бьюти День</v>
          </cell>
          <cell r="D1094" t="str">
            <v>оплата покупателя</v>
          </cell>
          <cell r="G1094">
            <v>58486.28</v>
          </cell>
          <cell r="H1094">
            <v>51</v>
          </cell>
          <cell r="I1094">
            <v>62</v>
          </cell>
        </row>
        <row r="1095">
          <cell r="B1095">
            <v>41739</v>
          </cell>
          <cell r="C1095" t="str">
            <v>14.04.11 КЗ ФМ Extra lounge</v>
          </cell>
          <cell r="D1095" t="str">
            <v>подотчет</v>
          </cell>
          <cell r="G1095">
            <v>60000</v>
          </cell>
          <cell r="H1095">
            <v>71</v>
          </cell>
          <cell r="I1095">
            <v>50</v>
          </cell>
        </row>
        <row r="1096">
          <cell r="B1096">
            <v>41739</v>
          </cell>
          <cell r="C1096" t="str">
            <v>Взаиморасчеты МП-ФЮ</v>
          </cell>
          <cell r="D1096" t="str">
            <v>сопровождение деятельности</v>
          </cell>
          <cell r="G1096">
            <v>300000</v>
          </cell>
          <cell r="H1096">
            <v>60</v>
          </cell>
          <cell r="I1096">
            <v>50</v>
          </cell>
        </row>
        <row r="1097">
          <cell r="B1097">
            <v>41739</v>
          </cell>
          <cell r="C1097" t="str">
            <v>Взаиморасчеты МП-ФЮ</v>
          </cell>
          <cell r="D1097" t="str">
            <v>сопровождение деятельности</v>
          </cell>
          <cell r="G1097">
            <v>310000</v>
          </cell>
          <cell r="H1097">
            <v>60</v>
          </cell>
          <cell r="I1097">
            <v>50</v>
          </cell>
        </row>
        <row r="1098">
          <cell r="B1098">
            <v>41739</v>
          </cell>
          <cell r="C1098" t="str">
            <v>ФД</v>
          </cell>
          <cell r="D1098" t="str">
            <v>Займы</v>
          </cell>
          <cell r="G1098">
            <v>610000</v>
          </cell>
          <cell r="H1098">
            <v>50</v>
          </cell>
          <cell r="I1098">
            <v>66</v>
          </cell>
        </row>
        <row r="1099">
          <cell r="B1099">
            <v>41739</v>
          </cell>
          <cell r="C1099" t="str">
            <v>14.04.11 КЛД ФМ Платинум</v>
          </cell>
          <cell r="D1099" t="str">
            <v>подотчет</v>
          </cell>
          <cell r="G1099">
            <v>71000</v>
          </cell>
          <cell r="H1099">
            <v>71</v>
          </cell>
          <cell r="I1099">
            <v>50</v>
          </cell>
        </row>
        <row r="1100">
          <cell r="B1100">
            <v>41739</v>
          </cell>
          <cell r="C1100" t="str">
            <v>Офис</v>
          </cell>
          <cell r="D1100" t="str">
            <v>накладные расходы</v>
          </cell>
          <cell r="G1100">
            <v>1200</v>
          </cell>
          <cell r="H1100">
            <v>26</v>
          </cell>
          <cell r="I1100">
            <v>76</v>
          </cell>
        </row>
        <row r="1101">
          <cell r="B1101">
            <v>41739</v>
          </cell>
          <cell r="C1101" t="str">
            <v>Офис</v>
          </cell>
          <cell r="D1101" t="str">
            <v>накладные расходы</v>
          </cell>
          <cell r="G1101">
            <v>291</v>
          </cell>
          <cell r="H1101">
            <v>76</v>
          </cell>
          <cell r="I1101">
            <v>50</v>
          </cell>
        </row>
        <row r="1102">
          <cell r="B1102">
            <v>41739</v>
          </cell>
          <cell r="C1102" t="str">
            <v>Офис</v>
          </cell>
          <cell r="D1102" t="str">
            <v>накладные расходы</v>
          </cell>
          <cell r="G1102">
            <v>600</v>
          </cell>
          <cell r="H1102">
            <v>76</v>
          </cell>
          <cell r="I1102">
            <v>50</v>
          </cell>
        </row>
        <row r="1103">
          <cell r="B1103">
            <v>41739</v>
          </cell>
          <cell r="C1103" t="str">
            <v>Офис</v>
          </cell>
          <cell r="D1103" t="str">
            <v>накладные расходы</v>
          </cell>
          <cell r="G1103">
            <v>291</v>
          </cell>
          <cell r="H1103">
            <v>26</v>
          </cell>
          <cell r="I1103">
            <v>76</v>
          </cell>
        </row>
        <row r="1104">
          <cell r="B1104">
            <v>41739</v>
          </cell>
          <cell r="C1104" t="str">
            <v>Офис</v>
          </cell>
          <cell r="D1104" t="str">
            <v>накладные расходы</v>
          </cell>
          <cell r="G1104">
            <v>600</v>
          </cell>
          <cell r="H1104">
            <v>26</v>
          </cell>
          <cell r="I1104">
            <v>76</v>
          </cell>
        </row>
        <row r="1105">
          <cell r="B1105">
            <v>41739</v>
          </cell>
          <cell r="C1105" t="str">
            <v>Офис</v>
          </cell>
          <cell r="D1105" t="str">
            <v>Зарплата 03</v>
          </cell>
          <cell r="G1105">
            <v>39000</v>
          </cell>
          <cell r="H1105">
            <v>70</v>
          </cell>
          <cell r="I1105">
            <v>50</v>
          </cell>
        </row>
        <row r="1106">
          <cell r="B1106">
            <v>41739</v>
          </cell>
          <cell r="C1106" t="str">
            <v>Офис КЛД</v>
          </cell>
          <cell r="D1106" t="str">
            <v>Зарплата 03</v>
          </cell>
          <cell r="G1106">
            <v>30000</v>
          </cell>
          <cell r="H1106">
            <v>70</v>
          </cell>
          <cell r="I1106">
            <v>50</v>
          </cell>
        </row>
        <row r="1107">
          <cell r="B1107">
            <v>41739</v>
          </cell>
          <cell r="C1107" t="str">
            <v>Офис</v>
          </cell>
          <cell r="D1107" t="str">
            <v>Зарплата 03</v>
          </cell>
          <cell r="G1107">
            <v>19050</v>
          </cell>
          <cell r="H1107">
            <v>70</v>
          </cell>
          <cell r="I1107">
            <v>50</v>
          </cell>
        </row>
        <row r="1108">
          <cell r="B1108">
            <v>41739</v>
          </cell>
          <cell r="C1108" t="str">
            <v>Офис</v>
          </cell>
          <cell r="D1108" t="str">
            <v>Зарплата 03</v>
          </cell>
          <cell r="G1108">
            <v>32000</v>
          </cell>
          <cell r="H1108">
            <v>70</v>
          </cell>
          <cell r="I1108">
            <v>50</v>
          </cell>
        </row>
        <row r="1109">
          <cell r="B1109">
            <v>41739</v>
          </cell>
          <cell r="C1109" t="str">
            <v>Офис</v>
          </cell>
          <cell r="D1109" t="str">
            <v>Зарплата 03</v>
          </cell>
          <cell r="G1109">
            <v>40000</v>
          </cell>
          <cell r="H1109">
            <v>70</v>
          </cell>
          <cell r="I1109">
            <v>50</v>
          </cell>
        </row>
        <row r="1110">
          <cell r="B1110">
            <v>41739</v>
          </cell>
          <cell r="C1110" t="str">
            <v>Офис</v>
          </cell>
          <cell r="D1110" t="str">
            <v>Зарплата 03</v>
          </cell>
          <cell r="G1110">
            <v>25000</v>
          </cell>
          <cell r="H1110">
            <v>70</v>
          </cell>
          <cell r="I1110">
            <v>50</v>
          </cell>
        </row>
        <row r="1111">
          <cell r="B1111">
            <v>41739</v>
          </cell>
          <cell r="C1111" t="str">
            <v>Офис</v>
          </cell>
          <cell r="D1111" t="str">
            <v>Зарплата 03</v>
          </cell>
          <cell r="G1111">
            <v>40000</v>
          </cell>
          <cell r="H1111">
            <v>70</v>
          </cell>
          <cell r="I1111">
            <v>50</v>
          </cell>
        </row>
        <row r="1112">
          <cell r="B1112">
            <v>41739</v>
          </cell>
          <cell r="C1112" t="str">
            <v>Офис</v>
          </cell>
          <cell r="D1112" t="str">
            <v>Зарплата 03</v>
          </cell>
          <cell r="G1112">
            <v>100000</v>
          </cell>
          <cell r="H1112">
            <v>70</v>
          </cell>
          <cell r="I1112">
            <v>50</v>
          </cell>
        </row>
        <row r="1113">
          <cell r="B1113">
            <v>41739</v>
          </cell>
          <cell r="C1113" t="str">
            <v>Офис</v>
          </cell>
          <cell r="D1113" t="str">
            <v>Зарплата 03</v>
          </cell>
          <cell r="G1113">
            <v>100000</v>
          </cell>
          <cell r="H1113">
            <v>70</v>
          </cell>
          <cell r="I1113">
            <v>50</v>
          </cell>
        </row>
        <row r="1114">
          <cell r="B1114">
            <v>41739</v>
          </cell>
          <cell r="C1114" t="str">
            <v>Офис</v>
          </cell>
          <cell r="D1114" t="str">
            <v>Зарплата 03</v>
          </cell>
          <cell r="G1114">
            <v>43000</v>
          </cell>
          <cell r="H1114">
            <v>70</v>
          </cell>
          <cell r="I1114">
            <v>50</v>
          </cell>
        </row>
        <row r="1115">
          <cell r="B1115">
            <v>41739</v>
          </cell>
          <cell r="C1115" t="str">
            <v>Офис</v>
          </cell>
          <cell r="D1115" t="str">
            <v>Зарплата 03</v>
          </cell>
          <cell r="G1115">
            <v>10000</v>
          </cell>
          <cell r="H1115">
            <v>70</v>
          </cell>
          <cell r="I1115">
            <v>50</v>
          </cell>
        </row>
        <row r="1116">
          <cell r="B1116">
            <v>41739</v>
          </cell>
          <cell r="C1116" t="str">
            <v>Офис</v>
          </cell>
          <cell r="D1116" t="str">
            <v>Зарплата 03</v>
          </cell>
          <cell r="G1116">
            <v>63000</v>
          </cell>
          <cell r="H1116">
            <v>70</v>
          </cell>
          <cell r="I1116">
            <v>50</v>
          </cell>
        </row>
        <row r="1117">
          <cell r="B1117">
            <v>41739</v>
          </cell>
          <cell r="C1117" t="str">
            <v>Офис</v>
          </cell>
          <cell r="D1117" t="str">
            <v>Зарплата 03</v>
          </cell>
          <cell r="G1117">
            <v>40000</v>
          </cell>
          <cell r="H1117">
            <v>70</v>
          </cell>
          <cell r="I1117">
            <v>50</v>
          </cell>
        </row>
        <row r="1118">
          <cell r="B1118">
            <v>41739</v>
          </cell>
          <cell r="C1118" t="str">
            <v>Офис</v>
          </cell>
          <cell r="D1118" t="str">
            <v>Зарплата 03</v>
          </cell>
          <cell r="G1118">
            <v>30000</v>
          </cell>
          <cell r="H1118">
            <v>70</v>
          </cell>
          <cell r="I1118">
            <v>50</v>
          </cell>
        </row>
        <row r="1119">
          <cell r="B1119">
            <v>41739</v>
          </cell>
          <cell r="C1119" t="str">
            <v>Офис</v>
          </cell>
          <cell r="D1119" t="str">
            <v>Реклама</v>
          </cell>
          <cell r="G1119">
            <v>5600</v>
          </cell>
          <cell r="H1119">
            <v>76</v>
          </cell>
          <cell r="I1119">
            <v>51</v>
          </cell>
        </row>
        <row r="1120">
          <cell r="B1120">
            <v>41739</v>
          </cell>
          <cell r="C1120" t="str">
            <v>Офис</v>
          </cell>
          <cell r="D1120" t="str">
            <v>Реклама</v>
          </cell>
          <cell r="G1120">
            <v>5600</v>
          </cell>
          <cell r="H1120">
            <v>26</v>
          </cell>
          <cell r="I1120">
            <v>76</v>
          </cell>
        </row>
        <row r="1121">
          <cell r="B1121">
            <v>41739</v>
          </cell>
          <cell r="C1121" t="str">
            <v>14.04.11 КЗ ФМ Extra lounge</v>
          </cell>
          <cell r="D1121" t="str">
            <v>сопровождение деятельности</v>
          </cell>
          <cell r="G1121">
            <v>4600</v>
          </cell>
          <cell r="H1121">
            <v>60</v>
          </cell>
          <cell r="I1121">
            <v>51</v>
          </cell>
        </row>
        <row r="1122">
          <cell r="B1122">
            <v>41739</v>
          </cell>
          <cell r="C1122" t="str">
            <v>14.04.11 КЗ ФМ Extra lounge</v>
          </cell>
          <cell r="D1122" t="str">
            <v>сопровождение деятельности</v>
          </cell>
          <cell r="G1122">
            <v>4600</v>
          </cell>
          <cell r="H1122">
            <v>20</v>
          </cell>
          <cell r="I1122">
            <v>60</v>
          </cell>
        </row>
        <row r="1123">
          <cell r="B1123">
            <v>41739</v>
          </cell>
          <cell r="C1123" t="str">
            <v>14.04.11 КЛД ФМ Платинум</v>
          </cell>
          <cell r="D1123" t="str">
            <v>логистика и монтаж</v>
          </cell>
          <cell r="G1123">
            <v>111872</v>
          </cell>
          <cell r="H1123">
            <v>60</v>
          </cell>
          <cell r="I1123">
            <v>51</v>
          </cell>
        </row>
        <row r="1124">
          <cell r="B1124">
            <v>41739</v>
          </cell>
          <cell r="C1124" t="str">
            <v>14.04.11 КЛД ФМ Платинум</v>
          </cell>
          <cell r="D1124" t="str">
            <v>логистика и монтаж</v>
          </cell>
          <cell r="G1124">
            <v>111872</v>
          </cell>
          <cell r="H1124">
            <v>20</v>
          </cell>
          <cell r="I1124">
            <v>60</v>
          </cell>
        </row>
        <row r="1125">
          <cell r="B1125">
            <v>41740</v>
          </cell>
          <cell r="C1125" t="str">
            <v>14.04.11 КЗ ФМ Extra lounge</v>
          </cell>
          <cell r="D1125" t="str">
            <v>Реализация</v>
          </cell>
          <cell r="G1125">
            <v>302937.31</v>
          </cell>
          <cell r="H1125">
            <v>62</v>
          </cell>
          <cell r="I1125">
            <v>90</v>
          </cell>
        </row>
        <row r="1126">
          <cell r="B1126">
            <v>41740</v>
          </cell>
          <cell r="C1126" t="str">
            <v>14.04.11 КЛД ФМ Платинум</v>
          </cell>
          <cell r="D1126" t="str">
            <v>Реализация</v>
          </cell>
          <cell r="G1126">
            <v>428690.11</v>
          </cell>
          <cell r="H1126">
            <v>62</v>
          </cell>
          <cell r="I1126">
            <v>90</v>
          </cell>
        </row>
        <row r="1127">
          <cell r="B1127">
            <v>41740</v>
          </cell>
          <cell r="C1127" t="str">
            <v>14.04.11 КЛД ФМ Платинум</v>
          </cell>
          <cell r="D1127" t="str">
            <v>Комиссия контрагентам</v>
          </cell>
          <cell r="G1127">
            <v>19240</v>
          </cell>
          <cell r="H1127">
            <v>20</v>
          </cell>
          <cell r="I1127">
            <v>60</v>
          </cell>
        </row>
        <row r="1128">
          <cell r="B1128">
            <v>41740</v>
          </cell>
          <cell r="C1128" t="str">
            <v>14.04.11 КЗ ФМ Extra lounge</v>
          </cell>
          <cell r="D1128" t="str">
            <v>Комиссия контрагентам</v>
          </cell>
          <cell r="G1128">
            <v>14690</v>
          </cell>
          <cell r="H1128">
            <v>20</v>
          </cell>
          <cell r="I1128">
            <v>60</v>
          </cell>
        </row>
        <row r="1129">
          <cell r="B1129">
            <v>41740</v>
          </cell>
          <cell r="C1129" t="str">
            <v>14.04.12 ФМ Конференция</v>
          </cell>
          <cell r="D1129" t="str">
            <v>подотчет</v>
          </cell>
          <cell r="G1129">
            <v>24000</v>
          </cell>
          <cell r="H1129">
            <v>71</v>
          </cell>
          <cell r="I1129">
            <v>50</v>
          </cell>
        </row>
        <row r="1130">
          <cell r="B1130">
            <v>41740</v>
          </cell>
          <cell r="C1130" t="str">
            <v>Офис</v>
          </cell>
          <cell r="D1130" t="str">
            <v>Зарплата 03</v>
          </cell>
          <cell r="G1130">
            <v>8000</v>
          </cell>
          <cell r="H1130">
            <v>70</v>
          </cell>
          <cell r="I1130">
            <v>50</v>
          </cell>
        </row>
        <row r="1131">
          <cell r="B1131">
            <v>41740</v>
          </cell>
          <cell r="C1131" t="str">
            <v>ФД</v>
          </cell>
          <cell r="D1131" t="str">
            <v>Займы</v>
          </cell>
          <cell r="G1131">
            <v>600</v>
          </cell>
          <cell r="H1131">
            <v>50</v>
          </cell>
          <cell r="I1131">
            <v>66</v>
          </cell>
        </row>
        <row r="1132">
          <cell r="B1132">
            <v>41740</v>
          </cell>
          <cell r="C1132" t="str">
            <v>14.04.11 КЛД ФМ Платинум</v>
          </cell>
          <cell r="D1132" t="str">
            <v>Доп. персонал</v>
          </cell>
          <cell r="G1132">
            <v>9000</v>
          </cell>
          <cell r="H1132">
            <v>20</v>
          </cell>
          <cell r="I1132">
            <v>60</v>
          </cell>
        </row>
        <row r="1133">
          <cell r="B1133">
            <v>41740</v>
          </cell>
          <cell r="C1133" t="str">
            <v>14.04.11 КЛД ФМ Платинум</v>
          </cell>
          <cell r="D1133" t="str">
            <v>сопровождение деятельности</v>
          </cell>
          <cell r="G1133">
            <v>5150</v>
          </cell>
          <cell r="H1133">
            <v>20</v>
          </cell>
          <cell r="I1133">
            <v>60</v>
          </cell>
        </row>
        <row r="1134">
          <cell r="B1134">
            <v>41740</v>
          </cell>
          <cell r="C1134" t="str">
            <v>14.04.11 КЛД ФМ Платинум</v>
          </cell>
          <cell r="D1134" t="str">
            <v>аренда оборудования</v>
          </cell>
          <cell r="G1134">
            <v>1500</v>
          </cell>
          <cell r="H1134">
            <v>20</v>
          </cell>
          <cell r="I1134">
            <v>60</v>
          </cell>
        </row>
        <row r="1135">
          <cell r="B1135">
            <v>41740</v>
          </cell>
          <cell r="C1135" t="str">
            <v>14.04.11 КЛД ФМ Платинум</v>
          </cell>
          <cell r="D1135" t="str">
            <v>аренда оборудования</v>
          </cell>
          <cell r="G1135">
            <v>2000</v>
          </cell>
          <cell r="H1135">
            <v>20</v>
          </cell>
          <cell r="I1135">
            <v>60</v>
          </cell>
        </row>
        <row r="1136">
          <cell r="B1136">
            <v>41740</v>
          </cell>
          <cell r="C1136" t="str">
            <v>14.04.11 КЛД ФМ Платинум</v>
          </cell>
          <cell r="D1136" t="str">
            <v>Доп. персонал</v>
          </cell>
          <cell r="G1136">
            <v>3000</v>
          </cell>
          <cell r="H1136">
            <v>20</v>
          </cell>
          <cell r="I1136">
            <v>60</v>
          </cell>
        </row>
        <row r="1137">
          <cell r="B1137">
            <v>41740</v>
          </cell>
          <cell r="C1137" t="str">
            <v>14.04.11 КЛД ФМ Платинум</v>
          </cell>
          <cell r="D1137" t="str">
            <v>Доп. персонал</v>
          </cell>
          <cell r="G1137">
            <v>4500</v>
          </cell>
          <cell r="H1137">
            <v>20</v>
          </cell>
          <cell r="I1137">
            <v>60</v>
          </cell>
        </row>
        <row r="1138">
          <cell r="B1138">
            <v>41741</v>
          </cell>
          <cell r="C1138" t="str">
            <v>14.04.12 ФМ Конференция</v>
          </cell>
          <cell r="D1138" t="str">
            <v>Реализация</v>
          </cell>
          <cell r="G1138">
            <v>53717.14</v>
          </cell>
          <cell r="H1138">
            <v>62</v>
          </cell>
          <cell r="I1138">
            <v>90</v>
          </cell>
        </row>
        <row r="1139">
          <cell r="B1139">
            <v>41741</v>
          </cell>
          <cell r="C1139" t="str">
            <v>Офис</v>
          </cell>
          <cell r="D1139" t="str">
            <v>Телефония</v>
          </cell>
          <cell r="G1139">
            <v>14335.45</v>
          </cell>
          <cell r="H1139">
            <v>26</v>
          </cell>
          <cell r="I1139">
            <v>76</v>
          </cell>
        </row>
        <row r="1140">
          <cell r="B1140">
            <v>41743</v>
          </cell>
          <cell r="C1140" t="str">
            <v>ФД</v>
          </cell>
          <cell r="D1140" t="str">
            <v>Займы</v>
          </cell>
          <cell r="G1140">
            <v>1200</v>
          </cell>
          <cell r="H1140">
            <v>50</v>
          </cell>
          <cell r="I1140">
            <v>66</v>
          </cell>
        </row>
        <row r="1141">
          <cell r="B1141">
            <v>41743</v>
          </cell>
          <cell r="C1141" t="str">
            <v>Офис КЛД</v>
          </cell>
          <cell r="D1141" t="str">
            <v>подотчет</v>
          </cell>
          <cell r="G1141">
            <v>1200</v>
          </cell>
          <cell r="H1141">
            <v>71</v>
          </cell>
          <cell r="I1141">
            <v>50</v>
          </cell>
        </row>
        <row r="1142">
          <cell r="B1142">
            <v>41743</v>
          </cell>
          <cell r="C1142" t="str">
            <v>Офис</v>
          </cell>
          <cell r="D1142" t="str">
            <v>подотчет</v>
          </cell>
          <cell r="G1142">
            <v>1700</v>
          </cell>
          <cell r="H1142">
            <v>50</v>
          </cell>
          <cell r="I1142">
            <v>71</v>
          </cell>
        </row>
        <row r="1143">
          <cell r="B1143">
            <v>41743</v>
          </cell>
          <cell r="C1143" t="str">
            <v>Офис</v>
          </cell>
          <cell r="D1143" t="str">
            <v>накладные расходы</v>
          </cell>
          <cell r="G1143">
            <v>400</v>
          </cell>
          <cell r="H1143">
            <v>76</v>
          </cell>
          <cell r="I1143">
            <v>50</v>
          </cell>
        </row>
        <row r="1144">
          <cell r="B1144">
            <v>41743</v>
          </cell>
          <cell r="C1144" t="str">
            <v>Офис</v>
          </cell>
          <cell r="D1144" t="str">
            <v>накладные расходы</v>
          </cell>
          <cell r="G1144">
            <v>1000</v>
          </cell>
          <cell r="H1144">
            <v>76</v>
          </cell>
          <cell r="I1144">
            <v>50</v>
          </cell>
        </row>
        <row r="1145">
          <cell r="B1145">
            <v>41743</v>
          </cell>
          <cell r="C1145" t="str">
            <v>Офис</v>
          </cell>
          <cell r="D1145" t="str">
            <v>Телефония</v>
          </cell>
          <cell r="G1145">
            <v>18828.55</v>
          </cell>
          <cell r="H1145">
            <v>76</v>
          </cell>
          <cell r="I1145">
            <v>51</v>
          </cell>
        </row>
        <row r="1146">
          <cell r="B1146">
            <v>41743</v>
          </cell>
          <cell r="C1146" t="str">
            <v>Свадьба</v>
          </cell>
          <cell r="D1146" t="str">
            <v>подотчет</v>
          </cell>
          <cell r="G1146">
            <v>6000</v>
          </cell>
          <cell r="H1146">
            <v>50</v>
          </cell>
          <cell r="I1146">
            <v>71</v>
          </cell>
        </row>
        <row r="1147">
          <cell r="B1147">
            <v>41743</v>
          </cell>
          <cell r="C1147" t="str">
            <v>Свадьба</v>
          </cell>
          <cell r="D1147" t="str">
            <v>подотчет</v>
          </cell>
          <cell r="G1147">
            <v>20000</v>
          </cell>
          <cell r="H1147">
            <v>50</v>
          </cell>
          <cell r="I1147">
            <v>71</v>
          </cell>
        </row>
        <row r="1148">
          <cell r="B1148">
            <v>41743</v>
          </cell>
          <cell r="C1148" t="str">
            <v>Свадьба</v>
          </cell>
          <cell r="D1148" t="str">
            <v>обучение</v>
          </cell>
          <cell r="G1148">
            <v>25386.1</v>
          </cell>
          <cell r="H1148">
            <v>60</v>
          </cell>
          <cell r="I1148">
            <v>50</v>
          </cell>
        </row>
        <row r="1149">
          <cell r="B1149">
            <v>41743</v>
          </cell>
          <cell r="C1149" t="str">
            <v>Свадьба</v>
          </cell>
          <cell r="D1149" t="str">
            <v>обучение</v>
          </cell>
          <cell r="G1149">
            <v>25386.1</v>
          </cell>
          <cell r="H1149">
            <v>20</v>
          </cell>
          <cell r="I1149">
            <v>60</v>
          </cell>
        </row>
        <row r="1150">
          <cell r="B1150">
            <v>41743</v>
          </cell>
          <cell r="C1150" t="str">
            <v>14.04.12 ФМ Конференция</v>
          </cell>
          <cell r="D1150" t="str">
            <v>подотчет</v>
          </cell>
          <cell r="G1150">
            <v>24000</v>
          </cell>
          <cell r="H1150">
            <v>50</v>
          </cell>
          <cell r="I1150">
            <v>71</v>
          </cell>
        </row>
        <row r="1151">
          <cell r="B1151">
            <v>41743</v>
          </cell>
          <cell r="C1151" t="str">
            <v>14.04.12 ФМ Конференция</v>
          </cell>
          <cell r="D1151" t="str">
            <v>аренда оборудования</v>
          </cell>
          <cell r="G1151">
            <v>23000</v>
          </cell>
          <cell r="H1151">
            <v>60</v>
          </cell>
          <cell r="I1151">
            <v>50</v>
          </cell>
        </row>
        <row r="1152">
          <cell r="B1152">
            <v>41743</v>
          </cell>
          <cell r="C1152" t="str">
            <v>14.04.12 ФМ Конференция</v>
          </cell>
          <cell r="D1152" t="str">
            <v>Доп. персонал</v>
          </cell>
          <cell r="G1152">
            <v>1000</v>
          </cell>
          <cell r="H1152">
            <v>60</v>
          </cell>
          <cell r="I1152">
            <v>50</v>
          </cell>
        </row>
        <row r="1153">
          <cell r="B1153">
            <v>41743</v>
          </cell>
          <cell r="C1153" t="str">
            <v>Офис</v>
          </cell>
          <cell r="D1153" t="str">
            <v>РКО</v>
          </cell>
          <cell r="G1153">
            <v>350</v>
          </cell>
          <cell r="H1153">
            <v>76</v>
          </cell>
          <cell r="I1153">
            <v>51</v>
          </cell>
        </row>
        <row r="1154">
          <cell r="B1154">
            <v>41743</v>
          </cell>
          <cell r="C1154" t="str">
            <v>Офис</v>
          </cell>
          <cell r="D1154" t="str">
            <v>РКО</v>
          </cell>
          <cell r="G1154">
            <v>350</v>
          </cell>
          <cell r="H1154">
            <v>26</v>
          </cell>
          <cell r="I1154">
            <v>76</v>
          </cell>
        </row>
        <row r="1155">
          <cell r="B1155">
            <v>41743</v>
          </cell>
          <cell r="C1155" t="str">
            <v>14.04.11 КЗ ФМ Extra lounge</v>
          </cell>
          <cell r="D1155" t="str">
            <v>подотчет</v>
          </cell>
          <cell r="G1155">
            <v>22000</v>
          </cell>
          <cell r="H1155">
            <v>71</v>
          </cell>
          <cell r="I1155">
            <v>50</v>
          </cell>
        </row>
        <row r="1156">
          <cell r="B1156">
            <v>41743</v>
          </cell>
          <cell r="C1156" t="str">
            <v>14.04.12 ФМ Конференция</v>
          </cell>
          <cell r="D1156" t="str">
            <v>аренда оборудования</v>
          </cell>
          <cell r="G1156">
            <v>23000</v>
          </cell>
          <cell r="H1156">
            <v>20</v>
          </cell>
          <cell r="I1156">
            <v>60</v>
          </cell>
        </row>
        <row r="1157">
          <cell r="B1157">
            <v>41743</v>
          </cell>
          <cell r="C1157" t="str">
            <v>14.04.12 ФМ Конференция</v>
          </cell>
          <cell r="D1157" t="str">
            <v>Доп. персонал</v>
          </cell>
          <cell r="G1157">
            <v>1000</v>
          </cell>
          <cell r="H1157">
            <v>20</v>
          </cell>
          <cell r="I1157">
            <v>60</v>
          </cell>
        </row>
        <row r="1158">
          <cell r="B1158">
            <v>41743</v>
          </cell>
          <cell r="C1158" t="str">
            <v>14.04.11 КЗ ФМ Extra lounge</v>
          </cell>
          <cell r="D1158" t="str">
            <v>подотчет</v>
          </cell>
          <cell r="G1158">
            <v>60000</v>
          </cell>
          <cell r="H1158">
            <v>50</v>
          </cell>
          <cell r="I1158">
            <v>71</v>
          </cell>
        </row>
        <row r="1159">
          <cell r="B1159">
            <v>41743</v>
          </cell>
          <cell r="C1159" t="str">
            <v>14.04.11 КЗ ФМ Extra lounge</v>
          </cell>
          <cell r="D1159" t="str">
            <v>подотчет</v>
          </cell>
          <cell r="G1159">
            <v>482</v>
          </cell>
          <cell r="H1159">
            <v>71</v>
          </cell>
          <cell r="I1159">
            <v>50</v>
          </cell>
        </row>
        <row r="1160">
          <cell r="B1160">
            <v>41743</v>
          </cell>
          <cell r="C1160" t="str">
            <v>14.04.11 КЗ ФМ Extra lounge</v>
          </cell>
          <cell r="D1160" t="str">
            <v>аренда оборудования</v>
          </cell>
          <cell r="G1160">
            <v>23500</v>
          </cell>
          <cell r="H1160">
            <v>60</v>
          </cell>
          <cell r="I1160">
            <v>50</v>
          </cell>
        </row>
        <row r="1161">
          <cell r="B1161">
            <v>41743</v>
          </cell>
          <cell r="C1161" t="str">
            <v>14.04.11 КЗ ФМ Extra lounge</v>
          </cell>
          <cell r="D1161" t="str">
            <v>Доп. персонал</v>
          </cell>
          <cell r="G1161">
            <v>12000</v>
          </cell>
          <cell r="H1161">
            <v>60</v>
          </cell>
          <cell r="I1161">
            <v>50</v>
          </cell>
        </row>
        <row r="1162">
          <cell r="B1162">
            <v>41743</v>
          </cell>
          <cell r="C1162" t="str">
            <v>14.04.11 КЗ ФМ Extra lounge</v>
          </cell>
          <cell r="D1162" t="str">
            <v>сопровождение деятельности</v>
          </cell>
          <cell r="G1162">
            <v>24018</v>
          </cell>
          <cell r="H1162">
            <v>60</v>
          </cell>
          <cell r="I1162">
            <v>50</v>
          </cell>
        </row>
        <row r="1163">
          <cell r="B1163">
            <v>41743</v>
          </cell>
          <cell r="C1163" t="str">
            <v>14.04.11 КЗ ФМ Extra lounge</v>
          </cell>
          <cell r="D1163" t="str">
            <v>аренда оборудования</v>
          </cell>
          <cell r="G1163">
            <v>23500</v>
          </cell>
          <cell r="H1163">
            <v>20</v>
          </cell>
          <cell r="I1163">
            <v>60</v>
          </cell>
        </row>
        <row r="1164">
          <cell r="B1164">
            <v>41743</v>
          </cell>
          <cell r="C1164" t="str">
            <v>14.04.11 КЗ ФМ Extra lounge</v>
          </cell>
          <cell r="D1164" t="str">
            <v>Доп. персонал</v>
          </cell>
          <cell r="G1164">
            <v>12000</v>
          </cell>
          <cell r="H1164">
            <v>20</v>
          </cell>
          <cell r="I1164">
            <v>60</v>
          </cell>
        </row>
        <row r="1165">
          <cell r="B1165">
            <v>41743</v>
          </cell>
          <cell r="C1165" t="str">
            <v>14.04.11 КЗ ФМ Extra lounge</v>
          </cell>
          <cell r="D1165" t="str">
            <v>сопровождение деятельности</v>
          </cell>
          <cell r="G1165">
            <v>24018</v>
          </cell>
          <cell r="H1165">
            <v>20</v>
          </cell>
          <cell r="I1165">
            <v>60</v>
          </cell>
        </row>
        <row r="1166">
          <cell r="B1166">
            <v>41743</v>
          </cell>
          <cell r="C1166" t="str">
            <v>Офис</v>
          </cell>
          <cell r="D1166" t="str">
            <v>Зарплата 03</v>
          </cell>
          <cell r="G1166">
            <v>40000</v>
          </cell>
          <cell r="H1166">
            <v>70</v>
          </cell>
          <cell r="I1166">
            <v>50</v>
          </cell>
        </row>
        <row r="1167">
          <cell r="B1167">
            <v>41743</v>
          </cell>
          <cell r="C1167" t="str">
            <v>Офис</v>
          </cell>
          <cell r="D1167" t="str">
            <v>накладные расходы</v>
          </cell>
          <cell r="G1167">
            <v>500</v>
          </cell>
          <cell r="H1167">
            <v>76</v>
          </cell>
          <cell r="I1167">
            <v>50</v>
          </cell>
        </row>
        <row r="1168">
          <cell r="B1168">
            <v>41743</v>
          </cell>
          <cell r="C1168" t="str">
            <v>14.04.11 КЗ ФМ Extra lounge</v>
          </cell>
          <cell r="D1168" t="str">
            <v>подотчет</v>
          </cell>
          <cell r="G1168">
            <v>420</v>
          </cell>
          <cell r="H1168">
            <v>71</v>
          </cell>
          <cell r="I1168">
            <v>50</v>
          </cell>
        </row>
        <row r="1169">
          <cell r="B1169">
            <v>41743</v>
          </cell>
          <cell r="C1169" t="str">
            <v>Офис</v>
          </cell>
          <cell r="D1169" t="str">
            <v>накладные расходы</v>
          </cell>
          <cell r="G1169">
            <v>500</v>
          </cell>
          <cell r="H1169">
            <v>26</v>
          </cell>
          <cell r="I1169">
            <v>76</v>
          </cell>
        </row>
        <row r="1170">
          <cell r="B1170">
            <v>41743</v>
          </cell>
          <cell r="C1170" t="str">
            <v>14.04.14 ФМ Униформа Retail</v>
          </cell>
          <cell r="D1170" t="str">
            <v>сопровождение деятельности</v>
          </cell>
          <cell r="G1170">
            <v>8000</v>
          </cell>
          <cell r="H1170">
            <v>60</v>
          </cell>
          <cell r="I1170">
            <v>50</v>
          </cell>
        </row>
        <row r="1171">
          <cell r="B1171">
            <v>41743</v>
          </cell>
          <cell r="C1171" t="str">
            <v>14.04.14 ФМ Униформа Retail</v>
          </cell>
          <cell r="D1171" t="str">
            <v>Комиссия контрагентам</v>
          </cell>
          <cell r="G1171">
            <v>660</v>
          </cell>
          <cell r="H1171">
            <v>20</v>
          </cell>
          <cell r="I1171">
            <v>60</v>
          </cell>
        </row>
        <row r="1172">
          <cell r="B1172">
            <v>41743</v>
          </cell>
          <cell r="C1172" t="str">
            <v>Офис</v>
          </cell>
          <cell r="D1172" t="str">
            <v>накладные расходы</v>
          </cell>
          <cell r="G1172">
            <v>100</v>
          </cell>
          <cell r="H1172">
            <v>76</v>
          </cell>
          <cell r="I1172">
            <v>50</v>
          </cell>
        </row>
        <row r="1173">
          <cell r="B1173">
            <v>41743</v>
          </cell>
          <cell r="C1173" t="str">
            <v>Офис</v>
          </cell>
          <cell r="D1173" t="str">
            <v>накладные расходы</v>
          </cell>
          <cell r="G1173">
            <v>201</v>
          </cell>
          <cell r="H1173">
            <v>76</v>
          </cell>
          <cell r="I1173">
            <v>50</v>
          </cell>
        </row>
        <row r="1174">
          <cell r="B1174">
            <v>41743</v>
          </cell>
          <cell r="C1174" t="str">
            <v>Офис</v>
          </cell>
          <cell r="D1174" t="str">
            <v>накладные расходы</v>
          </cell>
          <cell r="G1174">
            <v>100</v>
          </cell>
          <cell r="H1174">
            <v>26</v>
          </cell>
          <cell r="I1174">
            <v>76</v>
          </cell>
        </row>
        <row r="1175">
          <cell r="B1175">
            <v>41743</v>
          </cell>
          <cell r="C1175" t="str">
            <v>Офис</v>
          </cell>
          <cell r="D1175" t="str">
            <v>накладные расходы</v>
          </cell>
          <cell r="G1175">
            <v>201</v>
          </cell>
          <cell r="H1175">
            <v>26</v>
          </cell>
          <cell r="I1175">
            <v>76</v>
          </cell>
        </row>
        <row r="1176">
          <cell r="B1176">
            <v>41743</v>
          </cell>
          <cell r="C1176" t="str">
            <v>14.04.14 ФМ Униформа Retail</v>
          </cell>
          <cell r="D1176" t="str">
            <v>сопровождение деятельности</v>
          </cell>
          <cell r="G1176">
            <v>8000</v>
          </cell>
          <cell r="H1176">
            <v>20</v>
          </cell>
          <cell r="I1176">
            <v>60</v>
          </cell>
        </row>
        <row r="1177">
          <cell r="B1177">
            <v>41743</v>
          </cell>
          <cell r="C1177" t="str">
            <v>14.04.14 ФМ Униформа Retail</v>
          </cell>
          <cell r="D1177" t="str">
            <v>Реализация</v>
          </cell>
          <cell r="G1177">
            <v>14988.13</v>
          </cell>
          <cell r="H1177">
            <v>62</v>
          </cell>
          <cell r="I1177">
            <v>90</v>
          </cell>
        </row>
        <row r="1178">
          <cell r="B1178">
            <v>41743</v>
          </cell>
          <cell r="C1178" t="str">
            <v>Офис</v>
          </cell>
          <cell r="D1178" t="str">
            <v>налоги</v>
          </cell>
          <cell r="G1178">
            <v>15442</v>
          </cell>
          <cell r="H1178">
            <v>26</v>
          </cell>
          <cell r="I1178">
            <v>68</v>
          </cell>
        </row>
        <row r="1179">
          <cell r="B1179">
            <v>41743</v>
          </cell>
          <cell r="C1179" t="str">
            <v>Офис</v>
          </cell>
          <cell r="D1179" t="str">
            <v>накладные расходы</v>
          </cell>
          <cell r="G1179">
            <v>400</v>
          </cell>
          <cell r="H1179">
            <v>26</v>
          </cell>
          <cell r="I1179">
            <v>76</v>
          </cell>
        </row>
        <row r="1180">
          <cell r="B1180">
            <v>41743</v>
          </cell>
          <cell r="C1180" t="str">
            <v>Офис</v>
          </cell>
          <cell r="D1180" t="str">
            <v>накладные расходы</v>
          </cell>
          <cell r="G1180">
            <v>1000</v>
          </cell>
          <cell r="H1180">
            <v>26</v>
          </cell>
          <cell r="I1180">
            <v>76</v>
          </cell>
        </row>
        <row r="1181">
          <cell r="B1181">
            <v>41744</v>
          </cell>
          <cell r="C1181" t="str">
            <v>Офис</v>
          </cell>
          <cell r="D1181" t="str">
            <v>накладные расходы</v>
          </cell>
          <cell r="G1181">
            <v>3000</v>
          </cell>
          <cell r="H1181">
            <v>76</v>
          </cell>
          <cell r="I1181">
            <v>50</v>
          </cell>
        </row>
        <row r="1182">
          <cell r="B1182">
            <v>41744</v>
          </cell>
          <cell r="C1182" t="str">
            <v>Офис</v>
          </cell>
          <cell r="D1182" t="str">
            <v>налоги</v>
          </cell>
          <cell r="G1182">
            <v>10234</v>
          </cell>
          <cell r="H1182">
            <v>68</v>
          </cell>
          <cell r="I1182">
            <v>51</v>
          </cell>
        </row>
        <row r="1183">
          <cell r="B1183">
            <v>41744</v>
          </cell>
          <cell r="C1183" t="str">
            <v>Офис</v>
          </cell>
          <cell r="D1183" t="str">
            <v>накладные расходы</v>
          </cell>
          <cell r="G1183">
            <v>150</v>
          </cell>
          <cell r="H1183">
            <v>76</v>
          </cell>
          <cell r="I1183">
            <v>50</v>
          </cell>
        </row>
        <row r="1184">
          <cell r="B1184">
            <v>41744</v>
          </cell>
          <cell r="C1184" t="str">
            <v>Газель</v>
          </cell>
          <cell r="D1184" t="str">
            <v>подотчет</v>
          </cell>
          <cell r="G1184">
            <v>5289</v>
          </cell>
          <cell r="H1184">
            <v>71</v>
          </cell>
          <cell r="I1184">
            <v>50</v>
          </cell>
        </row>
        <row r="1185">
          <cell r="B1185">
            <v>41744</v>
          </cell>
          <cell r="C1185" t="str">
            <v>ФД</v>
          </cell>
          <cell r="D1185" t="str">
            <v>перемещение</v>
          </cell>
          <cell r="G1185">
            <v>21062</v>
          </cell>
          <cell r="H1185">
            <v>50</v>
          </cell>
          <cell r="I1185">
            <v>51</v>
          </cell>
        </row>
        <row r="1186">
          <cell r="B1186">
            <v>41744</v>
          </cell>
          <cell r="C1186" t="str">
            <v>ФД</v>
          </cell>
          <cell r="D1186" t="str">
            <v>Транзит</v>
          </cell>
          <cell r="G1186">
            <v>316789</v>
          </cell>
          <cell r="H1186">
            <v>57</v>
          </cell>
          <cell r="I1186">
            <v>51</v>
          </cell>
        </row>
        <row r="1187">
          <cell r="B1187">
            <v>41744</v>
          </cell>
          <cell r="C1187" t="str">
            <v>ФД</v>
          </cell>
          <cell r="D1187" t="str">
            <v>Транзит</v>
          </cell>
          <cell r="G1187">
            <v>316789</v>
          </cell>
          <cell r="H1187">
            <v>50</v>
          </cell>
          <cell r="I1187">
            <v>57</v>
          </cell>
        </row>
        <row r="1188">
          <cell r="B1188">
            <v>41744</v>
          </cell>
          <cell r="C1188" t="str">
            <v>Взаиморасчеты МП-ФЮ</v>
          </cell>
          <cell r="D1188" t="str">
            <v>сопровождение деятельности</v>
          </cell>
          <cell r="G1188">
            <v>12789</v>
          </cell>
          <cell r="H1188">
            <v>60</v>
          </cell>
          <cell r="I1188">
            <v>50</v>
          </cell>
        </row>
        <row r="1189">
          <cell r="B1189">
            <v>41744</v>
          </cell>
          <cell r="C1189" t="str">
            <v>Офис</v>
          </cell>
          <cell r="D1189" t="str">
            <v>накладные расходы</v>
          </cell>
          <cell r="G1189">
            <v>150</v>
          </cell>
          <cell r="H1189">
            <v>26</v>
          </cell>
          <cell r="I1189">
            <v>76</v>
          </cell>
        </row>
        <row r="1190">
          <cell r="B1190">
            <v>41744</v>
          </cell>
          <cell r="C1190" t="str">
            <v>Офис</v>
          </cell>
          <cell r="D1190" t="str">
            <v>Зарплата 03</v>
          </cell>
          <cell r="G1190">
            <v>34290</v>
          </cell>
          <cell r="H1190">
            <v>70</v>
          </cell>
          <cell r="I1190">
            <v>50</v>
          </cell>
        </row>
        <row r="1191">
          <cell r="B1191">
            <v>41744</v>
          </cell>
          <cell r="C1191" t="str">
            <v>14.04.16 ФМ Библиотека</v>
          </cell>
          <cell r="D1191" t="str">
            <v>сопровождение деятельности</v>
          </cell>
          <cell r="G1191">
            <v>7573.5</v>
          </cell>
          <cell r="H1191">
            <v>60</v>
          </cell>
          <cell r="I1191">
            <v>51</v>
          </cell>
        </row>
        <row r="1192">
          <cell r="B1192">
            <v>41744</v>
          </cell>
          <cell r="C1192" t="str">
            <v>14.04.16 ФМ Библиотека</v>
          </cell>
          <cell r="D1192" t="str">
            <v>сопровождение деятельности</v>
          </cell>
          <cell r="G1192">
            <v>7573.5</v>
          </cell>
          <cell r="H1192">
            <v>20</v>
          </cell>
          <cell r="I1192">
            <v>60</v>
          </cell>
        </row>
        <row r="1193">
          <cell r="B1193">
            <v>41744</v>
          </cell>
          <cell r="C1193" t="str">
            <v>Офис</v>
          </cell>
          <cell r="D1193" t="str">
            <v>накладные расходы</v>
          </cell>
          <cell r="G1193">
            <v>4150</v>
          </cell>
          <cell r="H1193">
            <v>76</v>
          </cell>
          <cell r="I1193">
            <v>50</v>
          </cell>
        </row>
        <row r="1194">
          <cell r="B1194">
            <v>41744</v>
          </cell>
          <cell r="C1194" t="str">
            <v>14.04.11 КЛД ФМ Платинум</v>
          </cell>
          <cell r="D1194" t="str">
            <v>аренда оборудования</v>
          </cell>
          <cell r="G1194">
            <v>15225</v>
          </cell>
          <cell r="H1194">
            <v>60</v>
          </cell>
          <cell r="I1194">
            <v>51</v>
          </cell>
        </row>
        <row r="1195">
          <cell r="B1195">
            <v>41744</v>
          </cell>
          <cell r="C1195" t="str">
            <v>14.04.17 ФМ Москва-Сити</v>
          </cell>
          <cell r="D1195" t="str">
            <v>подотчет</v>
          </cell>
          <cell r="G1195">
            <v>26400</v>
          </cell>
          <cell r="H1195">
            <v>71</v>
          </cell>
          <cell r="I1195">
            <v>50</v>
          </cell>
        </row>
        <row r="1196">
          <cell r="B1196">
            <v>41744</v>
          </cell>
          <cell r="C1196" t="str">
            <v>14.04.11 КЛД ФМ Платинум</v>
          </cell>
          <cell r="D1196" t="str">
            <v>аренда оборудования</v>
          </cell>
          <cell r="G1196">
            <v>15225</v>
          </cell>
          <cell r="H1196">
            <v>20</v>
          </cell>
          <cell r="I1196">
            <v>60</v>
          </cell>
        </row>
        <row r="1197">
          <cell r="B1197">
            <v>41744</v>
          </cell>
          <cell r="C1197" t="str">
            <v>14.04.16 ФМ Библиотека</v>
          </cell>
          <cell r="D1197" t="str">
            <v>подотчет</v>
          </cell>
          <cell r="G1197">
            <v>16000</v>
          </cell>
          <cell r="H1197">
            <v>71</v>
          </cell>
          <cell r="I1197">
            <v>50</v>
          </cell>
        </row>
        <row r="1198">
          <cell r="B1198">
            <v>41744</v>
          </cell>
          <cell r="C1198" t="str">
            <v>14.04.25 ФМ москва сити</v>
          </cell>
          <cell r="D1198" t="str">
            <v>подотчет</v>
          </cell>
          <cell r="G1198">
            <v>7000</v>
          </cell>
          <cell r="H1198">
            <v>71</v>
          </cell>
          <cell r="I1198">
            <v>50</v>
          </cell>
        </row>
        <row r="1199">
          <cell r="B1199">
            <v>41744</v>
          </cell>
          <cell r="C1199" t="str">
            <v>14.04.12 ФМ Конференция</v>
          </cell>
          <cell r="D1199" t="str">
            <v>промоперсонал</v>
          </cell>
          <cell r="G1199">
            <v>3000</v>
          </cell>
          <cell r="H1199">
            <v>60</v>
          </cell>
          <cell r="I1199">
            <v>50</v>
          </cell>
        </row>
        <row r="1200">
          <cell r="B1200">
            <v>41744</v>
          </cell>
          <cell r="C1200" t="str">
            <v>14.04.12 ФМ Конференция</v>
          </cell>
          <cell r="D1200" t="str">
            <v>промоперсонал</v>
          </cell>
          <cell r="G1200">
            <v>3000</v>
          </cell>
          <cell r="H1200">
            <v>20</v>
          </cell>
          <cell r="I1200">
            <v>60</v>
          </cell>
        </row>
        <row r="1201">
          <cell r="B1201">
            <v>41744</v>
          </cell>
          <cell r="C1201" t="str">
            <v>Офис</v>
          </cell>
          <cell r="D1201" t="str">
            <v>Зарплата 03</v>
          </cell>
          <cell r="G1201">
            <v>13000</v>
          </cell>
          <cell r="H1201">
            <v>70</v>
          </cell>
          <cell r="I1201">
            <v>50</v>
          </cell>
        </row>
        <row r="1202">
          <cell r="B1202">
            <v>41744</v>
          </cell>
          <cell r="C1202" t="str">
            <v>ФД</v>
          </cell>
          <cell r="D1202" t="str">
            <v>Займы</v>
          </cell>
          <cell r="G1202">
            <v>720</v>
          </cell>
          <cell r="H1202">
            <v>50</v>
          </cell>
          <cell r="I1202">
            <v>66</v>
          </cell>
        </row>
        <row r="1203">
          <cell r="B1203">
            <v>41744</v>
          </cell>
          <cell r="C1203" t="str">
            <v>Офис</v>
          </cell>
          <cell r="D1203" t="str">
            <v>подотчет</v>
          </cell>
          <cell r="G1203">
            <v>100000</v>
          </cell>
          <cell r="H1203">
            <v>71</v>
          </cell>
          <cell r="I1203">
            <v>50</v>
          </cell>
        </row>
        <row r="1204">
          <cell r="B1204">
            <v>41744</v>
          </cell>
          <cell r="C1204" t="str">
            <v>Офис</v>
          </cell>
          <cell r="D1204" t="str">
            <v>накладные расходы</v>
          </cell>
          <cell r="G1204">
            <v>4150</v>
          </cell>
          <cell r="H1204">
            <v>26</v>
          </cell>
          <cell r="I1204">
            <v>76</v>
          </cell>
        </row>
        <row r="1205">
          <cell r="B1205">
            <v>41744</v>
          </cell>
          <cell r="C1205" t="str">
            <v>Офис</v>
          </cell>
          <cell r="D1205" t="str">
            <v>накладные расходы</v>
          </cell>
          <cell r="G1205">
            <v>500</v>
          </cell>
          <cell r="H1205">
            <v>76</v>
          </cell>
          <cell r="I1205">
            <v>50</v>
          </cell>
        </row>
        <row r="1206">
          <cell r="B1206">
            <v>41744</v>
          </cell>
          <cell r="C1206" t="str">
            <v>Офис</v>
          </cell>
          <cell r="D1206" t="str">
            <v>накладные расходы</v>
          </cell>
          <cell r="G1206">
            <v>500</v>
          </cell>
          <cell r="H1206">
            <v>26</v>
          </cell>
          <cell r="I1206">
            <v>76</v>
          </cell>
        </row>
        <row r="1207">
          <cell r="B1207">
            <v>41744</v>
          </cell>
          <cell r="C1207" t="str">
            <v>Офис</v>
          </cell>
          <cell r="D1207" t="str">
            <v>накладные расходы</v>
          </cell>
          <cell r="G1207">
            <v>3000</v>
          </cell>
          <cell r="H1207">
            <v>26</v>
          </cell>
          <cell r="I1207">
            <v>76</v>
          </cell>
        </row>
        <row r="1208">
          <cell r="B1208">
            <v>41745</v>
          </cell>
          <cell r="C1208" t="str">
            <v>14.04.16 ФМ Библиотека</v>
          </cell>
          <cell r="D1208" t="str">
            <v>Комиссия контрагентам</v>
          </cell>
          <cell r="G1208">
            <v>6340</v>
          </cell>
          <cell r="H1208">
            <v>20</v>
          </cell>
          <cell r="I1208">
            <v>60</v>
          </cell>
        </row>
        <row r="1209">
          <cell r="B1209">
            <v>41745</v>
          </cell>
          <cell r="C1209" t="str">
            <v>ФД</v>
          </cell>
          <cell r="D1209" t="str">
            <v>Займы</v>
          </cell>
          <cell r="G1209">
            <v>2000000</v>
          </cell>
          <cell r="H1209">
            <v>50</v>
          </cell>
          <cell r="I1209">
            <v>66</v>
          </cell>
        </row>
        <row r="1210">
          <cell r="B1210">
            <v>41745</v>
          </cell>
          <cell r="C1210" t="str">
            <v>Взаиморасчеты МП-ФЮ</v>
          </cell>
          <cell r="D1210" t="str">
            <v>сопровождение деятельности</v>
          </cell>
          <cell r="G1210">
            <v>2000000</v>
          </cell>
          <cell r="H1210">
            <v>60</v>
          </cell>
          <cell r="I1210">
            <v>50</v>
          </cell>
        </row>
        <row r="1211">
          <cell r="B1211">
            <v>41745</v>
          </cell>
          <cell r="C1211" t="str">
            <v>14.04.11 КЛД ФМ Платинум</v>
          </cell>
          <cell r="D1211" t="str">
            <v>логистика и монтаж</v>
          </cell>
          <cell r="G1211">
            <v>85721</v>
          </cell>
          <cell r="H1211">
            <v>60</v>
          </cell>
          <cell r="I1211">
            <v>51</v>
          </cell>
        </row>
        <row r="1212">
          <cell r="B1212">
            <v>41745</v>
          </cell>
          <cell r="C1212" t="str">
            <v>14.04.11 КЛД ФМ Платинум</v>
          </cell>
          <cell r="D1212" t="str">
            <v>логистика и монтаж</v>
          </cell>
          <cell r="G1212">
            <v>85721</v>
          </cell>
          <cell r="H1212">
            <v>20</v>
          </cell>
          <cell r="I1212">
            <v>60</v>
          </cell>
        </row>
        <row r="1213">
          <cell r="B1213">
            <v>41745</v>
          </cell>
          <cell r="C1213" t="str">
            <v>14.03.25 Саратов ВТБ</v>
          </cell>
          <cell r="D1213" t="str">
            <v>оплата покупателя</v>
          </cell>
          <cell r="G1213">
            <v>20015.75</v>
          </cell>
          <cell r="H1213">
            <v>51</v>
          </cell>
          <cell r="I1213">
            <v>62</v>
          </cell>
        </row>
        <row r="1214">
          <cell r="B1214">
            <v>41745</v>
          </cell>
          <cell r="C1214" t="str">
            <v>Офис</v>
          </cell>
          <cell r="D1214" t="str">
            <v>Зарплата 03</v>
          </cell>
          <cell r="G1214">
            <v>20000</v>
          </cell>
          <cell r="H1214">
            <v>70</v>
          </cell>
          <cell r="I1214">
            <v>50</v>
          </cell>
        </row>
        <row r="1215">
          <cell r="B1215">
            <v>41745</v>
          </cell>
          <cell r="C1215" t="str">
            <v>Офис</v>
          </cell>
          <cell r="D1215" t="str">
            <v>Аренда</v>
          </cell>
          <cell r="G1215">
            <v>10000</v>
          </cell>
          <cell r="H1215">
            <v>76</v>
          </cell>
          <cell r="I1215">
            <v>50</v>
          </cell>
        </row>
        <row r="1216">
          <cell r="B1216">
            <v>41745</v>
          </cell>
          <cell r="C1216" t="str">
            <v>Офис</v>
          </cell>
          <cell r="D1216" t="str">
            <v>Аренда</v>
          </cell>
          <cell r="G1216">
            <v>3000</v>
          </cell>
          <cell r="H1216">
            <v>76</v>
          </cell>
          <cell r="I1216">
            <v>50</v>
          </cell>
        </row>
        <row r="1217">
          <cell r="B1217">
            <v>41745</v>
          </cell>
          <cell r="C1217" t="str">
            <v>14.04.16 ФМ Библиотека</v>
          </cell>
          <cell r="D1217" t="str">
            <v>Доп. персонал</v>
          </cell>
          <cell r="G1217">
            <v>2900</v>
          </cell>
          <cell r="H1217">
            <v>20</v>
          </cell>
          <cell r="I1217">
            <v>60</v>
          </cell>
        </row>
        <row r="1218">
          <cell r="B1218">
            <v>41746</v>
          </cell>
          <cell r="C1218" t="str">
            <v>14.04.17 ФМ Москва-Сити</v>
          </cell>
          <cell r="D1218" t="str">
            <v>Комиссия контрагентам</v>
          </cell>
          <cell r="G1218">
            <v>7330</v>
          </cell>
          <cell r="H1218">
            <v>20</v>
          </cell>
          <cell r="I1218">
            <v>60</v>
          </cell>
        </row>
        <row r="1219">
          <cell r="B1219">
            <v>41746</v>
          </cell>
          <cell r="C1219" t="str">
            <v>Взаиморасчеты МП-ФЮ</v>
          </cell>
          <cell r="D1219" t="str">
            <v>оплата покупателя</v>
          </cell>
          <cell r="G1219">
            <v>360518.37</v>
          </cell>
          <cell r="H1219">
            <v>51</v>
          </cell>
          <cell r="I1219">
            <v>62</v>
          </cell>
        </row>
        <row r="1220">
          <cell r="B1220">
            <v>41746</v>
          </cell>
          <cell r="C1220" t="str">
            <v>14.04.17 ФМ Москва-Сити</v>
          </cell>
          <cell r="D1220" t="str">
            <v>Реализация</v>
          </cell>
          <cell r="G1220">
            <v>142079.57</v>
          </cell>
          <cell r="H1220">
            <v>62</v>
          </cell>
          <cell r="I1220">
            <v>90</v>
          </cell>
        </row>
        <row r="1221">
          <cell r="B1221">
            <v>41746</v>
          </cell>
          <cell r="C1221" t="str">
            <v>Офис КЛД</v>
          </cell>
          <cell r="D1221" t="str">
            <v>подотчет</v>
          </cell>
          <cell r="G1221">
            <v>3000</v>
          </cell>
          <cell r="H1221">
            <v>71</v>
          </cell>
          <cell r="I1221">
            <v>50</v>
          </cell>
        </row>
        <row r="1222">
          <cell r="B1222">
            <v>41746</v>
          </cell>
          <cell r="C1222" t="str">
            <v>ФД</v>
          </cell>
          <cell r="D1222" t="str">
            <v>Займы</v>
          </cell>
          <cell r="G1222">
            <v>720</v>
          </cell>
          <cell r="H1222">
            <v>66</v>
          </cell>
          <cell r="I1222">
            <v>50</v>
          </cell>
        </row>
        <row r="1223">
          <cell r="B1223">
            <v>41746</v>
          </cell>
          <cell r="C1223" t="str">
            <v>14.04.17 КЛД ВТБ</v>
          </cell>
          <cell r="D1223" t="str">
            <v>Реализация</v>
          </cell>
          <cell r="G1223">
            <v>10856</v>
          </cell>
          <cell r="H1223">
            <v>62</v>
          </cell>
          <cell r="I1223">
            <v>90</v>
          </cell>
        </row>
        <row r="1224">
          <cell r="B1224">
            <v>41746</v>
          </cell>
          <cell r="C1224" t="str">
            <v>14.04.17 Ростов-на-Дону ВТБ</v>
          </cell>
          <cell r="D1224" t="str">
            <v>Реализация</v>
          </cell>
          <cell r="G1224">
            <v>20015.75</v>
          </cell>
          <cell r="H1224">
            <v>62</v>
          </cell>
          <cell r="I1224">
            <v>90</v>
          </cell>
        </row>
        <row r="1225">
          <cell r="B1225">
            <v>41746</v>
          </cell>
          <cell r="C1225" t="str">
            <v>ФД</v>
          </cell>
          <cell r="D1225" t="str">
            <v>Транзит</v>
          </cell>
          <cell r="G1225">
            <v>1063478.6100000001</v>
          </cell>
          <cell r="H1225">
            <v>51</v>
          </cell>
          <cell r="I1225">
            <v>57</v>
          </cell>
        </row>
        <row r="1226">
          <cell r="B1226">
            <v>41746</v>
          </cell>
          <cell r="C1226" t="str">
            <v>ФД</v>
          </cell>
          <cell r="D1226" t="str">
            <v>Транзит</v>
          </cell>
          <cell r="G1226">
            <v>1051049</v>
          </cell>
          <cell r="H1226">
            <v>57</v>
          </cell>
          <cell r="I1226">
            <v>51</v>
          </cell>
        </row>
        <row r="1227">
          <cell r="B1227">
            <v>41746</v>
          </cell>
          <cell r="C1227" t="str">
            <v>ФД</v>
          </cell>
          <cell r="D1227" t="str">
            <v>Транзит</v>
          </cell>
          <cell r="G1227">
            <v>12429.610000000102</v>
          </cell>
          <cell r="H1227">
            <v>57</v>
          </cell>
          <cell r="I1227">
            <v>51</v>
          </cell>
        </row>
        <row r="1228">
          <cell r="B1228">
            <v>41747</v>
          </cell>
          <cell r="C1228" t="str">
            <v>14.03.08 ФМ L&amp;M складные вазы</v>
          </cell>
          <cell r="D1228" t="str">
            <v>оплата покупателя</v>
          </cell>
          <cell r="G1228">
            <v>138092.99</v>
          </cell>
          <cell r="H1228">
            <v>51</v>
          </cell>
          <cell r="I1228">
            <v>62</v>
          </cell>
        </row>
        <row r="1229">
          <cell r="B1229">
            <v>41747</v>
          </cell>
          <cell r="C1229" t="str">
            <v xml:space="preserve">14.03.12 ФМ Униформа Retail </v>
          </cell>
          <cell r="D1229" t="str">
            <v>оплата покупателя</v>
          </cell>
          <cell r="G1229">
            <v>165435.04</v>
          </cell>
          <cell r="H1229">
            <v>51</v>
          </cell>
          <cell r="I1229">
            <v>62</v>
          </cell>
        </row>
        <row r="1230">
          <cell r="B1230">
            <v>41747</v>
          </cell>
          <cell r="C1230" t="str">
            <v>14.03.01 ФМ НН Z-top</v>
          </cell>
          <cell r="D1230" t="str">
            <v>оплата покупателя</v>
          </cell>
          <cell r="G1230">
            <v>223770</v>
          </cell>
          <cell r="H1230">
            <v>51</v>
          </cell>
          <cell r="I1230">
            <v>62</v>
          </cell>
        </row>
        <row r="1231">
          <cell r="B1231">
            <v>41750</v>
          </cell>
          <cell r="C1231" t="str">
            <v>Офис</v>
          </cell>
          <cell r="D1231" t="str">
            <v>накладные расходы</v>
          </cell>
          <cell r="G1231">
            <v>1022</v>
          </cell>
          <cell r="H1231">
            <v>76</v>
          </cell>
          <cell r="I1231">
            <v>50</v>
          </cell>
        </row>
        <row r="1232">
          <cell r="B1232">
            <v>41750</v>
          </cell>
          <cell r="C1232" t="str">
            <v>Офис</v>
          </cell>
          <cell r="D1232" t="str">
            <v>Зарплата 03</v>
          </cell>
          <cell r="G1232">
            <v>1700</v>
          </cell>
          <cell r="H1232">
            <v>70</v>
          </cell>
          <cell r="I1232">
            <v>50</v>
          </cell>
        </row>
        <row r="1233">
          <cell r="B1233">
            <v>41750</v>
          </cell>
          <cell r="C1233" t="str">
            <v>Офис</v>
          </cell>
          <cell r="D1233" t="str">
            <v>накладные расходы</v>
          </cell>
          <cell r="G1233">
            <v>600</v>
          </cell>
          <cell r="H1233">
            <v>76</v>
          </cell>
          <cell r="I1233">
            <v>50</v>
          </cell>
        </row>
        <row r="1234">
          <cell r="B1234">
            <v>41750</v>
          </cell>
          <cell r="C1234" t="str">
            <v>Офис</v>
          </cell>
          <cell r="D1234" t="str">
            <v>накладные расходы</v>
          </cell>
          <cell r="G1234">
            <v>1022</v>
          </cell>
          <cell r="H1234">
            <v>26</v>
          </cell>
          <cell r="I1234">
            <v>76</v>
          </cell>
        </row>
        <row r="1235">
          <cell r="B1235">
            <v>41750</v>
          </cell>
          <cell r="C1235" t="str">
            <v>Офис</v>
          </cell>
          <cell r="D1235" t="str">
            <v>накладные расходы</v>
          </cell>
          <cell r="G1235">
            <v>600</v>
          </cell>
          <cell r="H1235">
            <v>26</v>
          </cell>
          <cell r="I1235">
            <v>76</v>
          </cell>
        </row>
        <row r="1236">
          <cell r="B1236">
            <v>41750</v>
          </cell>
          <cell r="C1236" t="str">
            <v>Офис</v>
          </cell>
          <cell r="D1236" t="str">
            <v>подотчет</v>
          </cell>
          <cell r="G1236">
            <v>100000</v>
          </cell>
          <cell r="H1236">
            <v>50</v>
          </cell>
          <cell r="I1236">
            <v>71</v>
          </cell>
        </row>
        <row r="1237">
          <cell r="B1237">
            <v>41750</v>
          </cell>
          <cell r="C1237" t="str">
            <v>Офис</v>
          </cell>
          <cell r="D1237" t="str">
            <v>налоги</v>
          </cell>
          <cell r="G1237">
            <v>200</v>
          </cell>
          <cell r="H1237">
            <v>68</v>
          </cell>
          <cell r="I1237">
            <v>51</v>
          </cell>
        </row>
        <row r="1238">
          <cell r="B1238">
            <v>41750</v>
          </cell>
          <cell r="C1238" t="str">
            <v>Офис</v>
          </cell>
          <cell r="D1238" t="str">
            <v>налоги</v>
          </cell>
          <cell r="G1238">
            <v>68724</v>
          </cell>
          <cell r="H1238">
            <v>68</v>
          </cell>
          <cell r="I1238">
            <v>51</v>
          </cell>
        </row>
        <row r="1239">
          <cell r="B1239">
            <v>41750</v>
          </cell>
          <cell r="C1239" t="str">
            <v>Офис</v>
          </cell>
          <cell r="D1239" t="str">
            <v>накладные расходы</v>
          </cell>
          <cell r="G1239">
            <v>7825</v>
          </cell>
          <cell r="H1239">
            <v>76</v>
          </cell>
          <cell r="I1239">
            <v>51</v>
          </cell>
        </row>
        <row r="1240">
          <cell r="B1240">
            <v>41750</v>
          </cell>
          <cell r="C1240" t="str">
            <v>Офис</v>
          </cell>
          <cell r="D1240" t="str">
            <v>накладные расходы</v>
          </cell>
          <cell r="G1240">
            <v>810</v>
          </cell>
          <cell r="H1240">
            <v>76</v>
          </cell>
          <cell r="I1240">
            <v>51</v>
          </cell>
        </row>
        <row r="1241">
          <cell r="B1241">
            <v>41750</v>
          </cell>
          <cell r="C1241" t="str">
            <v>Офис</v>
          </cell>
          <cell r="D1241" t="str">
            <v>накладные расходы</v>
          </cell>
          <cell r="G1241">
            <v>7825</v>
          </cell>
          <cell r="H1241">
            <v>26</v>
          </cell>
          <cell r="I1241">
            <v>76</v>
          </cell>
        </row>
        <row r="1242">
          <cell r="B1242">
            <v>41750</v>
          </cell>
          <cell r="C1242" t="str">
            <v>Офис</v>
          </cell>
          <cell r="D1242" t="str">
            <v>накладные расходы</v>
          </cell>
          <cell r="G1242">
            <v>810</v>
          </cell>
          <cell r="H1242">
            <v>26</v>
          </cell>
          <cell r="I1242">
            <v>76</v>
          </cell>
        </row>
        <row r="1243">
          <cell r="B1243">
            <v>41750</v>
          </cell>
          <cell r="C1243" t="str">
            <v>Офис</v>
          </cell>
          <cell r="D1243" t="str">
            <v>% по кредитам и займам</v>
          </cell>
          <cell r="G1243">
            <v>8000</v>
          </cell>
          <cell r="H1243">
            <v>76</v>
          </cell>
          <cell r="I1243">
            <v>50</v>
          </cell>
        </row>
        <row r="1244">
          <cell r="B1244">
            <v>41750</v>
          </cell>
          <cell r="C1244" t="str">
            <v>Офис</v>
          </cell>
          <cell r="D1244" t="str">
            <v>% по кредитам и займам</v>
          </cell>
          <cell r="G1244">
            <v>4000</v>
          </cell>
          <cell r="H1244">
            <v>76</v>
          </cell>
          <cell r="I1244">
            <v>50</v>
          </cell>
        </row>
        <row r="1245">
          <cell r="B1245">
            <v>41750</v>
          </cell>
          <cell r="C1245" t="str">
            <v>Офис</v>
          </cell>
          <cell r="D1245" t="str">
            <v>% по кредитам и займам</v>
          </cell>
          <cell r="G1245">
            <v>20000</v>
          </cell>
          <cell r="H1245">
            <v>76</v>
          </cell>
          <cell r="I1245">
            <v>50</v>
          </cell>
        </row>
        <row r="1246">
          <cell r="B1246">
            <v>41750</v>
          </cell>
          <cell r="C1246" t="str">
            <v>Офис</v>
          </cell>
          <cell r="D1246" t="str">
            <v>% по кредитам и займам</v>
          </cell>
          <cell r="G1246">
            <v>40000</v>
          </cell>
          <cell r="H1246">
            <v>76</v>
          </cell>
          <cell r="I1246">
            <v>50</v>
          </cell>
        </row>
        <row r="1247">
          <cell r="B1247">
            <v>41750</v>
          </cell>
          <cell r="C1247" t="str">
            <v>Офис</v>
          </cell>
          <cell r="D1247" t="str">
            <v>% по кредитам и займам</v>
          </cell>
          <cell r="G1247">
            <v>8000</v>
          </cell>
          <cell r="H1247">
            <v>26</v>
          </cell>
          <cell r="I1247">
            <v>76</v>
          </cell>
        </row>
        <row r="1248">
          <cell r="B1248">
            <v>41750</v>
          </cell>
          <cell r="C1248" t="str">
            <v>Офис</v>
          </cell>
          <cell r="D1248" t="str">
            <v>% по кредитам и займам</v>
          </cell>
          <cell r="G1248">
            <v>4000</v>
          </cell>
          <cell r="H1248">
            <v>26</v>
          </cell>
          <cell r="I1248">
            <v>76</v>
          </cell>
        </row>
        <row r="1249">
          <cell r="B1249">
            <v>41750</v>
          </cell>
          <cell r="C1249" t="str">
            <v>Офис</v>
          </cell>
          <cell r="D1249" t="str">
            <v>% по кредитам и займам</v>
          </cell>
          <cell r="G1249">
            <v>20000</v>
          </cell>
          <cell r="H1249">
            <v>26</v>
          </cell>
          <cell r="I1249">
            <v>76</v>
          </cell>
        </row>
        <row r="1250">
          <cell r="B1250">
            <v>41750</v>
          </cell>
          <cell r="C1250" t="str">
            <v>Офис</v>
          </cell>
          <cell r="D1250" t="str">
            <v>% по кредитам и займам</v>
          </cell>
          <cell r="G1250">
            <v>40000</v>
          </cell>
          <cell r="H1250">
            <v>26</v>
          </cell>
          <cell r="I1250">
            <v>76</v>
          </cell>
        </row>
        <row r="1251">
          <cell r="B1251">
            <v>41750</v>
          </cell>
          <cell r="C1251" t="str">
            <v>Офис</v>
          </cell>
          <cell r="D1251" t="str">
            <v>Зарплата 04</v>
          </cell>
          <cell r="G1251">
            <v>10000</v>
          </cell>
          <cell r="H1251">
            <v>70</v>
          </cell>
          <cell r="I1251">
            <v>50</v>
          </cell>
        </row>
        <row r="1252">
          <cell r="B1252">
            <v>41750</v>
          </cell>
          <cell r="C1252" t="str">
            <v>14.04.26 ЯРЛ ФМ Мед</v>
          </cell>
          <cell r="D1252" t="str">
            <v>Комиссия контрагентам</v>
          </cell>
          <cell r="G1252">
            <v>17330</v>
          </cell>
          <cell r="H1252">
            <v>20</v>
          </cell>
          <cell r="I1252">
            <v>60</v>
          </cell>
        </row>
        <row r="1253">
          <cell r="B1253">
            <v>41750</v>
          </cell>
          <cell r="C1253" t="str">
            <v>14.04.25 ФМ москва сити</v>
          </cell>
          <cell r="D1253" t="str">
            <v>полиграфия и производство</v>
          </cell>
          <cell r="G1253">
            <v>1020</v>
          </cell>
          <cell r="H1253">
            <v>60</v>
          </cell>
          <cell r="I1253">
            <v>51</v>
          </cell>
        </row>
        <row r="1254">
          <cell r="B1254">
            <v>41750</v>
          </cell>
          <cell r="C1254" t="str">
            <v>14.04.26 ЯРЛ ФМ Мед</v>
          </cell>
          <cell r="D1254" t="str">
            <v>полиграфия и производство</v>
          </cell>
          <cell r="G1254">
            <v>1020</v>
          </cell>
          <cell r="H1254">
            <v>60</v>
          </cell>
          <cell r="I1254">
            <v>51</v>
          </cell>
        </row>
        <row r="1255">
          <cell r="B1255">
            <v>41750</v>
          </cell>
          <cell r="C1255" t="str">
            <v>14.04.25 ФМ москва сити</v>
          </cell>
          <cell r="D1255" t="str">
            <v>полиграфия и производство</v>
          </cell>
          <cell r="G1255">
            <v>1020</v>
          </cell>
          <cell r="H1255">
            <v>20</v>
          </cell>
          <cell r="I1255">
            <v>60</v>
          </cell>
        </row>
        <row r="1256">
          <cell r="B1256">
            <v>41750</v>
          </cell>
          <cell r="C1256" t="str">
            <v>14.04.26 ЯРЛ ФМ Мед</v>
          </cell>
          <cell r="D1256" t="str">
            <v>полиграфия и производство</v>
          </cell>
          <cell r="G1256">
            <v>1020</v>
          </cell>
          <cell r="H1256">
            <v>20</v>
          </cell>
          <cell r="I1256">
            <v>60</v>
          </cell>
        </row>
        <row r="1257">
          <cell r="B1257">
            <v>41750</v>
          </cell>
          <cell r="C1257" t="str">
            <v>14.04.16 ФМ Библиотека</v>
          </cell>
          <cell r="D1257" t="str">
            <v>аренда оборудования</v>
          </cell>
          <cell r="G1257">
            <v>15657</v>
          </cell>
          <cell r="H1257">
            <v>60</v>
          </cell>
          <cell r="I1257">
            <v>51</v>
          </cell>
        </row>
        <row r="1258">
          <cell r="B1258">
            <v>41750</v>
          </cell>
          <cell r="C1258" t="str">
            <v>14.04.17 ФМ Москва-Сити</v>
          </cell>
          <cell r="D1258" t="str">
            <v>аренда оборудования</v>
          </cell>
          <cell r="G1258">
            <v>12957</v>
          </cell>
          <cell r="H1258">
            <v>60</v>
          </cell>
          <cell r="I1258">
            <v>51</v>
          </cell>
        </row>
        <row r="1259">
          <cell r="B1259">
            <v>41750</v>
          </cell>
          <cell r="C1259" t="str">
            <v>14.04.25 ФМ москва сити</v>
          </cell>
          <cell r="D1259" t="str">
            <v>аренда оборудования</v>
          </cell>
          <cell r="G1259">
            <v>16197</v>
          </cell>
          <cell r="H1259">
            <v>60</v>
          </cell>
          <cell r="I1259">
            <v>51</v>
          </cell>
        </row>
        <row r="1260">
          <cell r="B1260">
            <v>41750</v>
          </cell>
          <cell r="C1260" t="str">
            <v>14.04.26 ФМ Библиотека</v>
          </cell>
          <cell r="D1260" t="str">
            <v>аренда оборудования</v>
          </cell>
          <cell r="G1260">
            <v>21596</v>
          </cell>
          <cell r="H1260">
            <v>60</v>
          </cell>
          <cell r="I1260">
            <v>51</v>
          </cell>
        </row>
        <row r="1261">
          <cell r="B1261">
            <v>41750</v>
          </cell>
          <cell r="C1261" t="str">
            <v>14.04.16 ФМ Библиотека</v>
          </cell>
          <cell r="D1261" t="str">
            <v>аренда оборудования</v>
          </cell>
          <cell r="G1261">
            <v>15657</v>
          </cell>
          <cell r="H1261">
            <v>20</v>
          </cell>
          <cell r="I1261">
            <v>60</v>
          </cell>
        </row>
        <row r="1262">
          <cell r="B1262">
            <v>41750</v>
          </cell>
          <cell r="C1262" t="str">
            <v>14.04.17 ФМ Москва-Сити</v>
          </cell>
          <cell r="D1262" t="str">
            <v>аренда оборудования</v>
          </cell>
          <cell r="G1262">
            <v>12957</v>
          </cell>
          <cell r="H1262">
            <v>20</v>
          </cell>
          <cell r="I1262">
            <v>60</v>
          </cell>
        </row>
        <row r="1263">
          <cell r="B1263">
            <v>41750</v>
          </cell>
          <cell r="C1263" t="str">
            <v>14.04.25 ФМ москва сити</v>
          </cell>
          <cell r="D1263" t="str">
            <v>аренда оборудования</v>
          </cell>
          <cell r="G1263">
            <v>16197</v>
          </cell>
          <cell r="H1263">
            <v>20</v>
          </cell>
          <cell r="I1263">
            <v>60</v>
          </cell>
        </row>
        <row r="1264">
          <cell r="B1264">
            <v>41750</v>
          </cell>
          <cell r="C1264" t="str">
            <v>14.04.26 ФМ Библиотека</v>
          </cell>
          <cell r="D1264" t="str">
            <v>аренда оборудования</v>
          </cell>
          <cell r="G1264">
            <v>21596</v>
          </cell>
          <cell r="H1264">
            <v>20</v>
          </cell>
          <cell r="I1264">
            <v>60</v>
          </cell>
        </row>
        <row r="1265">
          <cell r="B1265">
            <v>41750</v>
          </cell>
          <cell r="C1265" t="str">
            <v>14.04.11 КЗ ФМ Extra lounge</v>
          </cell>
          <cell r="D1265" t="str">
            <v>подотчет</v>
          </cell>
          <cell r="G1265">
            <v>22000</v>
          </cell>
          <cell r="H1265">
            <v>50</v>
          </cell>
          <cell r="I1265">
            <v>71</v>
          </cell>
        </row>
        <row r="1266">
          <cell r="B1266">
            <v>41750</v>
          </cell>
          <cell r="C1266" t="str">
            <v>14.04.11 КЗ ФМ Extra lounge</v>
          </cell>
          <cell r="D1266" t="str">
            <v>подотчет</v>
          </cell>
          <cell r="G1266">
            <v>420</v>
          </cell>
          <cell r="H1266">
            <v>50</v>
          </cell>
          <cell r="I1266">
            <v>71</v>
          </cell>
        </row>
        <row r="1267">
          <cell r="B1267">
            <v>41750</v>
          </cell>
          <cell r="C1267" t="str">
            <v>14.04.11 КЗ ФМ Extra lounge</v>
          </cell>
          <cell r="D1267" t="str">
            <v>логистика и монтаж</v>
          </cell>
          <cell r="G1267">
            <v>22000</v>
          </cell>
          <cell r="H1267">
            <v>60</v>
          </cell>
          <cell r="I1267">
            <v>50</v>
          </cell>
        </row>
        <row r="1268">
          <cell r="B1268">
            <v>41750</v>
          </cell>
          <cell r="C1268" t="str">
            <v>14.04.11 КЗ ФМ Extra lounge</v>
          </cell>
          <cell r="D1268" t="str">
            <v>логистика и монтаж</v>
          </cell>
          <cell r="G1268">
            <v>420</v>
          </cell>
          <cell r="H1268">
            <v>60</v>
          </cell>
          <cell r="I1268">
            <v>50</v>
          </cell>
        </row>
        <row r="1269">
          <cell r="B1269">
            <v>41750</v>
          </cell>
          <cell r="C1269" t="str">
            <v>14.04.11 КЗ ФМ Extra lounge</v>
          </cell>
          <cell r="D1269" t="str">
            <v>логистика и монтаж</v>
          </cell>
          <cell r="G1269">
            <v>22000</v>
          </cell>
          <cell r="H1269">
            <v>20</v>
          </cell>
          <cell r="I1269">
            <v>60</v>
          </cell>
        </row>
        <row r="1270">
          <cell r="B1270">
            <v>41750</v>
          </cell>
          <cell r="C1270" t="str">
            <v>14.04.11 КЗ ФМ Extra lounge</v>
          </cell>
          <cell r="D1270" t="str">
            <v>логистика и монтаж</v>
          </cell>
          <cell r="G1270">
            <v>420</v>
          </cell>
          <cell r="H1270">
            <v>20</v>
          </cell>
          <cell r="I1270">
            <v>60</v>
          </cell>
        </row>
        <row r="1271">
          <cell r="B1271">
            <v>41751</v>
          </cell>
          <cell r="C1271" t="str">
            <v>Офис</v>
          </cell>
          <cell r="D1271" t="str">
            <v>% по кредитам и займам</v>
          </cell>
          <cell r="G1271">
            <v>4330</v>
          </cell>
          <cell r="H1271">
            <v>76</v>
          </cell>
          <cell r="I1271">
            <v>50</v>
          </cell>
        </row>
        <row r="1272">
          <cell r="B1272">
            <v>41751</v>
          </cell>
          <cell r="C1272" t="str">
            <v>Офис</v>
          </cell>
          <cell r="D1272" t="str">
            <v>% по кредитам и займам</v>
          </cell>
          <cell r="G1272">
            <v>4330</v>
          </cell>
          <cell r="H1272">
            <v>26</v>
          </cell>
          <cell r="I1272">
            <v>76</v>
          </cell>
        </row>
        <row r="1273">
          <cell r="B1273">
            <v>41751</v>
          </cell>
          <cell r="C1273" t="str">
            <v>Офис</v>
          </cell>
          <cell r="D1273" t="str">
            <v>Зарплата 04</v>
          </cell>
          <cell r="G1273">
            <v>7720.02</v>
          </cell>
          <cell r="H1273">
            <v>70</v>
          </cell>
          <cell r="I1273">
            <v>50</v>
          </cell>
        </row>
        <row r="1274">
          <cell r="B1274">
            <v>41751</v>
          </cell>
          <cell r="C1274" t="str">
            <v>ФД</v>
          </cell>
          <cell r="D1274" t="str">
            <v>Займы</v>
          </cell>
          <cell r="G1274">
            <v>7720.02</v>
          </cell>
          <cell r="H1274">
            <v>50</v>
          </cell>
          <cell r="I1274">
            <v>66</v>
          </cell>
        </row>
        <row r="1275">
          <cell r="B1275">
            <v>41751</v>
          </cell>
          <cell r="C1275" t="str">
            <v>Офис КЛД</v>
          </cell>
          <cell r="D1275" t="str">
            <v>подотчет</v>
          </cell>
          <cell r="G1275">
            <v>6120.31</v>
          </cell>
          <cell r="H1275">
            <v>50</v>
          </cell>
          <cell r="I1275">
            <v>71</v>
          </cell>
        </row>
        <row r="1276">
          <cell r="B1276">
            <v>41751</v>
          </cell>
          <cell r="C1276" t="str">
            <v>14.04.17 КЛД ВТБ</v>
          </cell>
          <cell r="D1276" t="str">
            <v>промоперсонал</v>
          </cell>
          <cell r="G1276">
            <v>2800</v>
          </cell>
          <cell r="H1276">
            <v>60</v>
          </cell>
          <cell r="I1276">
            <v>50</v>
          </cell>
        </row>
        <row r="1277">
          <cell r="B1277">
            <v>41751</v>
          </cell>
          <cell r="C1277" t="str">
            <v>Офис КЛД</v>
          </cell>
          <cell r="D1277" t="str">
            <v>накладные расходы</v>
          </cell>
          <cell r="G1277">
            <v>1000</v>
          </cell>
          <cell r="H1277">
            <v>76</v>
          </cell>
          <cell r="I1277">
            <v>50</v>
          </cell>
        </row>
        <row r="1278">
          <cell r="B1278">
            <v>41751</v>
          </cell>
          <cell r="C1278" t="str">
            <v>14.04.17 КЛД ВТБ</v>
          </cell>
          <cell r="D1278" t="str">
            <v>промоперсонал</v>
          </cell>
          <cell r="G1278">
            <v>2800</v>
          </cell>
          <cell r="H1278">
            <v>20</v>
          </cell>
          <cell r="I1278">
            <v>60</v>
          </cell>
        </row>
        <row r="1279">
          <cell r="B1279">
            <v>41751</v>
          </cell>
          <cell r="C1279" t="str">
            <v>Офис КЛД</v>
          </cell>
          <cell r="D1279" t="str">
            <v>накладные расходы</v>
          </cell>
          <cell r="G1279">
            <v>1000</v>
          </cell>
          <cell r="H1279">
            <v>26</v>
          </cell>
          <cell r="I1279">
            <v>76</v>
          </cell>
        </row>
        <row r="1280">
          <cell r="B1280">
            <v>41751</v>
          </cell>
          <cell r="C1280" t="str">
            <v>Офис КЛД</v>
          </cell>
          <cell r="D1280" t="str">
            <v>подотчет</v>
          </cell>
          <cell r="G1280">
            <v>2320.31</v>
          </cell>
          <cell r="H1280">
            <v>71</v>
          </cell>
          <cell r="I1280">
            <v>50</v>
          </cell>
        </row>
        <row r="1281">
          <cell r="B1281">
            <v>41751</v>
          </cell>
          <cell r="C1281" t="str">
            <v>14.04.25 ФМ москва сити</v>
          </cell>
          <cell r="D1281" t="str">
            <v>сопровождение деятельности</v>
          </cell>
          <cell r="G1281">
            <v>7000</v>
          </cell>
          <cell r="H1281">
            <v>60</v>
          </cell>
          <cell r="I1281">
            <v>50</v>
          </cell>
        </row>
        <row r="1282">
          <cell r="B1282">
            <v>41751</v>
          </cell>
          <cell r="C1282" t="str">
            <v>14.04.25 ФМ москва сити</v>
          </cell>
          <cell r="D1282" t="str">
            <v>сопровождение деятельности</v>
          </cell>
          <cell r="G1282">
            <v>7000</v>
          </cell>
          <cell r="H1282">
            <v>20</v>
          </cell>
          <cell r="I1282">
            <v>60</v>
          </cell>
        </row>
        <row r="1283">
          <cell r="B1283">
            <v>41751</v>
          </cell>
          <cell r="C1283" t="str">
            <v>14.04.26 ЯРЛ ФМ Мед</v>
          </cell>
          <cell r="D1283" t="str">
            <v>сопровождение деятельности</v>
          </cell>
          <cell r="G1283">
            <v>4900</v>
          </cell>
          <cell r="H1283">
            <v>60</v>
          </cell>
          <cell r="I1283">
            <v>51</v>
          </cell>
        </row>
        <row r="1284">
          <cell r="B1284">
            <v>41751</v>
          </cell>
          <cell r="C1284" t="str">
            <v>Офис</v>
          </cell>
          <cell r="D1284" t="str">
            <v>основные средства</v>
          </cell>
          <cell r="G1284">
            <v>16900</v>
          </cell>
          <cell r="H1284">
            <v>76</v>
          </cell>
          <cell r="I1284">
            <v>51</v>
          </cell>
        </row>
        <row r="1285">
          <cell r="B1285">
            <v>41751</v>
          </cell>
          <cell r="C1285" t="str">
            <v>14.04.26 ЯРЛ ФМ Мед</v>
          </cell>
          <cell r="D1285" t="str">
            <v>сопровождение деятельности</v>
          </cell>
          <cell r="G1285">
            <v>4900</v>
          </cell>
          <cell r="H1285">
            <v>20</v>
          </cell>
          <cell r="I1285">
            <v>60</v>
          </cell>
        </row>
        <row r="1286">
          <cell r="B1286">
            <v>41751</v>
          </cell>
          <cell r="C1286" t="str">
            <v>Офис</v>
          </cell>
          <cell r="D1286" t="str">
            <v>основные средства</v>
          </cell>
          <cell r="G1286">
            <v>16900</v>
          </cell>
          <cell r="H1286">
            <v>26</v>
          </cell>
          <cell r="I1286">
            <v>76</v>
          </cell>
        </row>
        <row r="1287">
          <cell r="B1287">
            <v>41752</v>
          </cell>
          <cell r="C1287" t="str">
            <v>ФД</v>
          </cell>
          <cell r="D1287" t="str">
            <v>Транзит</v>
          </cell>
          <cell r="G1287">
            <v>789122</v>
          </cell>
          <cell r="H1287">
            <v>57</v>
          </cell>
          <cell r="I1287">
            <v>51</v>
          </cell>
        </row>
        <row r="1288">
          <cell r="B1288">
            <v>41752</v>
          </cell>
          <cell r="C1288" t="str">
            <v>ФД</v>
          </cell>
          <cell r="D1288" t="str">
            <v>Транзит</v>
          </cell>
          <cell r="G1288">
            <v>20867</v>
          </cell>
          <cell r="H1288">
            <v>57</v>
          </cell>
          <cell r="I1288">
            <v>51</v>
          </cell>
        </row>
        <row r="1289">
          <cell r="B1289">
            <v>41752</v>
          </cell>
          <cell r="C1289" t="str">
            <v>ФД</v>
          </cell>
          <cell r="D1289" t="str">
            <v>Транзит</v>
          </cell>
          <cell r="G1289">
            <v>789122</v>
          </cell>
          <cell r="H1289">
            <v>50</v>
          </cell>
          <cell r="I1289">
            <v>57</v>
          </cell>
        </row>
        <row r="1290">
          <cell r="B1290">
            <v>41752</v>
          </cell>
          <cell r="C1290" t="str">
            <v>ФД</v>
          </cell>
          <cell r="D1290" t="str">
            <v>Транзит</v>
          </cell>
          <cell r="G1290">
            <v>20867</v>
          </cell>
          <cell r="H1290">
            <v>50</v>
          </cell>
          <cell r="I1290">
            <v>57</v>
          </cell>
        </row>
        <row r="1291">
          <cell r="B1291">
            <v>41752</v>
          </cell>
          <cell r="C1291" t="str">
            <v>Взаиморасчеты МП-ФЮ</v>
          </cell>
          <cell r="D1291" t="str">
            <v>сопровождение деятельности</v>
          </cell>
          <cell r="G1291">
            <v>19239</v>
          </cell>
          <cell r="H1291">
            <v>60</v>
          </cell>
          <cell r="I1291">
            <v>50</v>
          </cell>
        </row>
        <row r="1292">
          <cell r="B1292">
            <v>41752</v>
          </cell>
          <cell r="C1292" t="str">
            <v>Взаиморасчеты МП-ФЮ</v>
          </cell>
          <cell r="D1292" t="str">
            <v>сопровождение деятельности</v>
          </cell>
          <cell r="G1292">
            <v>200000</v>
          </cell>
          <cell r="H1292">
            <v>60</v>
          </cell>
          <cell r="I1292">
            <v>50</v>
          </cell>
        </row>
        <row r="1293">
          <cell r="B1293">
            <v>41752</v>
          </cell>
          <cell r="C1293" t="str">
            <v>14.04.27 ФАЭТОН Мото-выставка</v>
          </cell>
          <cell r="D1293" t="str">
            <v>оплата покупателя</v>
          </cell>
          <cell r="G1293">
            <v>28361.3</v>
          </cell>
          <cell r="H1293">
            <v>51</v>
          </cell>
          <cell r="I1293">
            <v>62</v>
          </cell>
        </row>
        <row r="1294">
          <cell r="B1294">
            <v>41752</v>
          </cell>
          <cell r="C1294" t="str">
            <v>Офис</v>
          </cell>
          <cell r="D1294" t="str">
            <v>подотчет</v>
          </cell>
          <cell r="G1294">
            <v>3100</v>
          </cell>
          <cell r="H1294">
            <v>71</v>
          </cell>
          <cell r="I1294">
            <v>50</v>
          </cell>
        </row>
        <row r="1295">
          <cell r="B1295">
            <v>41752</v>
          </cell>
          <cell r="C1295" t="str">
            <v>14.03.08 ФМ НН Z-top</v>
          </cell>
          <cell r="D1295" t="str">
            <v>оплата покупателя</v>
          </cell>
          <cell r="G1295">
            <v>318158.23</v>
          </cell>
          <cell r="H1295">
            <v>51</v>
          </cell>
          <cell r="I1295">
            <v>62</v>
          </cell>
        </row>
        <row r="1296">
          <cell r="B1296">
            <v>41752</v>
          </cell>
          <cell r="C1296" t="str">
            <v>14.04.03 ФМ Мансарда</v>
          </cell>
          <cell r="D1296" t="str">
            <v>оплата покупателя</v>
          </cell>
          <cell r="G1296">
            <v>105540.77</v>
          </cell>
          <cell r="H1296">
            <v>51</v>
          </cell>
          <cell r="I1296">
            <v>62</v>
          </cell>
        </row>
        <row r="1297">
          <cell r="B1297">
            <v>41752</v>
          </cell>
          <cell r="C1297" t="str">
            <v>Офис</v>
          </cell>
          <cell r="D1297" t="str">
            <v>накладные расходы</v>
          </cell>
          <cell r="G1297">
            <v>375</v>
          </cell>
          <cell r="H1297">
            <v>76</v>
          </cell>
          <cell r="I1297">
            <v>50</v>
          </cell>
        </row>
        <row r="1298">
          <cell r="B1298">
            <v>41752</v>
          </cell>
          <cell r="C1298" t="str">
            <v>Офис</v>
          </cell>
          <cell r="D1298" t="str">
            <v>накладные расходы</v>
          </cell>
          <cell r="G1298">
            <v>375</v>
          </cell>
          <cell r="H1298">
            <v>26</v>
          </cell>
          <cell r="I1298">
            <v>76</v>
          </cell>
        </row>
        <row r="1299">
          <cell r="B1299">
            <v>41753</v>
          </cell>
          <cell r="C1299" t="str">
            <v>14.04.26 ФМ Библиотека</v>
          </cell>
          <cell r="D1299" t="str">
            <v>полиграфия и производство</v>
          </cell>
          <cell r="G1299">
            <v>2280</v>
          </cell>
          <cell r="H1299">
            <v>60</v>
          </cell>
          <cell r="I1299">
            <v>51</v>
          </cell>
        </row>
        <row r="1300">
          <cell r="B1300">
            <v>41753</v>
          </cell>
          <cell r="C1300" t="str">
            <v>14.04.25 ФМ москва сити</v>
          </cell>
          <cell r="D1300" t="str">
            <v>полиграфия и производство</v>
          </cell>
          <cell r="G1300">
            <v>2280</v>
          </cell>
          <cell r="H1300">
            <v>60</v>
          </cell>
          <cell r="I1300">
            <v>51</v>
          </cell>
        </row>
        <row r="1301">
          <cell r="B1301">
            <v>41753</v>
          </cell>
          <cell r="C1301" t="str">
            <v>14.04.26 ФМ Библиотека</v>
          </cell>
          <cell r="D1301" t="str">
            <v>полиграфия и производство</v>
          </cell>
          <cell r="G1301">
            <v>2280</v>
          </cell>
          <cell r="H1301">
            <v>20</v>
          </cell>
          <cell r="I1301">
            <v>60</v>
          </cell>
        </row>
        <row r="1302">
          <cell r="B1302">
            <v>41753</v>
          </cell>
          <cell r="C1302" t="str">
            <v>14.04.25 ФМ москва сити</v>
          </cell>
          <cell r="D1302" t="str">
            <v>полиграфия и производство</v>
          </cell>
          <cell r="G1302">
            <v>2280</v>
          </cell>
          <cell r="H1302">
            <v>20</v>
          </cell>
          <cell r="I1302">
            <v>60</v>
          </cell>
        </row>
        <row r="1303">
          <cell r="B1303">
            <v>41753</v>
          </cell>
          <cell r="C1303" t="str">
            <v>Газель</v>
          </cell>
          <cell r="D1303" t="str">
            <v>подотчет</v>
          </cell>
          <cell r="G1303">
            <v>5000</v>
          </cell>
          <cell r="H1303">
            <v>71</v>
          </cell>
          <cell r="I1303">
            <v>50</v>
          </cell>
        </row>
        <row r="1304">
          <cell r="B1304">
            <v>41753</v>
          </cell>
          <cell r="C1304" t="str">
            <v>ФД</v>
          </cell>
          <cell r="D1304" t="str">
            <v>перемещение</v>
          </cell>
          <cell r="G1304">
            <v>18000</v>
          </cell>
          <cell r="H1304">
            <v>55</v>
          </cell>
          <cell r="I1304">
            <v>51</v>
          </cell>
        </row>
        <row r="1305">
          <cell r="B1305">
            <v>41753</v>
          </cell>
          <cell r="C1305" t="str">
            <v>Офис</v>
          </cell>
          <cell r="D1305" t="str">
            <v>налоги</v>
          </cell>
          <cell r="G1305">
            <v>4394</v>
          </cell>
          <cell r="H1305">
            <v>68</v>
          </cell>
          <cell r="I1305">
            <v>51</v>
          </cell>
        </row>
        <row r="1306">
          <cell r="B1306">
            <v>41753</v>
          </cell>
          <cell r="C1306" t="str">
            <v>Офис</v>
          </cell>
          <cell r="D1306" t="str">
            <v>налоги</v>
          </cell>
          <cell r="G1306">
            <v>39549</v>
          </cell>
          <cell r="H1306">
            <v>68</v>
          </cell>
          <cell r="I1306">
            <v>51</v>
          </cell>
        </row>
        <row r="1307">
          <cell r="B1307">
            <v>41753</v>
          </cell>
          <cell r="C1307" t="str">
            <v>Взаиморасчеты МП-ФЮ</v>
          </cell>
          <cell r="D1307" t="str">
            <v>сопровождение деятельности</v>
          </cell>
          <cell r="G1307">
            <v>30894.39</v>
          </cell>
          <cell r="H1307">
            <v>60</v>
          </cell>
          <cell r="I1307">
            <v>51</v>
          </cell>
        </row>
        <row r="1308">
          <cell r="B1308">
            <v>41753</v>
          </cell>
          <cell r="C1308" t="str">
            <v>14.04.17 Ростов-на-Дону ВТБ</v>
          </cell>
          <cell r="D1308" t="str">
            <v>подотчет</v>
          </cell>
          <cell r="G1308">
            <v>7110</v>
          </cell>
          <cell r="H1308">
            <v>71</v>
          </cell>
          <cell r="I1308">
            <v>50</v>
          </cell>
        </row>
        <row r="1309">
          <cell r="B1309">
            <v>41753</v>
          </cell>
          <cell r="C1309" t="str">
            <v>14.04.26 ЯРЛ ФМ Мед</v>
          </cell>
          <cell r="D1309" t="str">
            <v>сопровождение деятельности</v>
          </cell>
          <cell r="G1309">
            <v>4960</v>
          </cell>
          <cell r="H1309">
            <v>60</v>
          </cell>
          <cell r="I1309">
            <v>50</v>
          </cell>
        </row>
        <row r="1310">
          <cell r="B1310">
            <v>41753</v>
          </cell>
          <cell r="C1310" t="str">
            <v>14.04.16 ФМ Библиотека</v>
          </cell>
          <cell r="D1310" t="str">
            <v>подотчет</v>
          </cell>
          <cell r="G1310">
            <v>16000</v>
          </cell>
          <cell r="H1310">
            <v>50</v>
          </cell>
          <cell r="I1310">
            <v>71</v>
          </cell>
        </row>
        <row r="1311">
          <cell r="B1311">
            <v>41753</v>
          </cell>
          <cell r="C1311" t="str">
            <v>14.04.16 ФМ Библиотека</v>
          </cell>
          <cell r="D1311" t="str">
            <v>Доп. персонал</v>
          </cell>
          <cell r="G1311">
            <v>14400</v>
          </cell>
          <cell r="H1311">
            <v>60</v>
          </cell>
          <cell r="I1311">
            <v>50</v>
          </cell>
        </row>
        <row r="1312">
          <cell r="B1312">
            <v>41753</v>
          </cell>
          <cell r="C1312" t="str">
            <v>14.04.16 ФМ Библиотека</v>
          </cell>
          <cell r="D1312" t="str">
            <v>Доп. персонал</v>
          </cell>
          <cell r="G1312">
            <v>14400</v>
          </cell>
          <cell r="H1312">
            <v>20</v>
          </cell>
          <cell r="I1312">
            <v>60</v>
          </cell>
        </row>
        <row r="1313">
          <cell r="B1313">
            <v>41753</v>
          </cell>
          <cell r="C1313" t="str">
            <v>14.04.17 ФМ Москва-Сити</v>
          </cell>
          <cell r="D1313" t="str">
            <v>подотчет</v>
          </cell>
          <cell r="G1313">
            <v>26400</v>
          </cell>
          <cell r="H1313">
            <v>50</v>
          </cell>
          <cell r="I1313">
            <v>71</v>
          </cell>
        </row>
        <row r="1314">
          <cell r="B1314">
            <v>41753</v>
          </cell>
          <cell r="C1314" t="str">
            <v>14.04.17 ФМ Москва-Сити</v>
          </cell>
          <cell r="D1314" t="str">
            <v>Доп. персонал</v>
          </cell>
          <cell r="G1314">
            <v>24000</v>
          </cell>
          <cell r="H1314">
            <v>60</v>
          </cell>
          <cell r="I1314">
            <v>50</v>
          </cell>
        </row>
        <row r="1315">
          <cell r="B1315">
            <v>41753</v>
          </cell>
          <cell r="C1315" t="str">
            <v>14.04.17 ФМ Москва-Сити</v>
          </cell>
          <cell r="D1315" t="str">
            <v>полиграфия и производство</v>
          </cell>
          <cell r="G1315">
            <v>1270</v>
          </cell>
          <cell r="H1315">
            <v>60</v>
          </cell>
          <cell r="I1315">
            <v>50</v>
          </cell>
        </row>
        <row r="1316">
          <cell r="B1316">
            <v>41753</v>
          </cell>
          <cell r="C1316" t="str">
            <v>14.04.17 ФМ Москва-Сити</v>
          </cell>
          <cell r="D1316" t="str">
            <v>Доп. персонал</v>
          </cell>
          <cell r="G1316">
            <v>24000</v>
          </cell>
          <cell r="H1316">
            <v>20</v>
          </cell>
          <cell r="I1316">
            <v>60</v>
          </cell>
        </row>
        <row r="1317">
          <cell r="B1317">
            <v>41753</v>
          </cell>
          <cell r="C1317" t="str">
            <v>14.04.17 ФМ Москва-Сити</v>
          </cell>
          <cell r="D1317" t="str">
            <v>полиграфия и производство</v>
          </cell>
          <cell r="G1317">
            <v>1270</v>
          </cell>
          <cell r="H1317">
            <v>20</v>
          </cell>
          <cell r="I1317">
            <v>60</v>
          </cell>
        </row>
        <row r="1318">
          <cell r="B1318">
            <v>41753</v>
          </cell>
          <cell r="C1318" t="str">
            <v>14.04.16 ФМ Библиотека</v>
          </cell>
          <cell r="D1318" t="str">
            <v>подотчет</v>
          </cell>
          <cell r="G1318">
            <v>3200</v>
          </cell>
          <cell r="H1318">
            <v>71</v>
          </cell>
          <cell r="I1318">
            <v>50</v>
          </cell>
        </row>
        <row r="1319">
          <cell r="B1319">
            <v>41753</v>
          </cell>
          <cell r="C1319" t="str">
            <v>14.03.20 ФМ ЧтоГдеКогда</v>
          </cell>
          <cell r="D1319" t="str">
            <v>подотчет</v>
          </cell>
          <cell r="G1319">
            <v>36000</v>
          </cell>
          <cell r="H1319">
            <v>50</v>
          </cell>
          <cell r="I1319">
            <v>71</v>
          </cell>
        </row>
        <row r="1320">
          <cell r="B1320">
            <v>41753</v>
          </cell>
          <cell r="C1320" t="str">
            <v>14.03.08 ФМ НН Z-top</v>
          </cell>
          <cell r="D1320" t="str">
            <v>подотчет</v>
          </cell>
          <cell r="G1320">
            <v>57409</v>
          </cell>
          <cell r="H1320">
            <v>50</v>
          </cell>
          <cell r="I1320">
            <v>71</v>
          </cell>
        </row>
        <row r="1321">
          <cell r="B1321">
            <v>41753</v>
          </cell>
          <cell r="C1321" t="str">
            <v>14.04.25 ФМ москва сити</v>
          </cell>
          <cell r="D1321" t="str">
            <v>подотчет</v>
          </cell>
          <cell r="G1321">
            <v>7000</v>
          </cell>
          <cell r="H1321">
            <v>50</v>
          </cell>
          <cell r="I1321">
            <v>71</v>
          </cell>
        </row>
        <row r="1322">
          <cell r="B1322">
            <v>41753</v>
          </cell>
          <cell r="C1322" t="str">
            <v>14.03.08 ФМ НН Z-top</v>
          </cell>
          <cell r="D1322" t="str">
            <v>Доп. персонал</v>
          </cell>
          <cell r="G1322">
            <v>37100</v>
          </cell>
          <cell r="H1322">
            <v>60</v>
          </cell>
          <cell r="I1322">
            <v>50</v>
          </cell>
        </row>
        <row r="1323">
          <cell r="B1323">
            <v>41753</v>
          </cell>
          <cell r="C1323" t="str">
            <v>14.03.08 ФМ НН Z-top</v>
          </cell>
          <cell r="D1323" t="str">
            <v>сопровождение деятельности</v>
          </cell>
          <cell r="G1323">
            <v>22614</v>
          </cell>
          <cell r="H1323">
            <v>60</v>
          </cell>
          <cell r="I1323">
            <v>50</v>
          </cell>
        </row>
        <row r="1324">
          <cell r="B1324">
            <v>41753</v>
          </cell>
          <cell r="C1324" t="str">
            <v>14.03.20 ФМ ЧтоГдеКогда</v>
          </cell>
          <cell r="D1324" t="str">
            <v>сопровождение деятельности</v>
          </cell>
          <cell r="G1324">
            <v>36000</v>
          </cell>
          <cell r="H1324">
            <v>60</v>
          </cell>
          <cell r="I1324">
            <v>50</v>
          </cell>
        </row>
        <row r="1325">
          <cell r="B1325">
            <v>41753</v>
          </cell>
          <cell r="C1325" t="str">
            <v>14.03.20 ФМ ЧтоГдеКогда</v>
          </cell>
          <cell r="D1325" t="str">
            <v>логистика и монтаж</v>
          </cell>
          <cell r="G1325">
            <v>1500</v>
          </cell>
          <cell r="H1325">
            <v>60</v>
          </cell>
          <cell r="I1325">
            <v>50</v>
          </cell>
        </row>
        <row r="1326">
          <cell r="B1326">
            <v>41753</v>
          </cell>
          <cell r="C1326" t="str">
            <v>14.04.25 ФМ москва сити</v>
          </cell>
          <cell r="D1326" t="str">
            <v>сопровождение деятельности</v>
          </cell>
          <cell r="G1326">
            <v>7000</v>
          </cell>
          <cell r="H1326">
            <v>60</v>
          </cell>
          <cell r="I1326">
            <v>50</v>
          </cell>
        </row>
        <row r="1327">
          <cell r="B1327">
            <v>41753</v>
          </cell>
          <cell r="C1327" t="str">
            <v>14.04.25 ФМ москва сити</v>
          </cell>
          <cell r="D1327" t="str">
            <v>сопровождение деятельности</v>
          </cell>
          <cell r="G1327">
            <v>7000</v>
          </cell>
          <cell r="H1327">
            <v>20</v>
          </cell>
          <cell r="I1327">
            <v>60</v>
          </cell>
        </row>
        <row r="1328">
          <cell r="B1328">
            <v>41753</v>
          </cell>
          <cell r="C1328" t="str">
            <v>14.04.03 ФМ Мансарда</v>
          </cell>
          <cell r="D1328" t="str">
            <v>подотчет</v>
          </cell>
          <cell r="G1328">
            <v>45600</v>
          </cell>
          <cell r="H1328">
            <v>50</v>
          </cell>
          <cell r="I1328">
            <v>71</v>
          </cell>
        </row>
        <row r="1329">
          <cell r="B1329">
            <v>41753</v>
          </cell>
          <cell r="C1329" t="str">
            <v>14.04.03 ФМ Мансарда</v>
          </cell>
          <cell r="D1329" t="str">
            <v>Доп. персонал</v>
          </cell>
          <cell r="G1329">
            <v>20200</v>
          </cell>
          <cell r="H1329">
            <v>60</v>
          </cell>
          <cell r="I1329">
            <v>50</v>
          </cell>
        </row>
        <row r="1330">
          <cell r="B1330">
            <v>41753</v>
          </cell>
          <cell r="C1330" t="str">
            <v>14.04.03 ФМ Мансарда</v>
          </cell>
          <cell r="D1330" t="str">
            <v>сопровождение деятельности</v>
          </cell>
          <cell r="G1330">
            <v>11600</v>
          </cell>
          <cell r="H1330">
            <v>60</v>
          </cell>
          <cell r="I1330">
            <v>50</v>
          </cell>
        </row>
        <row r="1331">
          <cell r="B1331">
            <v>41753</v>
          </cell>
          <cell r="C1331" t="str">
            <v>14.04.03 ФМ Мансарда</v>
          </cell>
          <cell r="D1331" t="str">
            <v>аренда оборудования</v>
          </cell>
          <cell r="G1331">
            <v>11000</v>
          </cell>
          <cell r="H1331">
            <v>60</v>
          </cell>
          <cell r="I1331">
            <v>50</v>
          </cell>
        </row>
        <row r="1332">
          <cell r="B1332">
            <v>41753</v>
          </cell>
          <cell r="C1332" t="str">
            <v>14.04.03 ФМ Мансарда</v>
          </cell>
          <cell r="D1332" t="str">
            <v>подотчет</v>
          </cell>
          <cell r="G1332">
            <v>2800</v>
          </cell>
          <cell r="H1332">
            <v>71</v>
          </cell>
          <cell r="I1332">
            <v>50</v>
          </cell>
        </row>
        <row r="1333">
          <cell r="B1333">
            <v>41753</v>
          </cell>
          <cell r="C1333" t="str">
            <v>14.04.03 ФМ Мансарда</v>
          </cell>
          <cell r="D1333" t="str">
            <v>Доп. персонал</v>
          </cell>
          <cell r="G1333">
            <v>20200</v>
          </cell>
          <cell r="H1333">
            <v>20</v>
          </cell>
          <cell r="I1333">
            <v>60</v>
          </cell>
        </row>
        <row r="1334">
          <cell r="B1334">
            <v>41753</v>
          </cell>
          <cell r="C1334" t="str">
            <v>14.04.03 ФМ Мансарда</v>
          </cell>
          <cell r="D1334" t="str">
            <v>сопровождение деятельности</v>
          </cell>
          <cell r="G1334">
            <v>11600</v>
          </cell>
          <cell r="H1334">
            <v>20</v>
          </cell>
          <cell r="I1334">
            <v>60</v>
          </cell>
        </row>
        <row r="1335">
          <cell r="B1335">
            <v>41753</v>
          </cell>
          <cell r="C1335" t="str">
            <v>14.04.03 ФМ Мансарда</v>
          </cell>
          <cell r="D1335" t="str">
            <v>аренда оборудования</v>
          </cell>
          <cell r="G1335">
            <v>11000</v>
          </cell>
          <cell r="H1335">
            <v>20</v>
          </cell>
          <cell r="I1335">
            <v>60</v>
          </cell>
        </row>
        <row r="1336">
          <cell r="B1336">
            <v>41753</v>
          </cell>
          <cell r="C1336" t="str">
            <v>14.04.11 КЛД ФМ Платинум</v>
          </cell>
          <cell r="D1336" t="str">
            <v>подотчет</v>
          </cell>
          <cell r="G1336">
            <v>71000</v>
          </cell>
          <cell r="H1336">
            <v>50</v>
          </cell>
          <cell r="I1336">
            <v>71</v>
          </cell>
        </row>
        <row r="1337">
          <cell r="B1337">
            <v>41753</v>
          </cell>
          <cell r="C1337" t="str">
            <v>14.04.11 КЛД ФМ Платинум</v>
          </cell>
          <cell r="D1337" t="str">
            <v>Доп. персонал</v>
          </cell>
          <cell r="G1337">
            <v>31200</v>
          </cell>
          <cell r="H1337">
            <v>60</v>
          </cell>
          <cell r="I1337">
            <v>50</v>
          </cell>
        </row>
        <row r="1338">
          <cell r="B1338">
            <v>41753</v>
          </cell>
          <cell r="C1338" t="str">
            <v>14.04.11 КЛД ФМ Платинум</v>
          </cell>
          <cell r="D1338" t="str">
            <v>сопровождение деятельности</v>
          </cell>
          <cell r="G1338">
            <v>13023.3</v>
          </cell>
          <cell r="H1338">
            <v>60</v>
          </cell>
          <cell r="I1338">
            <v>50</v>
          </cell>
        </row>
        <row r="1339">
          <cell r="B1339">
            <v>41753</v>
          </cell>
          <cell r="C1339" t="str">
            <v>14.04.11 КЛД ФМ Платинум</v>
          </cell>
          <cell r="D1339" t="str">
            <v>полиграфия и производство</v>
          </cell>
          <cell r="G1339">
            <v>1560</v>
          </cell>
          <cell r="H1339">
            <v>60</v>
          </cell>
          <cell r="I1339">
            <v>50</v>
          </cell>
        </row>
        <row r="1340">
          <cell r="B1340">
            <v>41753</v>
          </cell>
          <cell r="C1340" t="str">
            <v>14.04.11 КЛД ФМ Платинум</v>
          </cell>
          <cell r="D1340" t="str">
            <v>подотчет</v>
          </cell>
          <cell r="G1340">
            <v>25216.699999999997</v>
          </cell>
          <cell r="H1340">
            <v>71</v>
          </cell>
          <cell r="I1340">
            <v>50</v>
          </cell>
        </row>
        <row r="1341">
          <cell r="B1341">
            <v>41753</v>
          </cell>
          <cell r="C1341" t="str">
            <v>14.04.11 КЛД ФМ Платинум</v>
          </cell>
          <cell r="D1341" t="str">
            <v>Доп. персонал</v>
          </cell>
          <cell r="G1341">
            <v>31200</v>
          </cell>
          <cell r="H1341">
            <v>20</v>
          </cell>
          <cell r="I1341">
            <v>60</v>
          </cell>
        </row>
        <row r="1342">
          <cell r="B1342">
            <v>41753</v>
          </cell>
          <cell r="C1342" t="str">
            <v>14.04.11 КЛД ФМ Платинум</v>
          </cell>
          <cell r="D1342" t="str">
            <v>сопровождение деятельности</v>
          </cell>
          <cell r="G1342">
            <v>13023.3</v>
          </cell>
          <cell r="H1342">
            <v>20</v>
          </cell>
          <cell r="I1342">
            <v>60</v>
          </cell>
        </row>
        <row r="1343">
          <cell r="B1343">
            <v>41753</v>
          </cell>
          <cell r="C1343" t="str">
            <v>14.04.11 КЛД ФМ Платинум</v>
          </cell>
          <cell r="D1343" t="str">
            <v>полиграфия и производство</v>
          </cell>
          <cell r="G1343">
            <v>1560</v>
          </cell>
          <cell r="H1343">
            <v>20</v>
          </cell>
          <cell r="I1343">
            <v>60</v>
          </cell>
        </row>
        <row r="1344">
          <cell r="B1344">
            <v>41753</v>
          </cell>
          <cell r="C1344" t="str">
            <v>14.04.26 ЯРЛ ФМ Мед</v>
          </cell>
          <cell r="D1344" t="str">
            <v>подотчет</v>
          </cell>
          <cell r="G1344">
            <v>92750</v>
          </cell>
          <cell r="H1344">
            <v>71</v>
          </cell>
          <cell r="I1344">
            <v>50</v>
          </cell>
        </row>
        <row r="1345">
          <cell r="B1345">
            <v>41753</v>
          </cell>
          <cell r="C1345" t="str">
            <v>14.04.26 ЯРЛ ФМ Мед</v>
          </cell>
          <cell r="D1345" t="str">
            <v>сопровождение деятельности</v>
          </cell>
          <cell r="G1345">
            <v>4960</v>
          </cell>
          <cell r="H1345">
            <v>20</v>
          </cell>
          <cell r="I1345">
            <v>60</v>
          </cell>
        </row>
        <row r="1346">
          <cell r="B1346">
            <v>41753</v>
          </cell>
          <cell r="C1346" t="str">
            <v>14.04.26 ЯРЛ ФМ Мед</v>
          </cell>
          <cell r="D1346" t="str">
            <v>сопровождение деятельности</v>
          </cell>
          <cell r="G1346">
            <v>12935.23</v>
          </cell>
          <cell r="H1346">
            <v>60</v>
          </cell>
          <cell r="I1346">
            <v>55</v>
          </cell>
        </row>
        <row r="1347">
          <cell r="B1347">
            <v>41753</v>
          </cell>
          <cell r="C1347" t="str">
            <v>14.04.26 ЯРЛ ФМ Мед</v>
          </cell>
          <cell r="D1347" t="str">
            <v>сопровождение деятельности</v>
          </cell>
          <cell r="G1347">
            <v>12935.23</v>
          </cell>
          <cell r="H1347">
            <v>20</v>
          </cell>
          <cell r="I1347">
            <v>60</v>
          </cell>
        </row>
        <row r="1348">
          <cell r="B1348">
            <v>41753</v>
          </cell>
          <cell r="C1348" t="str">
            <v>Офис</v>
          </cell>
          <cell r="D1348" t="str">
            <v>накладные расходы</v>
          </cell>
          <cell r="G1348">
            <v>100</v>
          </cell>
          <cell r="H1348">
            <v>76</v>
          </cell>
          <cell r="I1348">
            <v>55</v>
          </cell>
        </row>
        <row r="1349">
          <cell r="B1349">
            <v>41753</v>
          </cell>
          <cell r="C1349" t="str">
            <v>Офис</v>
          </cell>
          <cell r="D1349" t="str">
            <v>накладные расходы</v>
          </cell>
          <cell r="G1349">
            <v>100</v>
          </cell>
          <cell r="H1349">
            <v>26</v>
          </cell>
          <cell r="I1349">
            <v>76</v>
          </cell>
        </row>
        <row r="1350">
          <cell r="B1350">
            <v>41753</v>
          </cell>
          <cell r="C1350" t="str">
            <v>14.04.17 КЛД ВТБ</v>
          </cell>
          <cell r="D1350" t="str">
            <v>оплата покупателя</v>
          </cell>
          <cell r="G1350">
            <v>10856</v>
          </cell>
          <cell r="H1350">
            <v>51</v>
          </cell>
          <cell r="I1350">
            <v>62</v>
          </cell>
        </row>
        <row r="1351">
          <cell r="B1351">
            <v>41753</v>
          </cell>
          <cell r="C1351" t="str">
            <v>Офис</v>
          </cell>
          <cell r="D1351" t="str">
            <v>РКО</v>
          </cell>
          <cell r="G1351">
            <v>300</v>
          </cell>
          <cell r="H1351">
            <v>76</v>
          </cell>
          <cell r="I1351">
            <v>55</v>
          </cell>
        </row>
        <row r="1352">
          <cell r="B1352">
            <v>41753</v>
          </cell>
          <cell r="C1352" t="str">
            <v>Офис</v>
          </cell>
          <cell r="D1352" t="str">
            <v>РКО</v>
          </cell>
          <cell r="G1352">
            <v>300</v>
          </cell>
          <cell r="H1352">
            <v>26</v>
          </cell>
          <cell r="I1352">
            <v>76</v>
          </cell>
        </row>
        <row r="1353">
          <cell r="B1353">
            <v>41753</v>
          </cell>
          <cell r="C1353" t="str">
            <v>14.05.30 КЗ ФМ Марриот</v>
          </cell>
          <cell r="D1353" t="str">
            <v>подотчет</v>
          </cell>
          <cell r="G1353">
            <v>7000</v>
          </cell>
          <cell r="H1353">
            <v>50</v>
          </cell>
          <cell r="I1353">
            <v>71</v>
          </cell>
        </row>
        <row r="1354">
          <cell r="B1354">
            <v>41753</v>
          </cell>
          <cell r="C1354" t="str">
            <v>14.05.30 КЗ ФМ Марриот</v>
          </cell>
          <cell r="D1354" t="str">
            <v>логистика и монтаж</v>
          </cell>
          <cell r="G1354">
            <v>7500</v>
          </cell>
          <cell r="H1354">
            <v>60</v>
          </cell>
          <cell r="I1354">
            <v>50</v>
          </cell>
        </row>
        <row r="1355">
          <cell r="B1355">
            <v>41754</v>
          </cell>
          <cell r="C1355" t="str">
            <v>14.04.25 ФМ москва сити</v>
          </cell>
          <cell r="D1355" t="str">
            <v>Комиссия контрагентам</v>
          </cell>
          <cell r="G1355">
            <v>8030</v>
          </cell>
          <cell r="H1355">
            <v>20</v>
          </cell>
          <cell r="I1355">
            <v>60</v>
          </cell>
        </row>
        <row r="1356">
          <cell r="B1356">
            <v>41754</v>
          </cell>
          <cell r="C1356" t="str">
            <v>14.04.26 ФМ Библиотека</v>
          </cell>
          <cell r="D1356" t="str">
            <v>подотчет</v>
          </cell>
          <cell r="G1356">
            <v>43000</v>
          </cell>
          <cell r="H1356">
            <v>71</v>
          </cell>
          <cell r="I1356">
            <v>50</v>
          </cell>
        </row>
        <row r="1357">
          <cell r="B1357">
            <v>41754</v>
          </cell>
          <cell r="C1357" t="str">
            <v>14.04.25 ФМ москва сити</v>
          </cell>
          <cell r="D1357" t="str">
            <v>подотчет</v>
          </cell>
          <cell r="G1357">
            <v>61220</v>
          </cell>
          <cell r="H1357">
            <v>71</v>
          </cell>
          <cell r="I1357">
            <v>50</v>
          </cell>
        </row>
        <row r="1358">
          <cell r="B1358">
            <v>41754</v>
          </cell>
          <cell r="C1358" t="str">
            <v>Офис</v>
          </cell>
          <cell r="D1358" t="str">
            <v>подотчет</v>
          </cell>
          <cell r="G1358">
            <v>20000</v>
          </cell>
          <cell r="H1358">
            <v>71</v>
          </cell>
          <cell r="I1358">
            <v>50</v>
          </cell>
        </row>
        <row r="1359">
          <cell r="B1359">
            <v>41754</v>
          </cell>
          <cell r="C1359" t="str">
            <v>ФД</v>
          </cell>
          <cell r="D1359" t="str">
            <v>Займы</v>
          </cell>
          <cell r="G1359">
            <v>17030.150000000001</v>
          </cell>
          <cell r="H1359">
            <v>50</v>
          </cell>
          <cell r="I1359">
            <v>66</v>
          </cell>
        </row>
        <row r="1360">
          <cell r="B1360">
            <v>41754</v>
          </cell>
          <cell r="C1360" t="str">
            <v>Офис</v>
          </cell>
          <cell r="D1360" t="str">
            <v>Аренда</v>
          </cell>
          <cell r="G1360">
            <v>-16000</v>
          </cell>
          <cell r="H1360">
            <v>76</v>
          </cell>
          <cell r="I1360">
            <v>50</v>
          </cell>
        </row>
        <row r="1361">
          <cell r="B1361">
            <v>41754</v>
          </cell>
          <cell r="C1361" t="str">
            <v>Офис</v>
          </cell>
          <cell r="D1361" t="str">
            <v>Аренда</v>
          </cell>
          <cell r="G1361">
            <v>-16000</v>
          </cell>
          <cell r="H1361">
            <v>26</v>
          </cell>
          <cell r="I1361">
            <v>76</v>
          </cell>
        </row>
        <row r="1362">
          <cell r="B1362">
            <v>41754</v>
          </cell>
          <cell r="C1362" t="str">
            <v>14.03.08 ФМ НН Z-top</v>
          </cell>
          <cell r="D1362" t="str">
            <v>Доп. персонал</v>
          </cell>
          <cell r="G1362">
            <v>7080</v>
          </cell>
          <cell r="H1362">
            <v>60</v>
          </cell>
          <cell r="I1362">
            <v>51</v>
          </cell>
        </row>
        <row r="1363">
          <cell r="B1363">
            <v>41754</v>
          </cell>
          <cell r="C1363" t="str">
            <v>Офис</v>
          </cell>
          <cell r="D1363" t="str">
            <v>Зарплата 04</v>
          </cell>
          <cell r="G1363">
            <v>25000</v>
          </cell>
          <cell r="H1363">
            <v>70</v>
          </cell>
          <cell r="I1363">
            <v>50</v>
          </cell>
        </row>
        <row r="1364">
          <cell r="B1364">
            <v>41754</v>
          </cell>
          <cell r="C1364" t="str">
            <v>Газель</v>
          </cell>
          <cell r="D1364" t="str">
            <v>кредит по газели</v>
          </cell>
          <cell r="G1364">
            <v>14500</v>
          </cell>
          <cell r="H1364">
            <v>60</v>
          </cell>
          <cell r="I1364">
            <v>50</v>
          </cell>
        </row>
        <row r="1365">
          <cell r="B1365">
            <v>41754</v>
          </cell>
          <cell r="C1365" t="str">
            <v>Офис</v>
          </cell>
          <cell r="D1365" t="str">
            <v>РКО</v>
          </cell>
          <cell r="G1365">
            <v>996.24</v>
          </cell>
          <cell r="H1365">
            <v>76</v>
          </cell>
          <cell r="I1365">
            <v>51</v>
          </cell>
        </row>
        <row r="1366">
          <cell r="B1366">
            <v>41754</v>
          </cell>
          <cell r="C1366" t="str">
            <v>Офис</v>
          </cell>
          <cell r="D1366" t="str">
            <v>РКО</v>
          </cell>
          <cell r="G1366">
            <v>996.24</v>
          </cell>
          <cell r="H1366">
            <v>26</v>
          </cell>
          <cell r="I1366">
            <v>76</v>
          </cell>
        </row>
        <row r="1367">
          <cell r="B1367">
            <v>41754</v>
          </cell>
          <cell r="C1367" t="str">
            <v>Газель</v>
          </cell>
          <cell r="D1367" t="str">
            <v>кредит по газели</v>
          </cell>
          <cell r="G1367">
            <v>14500</v>
          </cell>
          <cell r="H1367">
            <v>20</v>
          </cell>
          <cell r="I1367">
            <v>60</v>
          </cell>
        </row>
        <row r="1368">
          <cell r="B1368">
            <v>41754</v>
          </cell>
          <cell r="C1368" t="str">
            <v>Взаиморасчеты МП-ФЮ</v>
          </cell>
          <cell r="D1368" t="str">
            <v>оплата покупателя</v>
          </cell>
          <cell r="G1368">
            <v>388800.68</v>
          </cell>
          <cell r="H1368">
            <v>51</v>
          </cell>
          <cell r="I1368">
            <v>62</v>
          </cell>
        </row>
        <row r="1369">
          <cell r="B1369">
            <v>41754</v>
          </cell>
          <cell r="C1369" t="str">
            <v>14.04.26 ФМ Библиотека</v>
          </cell>
          <cell r="D1369" t="str">
            <v>Реализация</v>
          </cell>
          <cell r="G1369">
            <v>158718.5</v>
          </cell>
          <cell r="H1369">
            <v>62</v>
          </cell>
          <cell r="I1369">
            <v>90</v>
          </cell>
        </row>
        <row r="1370">
          <cell r="B1370">
            <v>41754</v>
          </cell>
          <cell r="C1370" t="str">
            <v>14.04.26 ЯРЛ ФМ Мед</v>
          </cell>
          <cell r="D1370" t="str">
            <v>Реализация</v>
          </cell>
          <cell r="G1370">
            <v>378352.59</v>
          </cell>
          <cell r="H1370">
            <v>62</v>
          </cell>
          <cell r="I1370">
            <v>90</v>
          </cell>
        </row>
        <row r="1371">
          <cell r="B1371">
            <v>41754</v>
          </cell>
          <cell r="C1371" t="str">
            <v>14.04.25 ФМ москва сити</v>
          </cell>
          <cell r="D1371" t="str">
            <v>Реализация</v>
          </cell>
          <cell r="G1371">
            <v>151133.10999999999</v>
          </cell>
          <cell r="H1371">
            <v>62</v>
          </cell>
          <cell r="I1371">
            <v>90</v>
          </cell>
        </row>
        <row r="1372">
          <cell r="B1372">
            <v>41755</v>
          </cell>
          <cell r="C1372" t="str">
            <v>14.04.16 ФМ Библиотека</v>
          </cell>
          <cell r="D1372" t="str">
            <v>Реализация</v>
          </cell>
          <cell r="G1372">
            <v>120617.68</v>
          </cell>
          <cell r="H1372">
            <v>62</v>
          </cell>
          <cell r="I1372">
            <v>90</v>
          </cell>
        </row>
        <row r="1373">
          <cell r="B1373">
            <v>41755</v>
          </cell>
          <cell r="C1373" t="str">
            <v>14.04.26 ФМ Библиотека</v>
          </cell>
          <cell r="D1373" t="str">
            <v>Комиссия контрагентам</v>
          </cell>
          <cell r="G1373">
            <v>7530</v>
          </cell>
          <cell r="H1373">
            <v>20</v>
          </cell>
          <cell r="I1373">
            <v>60</v>
          </cell>
        </row>
        <row r="1374">
          <cell r="B1374">
            <v>41755</v>
          </cell>
          <cell r="C1374" t="str">
            <v>14.04.26 ЯРЛ ФМ Мед</v>
          </cell>
          <cell r="D1374" t="str">
            <v>логистика и монтаж</v>
          </cell>
          <cell r="G1374">
            <v>10000</v>
          </cell>
          <cell r="H1374">
            <v>20</v>
          </cell>
          <cell r="I1374">
            <v>60</v>
          </cell>
        </row>
        <row r="1375">
          <cell r="B1375">
            <v>41755</v>
          </cell>
          <cell r="C1375" t="str">
            <v>14.04.26 ФМ Библиотека</v>
          </cell>
          <cell r="D1375" t="str">
            <v>Доп. персонал</v>
          </cell>
          <cell r="G1375">
            <v>8000</v>
          </cell>
          <cell r="H1375">
            <v>20</v>
          </cell>
          <cell r="I1375">
            <v>60</v>
          </cell>
        </row>
        <row r="1376">
          <cell r="B1376">
            <v>41755</v>
          </cell>
          <cell r="C1376" t="str">
            <v>14.04.26 ФМ Библиотека</v>
          </cell>
          <cell r="D1376" t="str">
            <v>Доп. персонал</v>
          </cell>
          <cell r="G1376">
            <v>6000</v>
          </cell>
          <cell r="H1376">
            <v>20</v>
          </cell>
          <cell r="I1376">
            <v>60</v>
          </cell>
        </row>
        <row r="1377">
          <cell r="B1377">
            <v>41755</v>
          </cell>
          <cell r="C1377" t="str">
            <v>14.04.26 ФМ Библиотека</v>
          </cell>
          <cell r="D1377" t="str">
            <v>Доп. персонал</v>
          </cell>
          <cell r="G1377">
            <v>10500</v>
          </cell>
          <cell r="H1377">
            <v>20</v>
          </cell>
          <cell r="I1377">
            <v>60</v>
          </cell>
        </row>
        <row r="1378">
          <cell r="B1378">
            <v>41755</v>
          </cell>
          <cell r="C1378" t="str">
            <v>14.04.26 ФМ Библиотека</v>
          </cell>
          <cell r="D1378" t="str">
            <v>Доп. персонал</v>
          </cell>
          <cell r="G1378">
            <v>1500</v>
          </cell>
          <cell r="H1378">
            <v>20</v>
          </cell>
          <cell r="I1378">
            <v>60</v>
          </cell>
        </row>
        <row r="1379">
          <cell r="B1379">
            <v>41755</v>
          </cell>
          <cell r="C1379" t="str">
            <v>14.04.26 ФМ Библиотека</v>
          </cell>
          <cell r="D1379" t="str">
            <v>Доп. персонал</v>
          </cell>
          <cell r="G1379">
            <v>6000</v>
          </cell>
          <cell r="H1379">
            <v>20</v>
          </cell>
          <cell r="I1379">
            <v>60</v>
          </cell>
        </row>
        <row r="1380">
          <cell r="B1380">
            <v>41755</v>
          </cell>
          <cell r="C1380" t="str">
            <v>14.04.26 ФМ Библиотека</v>
          </cell>
          <cell r="D1380" t="str">
            <v>логистика и монтаж</v>
          </cell>
          <cell r="G1380">
            <v>3600</v>
          </cell>
          <cell r="H1380">
            <v>20</v>
          </cell>
          <cell r="I1380">
            <v>60</v>
          </cell>
        </row>
        <row r="1381">
          <cell r="B1381">
            <v>41755</v>
          </cell>
          <cell r="C1381" t="str">
            <v>14.04.26 ФМ Библиотека</v>
          </cell>
          <cell r="D1381" t="str">
            <v>сопровождение деятельности</v>
          </cell>
          <cell r="G1381">
            <v>2400</v>
          </cell>
          <cell r="H1381">
            <v>20</v>
          </cell>
          <cell r="I1381">
            <v>60</v>
          </cell>
        </row>
        <row r="1382">
          <cell r="B1382">
            <v>41755</v>
          </cell>
          <cell r="C1382" t="str">
            <v>14.04.25 ФМ москва сити</v>
          </cell>
          <cell r="D1382" t="str">
            <v>Доп. персонал</v>
          </cell>
          <cell r="G1382">
            <v>8000</v>
          </cell>
          <cell r="H1382">
            <v>20</v>
          </cell>
          <cell r="I1382">
            <v>60</v>
          </cell>
        </row>
        <row r="1383">
          <cell r="B1383">
            <v>41755</v>
          </cell>
          <cell r="C1383" t="str">
            <v>14.04.25 ФМ москва сити</v>
          </cell>
          <cell r="D1383" t="str">
            <v>Доп. персонал</v>
          </cell>
          <cell r="G1383">
            <v>12500</v>
          </cell>
          <cell r="H1383">
            <v>20</v>
          </cell>
          <cell r="I1383">
            <v>60</v>
          </cell>
        </row>
        <row r="1384">
          <cell r="B1384">
            <v>41755</v>
          </cell>
          <cell r="C1384" t="str">
            <v>14.04.25 ФМ москва сити</v>
          </cell>
          <cell r="D1384" t="str">
            <v>Доп. персонал</v>
          </cell>
          <cell r="G1384">
            <v>7500</v>
          </cell>
          <cell r="H1384">
            <v>20</v>
          </cell>
          <cell r="I1384">
            <v>60</v>
          </cell>
        </row>
        <row r="1385">
          <cell r="B1385">
            <v>41755</v>
          </cell>
          <cell r="C1385" t="str">
            <v>14.04.25 ФМ москва сити</v>
          </cell>
          <cell r="D1385" t="str">
            <v>Доп. персонал</v>
          </cell>
          <cell r="G1385">
            <v>1500</v>
          </cell>
          <cell r="H1385">
            <v>20</v>
          </cell>
          <cell r="I1385">
            <v>60</v>
          </cell>
        </row>
        <row r="1386">
          <cell r="B1386">
            <v>41755</v>
          </cell>
          <cell r="C1386" t="str">
            <v>14.04.25 ФМ москва сити</v>
          </cell>
          <cell r="D1386" t="str">
            <v>Доп. персонал</v>
          </cell>
          <cell r="G1386">
            <v>5100</v>
          </cell>
          <cell r="H1386">
            <v>20</v>
          </cell>
          <cell r="I1386">
            <v>60</v>
          </cell>
        </row>
        <row r="1387">
          <cell r="B1387">
            <v>41755</v>
          </cell>
          <cell r="C1387" t="str">
            <v>14.04.25 ФМ москва сити</v>
          </cell>
          <cell r="D1387" t="str">
            <v>Доп. персонал</v>
          </cell>
          <cell r="G1387">
            <v>3600</v>
          </cell>
          <cell r="H1387">
            <v>20</v>
          </cell>
          <cell r="I1387">
            <v>60</v>
          </cell>
        </row>
        <row r="1388">
          <cell r="B1388">
            <v>41755</v>
          </cell>
          <cell r="C1388" t="str">
            <v>14.04.25 ФМ москва сити</v>
          </cell>
          <cell r="D1388" t="str">
            <v>Доп. персонал</v>
          </cell>
          <cell r="G1388">
            <v>10000</v>
          </cell>
          <cell r="H1388">
            <v>20</v>
          </cell>
          <cell r="I1388">
            <v>60</v>
          </cell>
        </row>
        <row r="1389">
          <cell r="B1389">
            <v>41756</v>
          </cell>
          <cell r="C1389" t="str">
            <v>14.04.27 ФАЭТОН Мото-выставка</v>
          </cell>
          <cell r="D1389" t="str">
            <v>Реализация</v>
          </cell>
          <cell r="G1389">
            <v>28361.3</v>
          </cell>
          <cell r="H1389">
            <v>62</v>
          </cell>
          <cell r="I1389">
            <v>90</v>
          </cell>
        </row>
        <row r="1390">
          <cell r="B1390">
            <v>41757</v>
          </cell>
          <cell r="C1390" t="str">
            <v>Взаиморасчеты МП-ФЮ</v>
          </cell>
          <cell r="D1390" t="str">
            <v>оплата покупателя</v>
          </cell>
          <cell r="G1390">
            <v>126505.44</v>
          </cell>
          <cell r="H1390">
            <v>51</v>
          </cell>
          <cell r="I1390">
            <v>62</v>
          </cell>
        </row>
        <row r="1391">
          <cell r="B1391">
            <v>41757</v>
          </cell>
          <cell r="C1391" t="str">
            <v>Офис</v>
          </cell>
          <cell r="D1391" t="str">
            <v>подотчет</v>
          </cell>
          <cell r="G1391">
            <v>11000</v>
          </cell>
          <cell r="H1391">
            <v>71</v>
          </cell>
          <cell r="I1391">
            <v>50</v>
          </cell>
        </row>
        <row r="1392">
          <cell r="B1392">
            <v>41758</v>
          </cell>
          <cell r="C1392" t="str">
            <v>14.05.07 ГорАктив премиумсы</v>
          </cell>
          <cell r="D1392" t="str">
            <v>оплата покупателя</v>
          </cell>
          <cell r="G1392">
            <v>18150</v>
          </cell>
          <cell r="H1392">
            <v>50</v>
          </cell>
          <cell r="I1392">
            <v>62</v>
          </cell>
        </row>
        <row r="1393">
          <cell r="B1393">
            <v>41758</v>
          </cell>
          <cell r="C1393" t="str">
            <v>ФД</v>
          </cell>
          <cell r="D1393" t="str">
            <v>перемещение</v>
          </cell>
          <cell r="G1393">
            <v>270000</v>
          </cell>
          <cell r="H1393">
            <v>55</v>
          </cell>
          <cell r="I1393">
            <v>51</v>
          </cell>
        </row>
        <row r="1394">
          <cell r="B1394">
            <v>41759</v>
          </cell>
          <cell r="C1394" t="str">
            <v>Офис</v>
          </cell>
          <cell r="D1394" t="str">
            <v>налоги</v>
          </cell>
          <cell r="G1394">
            <v>39173</v>
          </cell>
          <cell r="H1394">
            <v>26</v>
          </cell>
          <cell r="I1394">
            <v>68</v>
          </cell>
        </row>
        <row r="1395">
          <cell r="B1395">
            <v>41759</v>
          </cell>
          <cell r="C1395" t="str">
            <v>14.04.03 ФМ Мансарда</v>
          </cell>
          <cell r="D1395" t="str">
            <v>сопровождение деятельности</v>
          </cell>
          <cell r="G1395">
            <v>5900</v>
          </cell>
          <cell r="H1395">
            <v>20</v>
          </cell>
          <cell r="I1395">
            <v>60</v>
          </cell>
        </row>
        <row r="1396">
          <cell r="B1396">
            <v>41759</v>
          </cell>
          <cell r="C1396" t="str">
            <v>Свадьба</v>
          </cell>
          <cell r="D1396" t="str">
            <v>Обучение</v>
          </cell>
          <cell r="G1396">
            <v>25000</v>
          </cell>
          <cell r="H1396">
            <v>20</v>
          </cell>
          <cell r="I1396">
            <v>60</v>
          </cell>
        </row>
        <row r="1397">
          <cell r="B1397">
            <v>41759</v>
          </cell>
          <cell r="C1397" t="str">
            <v>ФД</v>
          </cell>
          <cell r="D1397" t="str">
            <v>Займы</v>
          </cell>
          <cell r="G1397">
            <v>250000</v>
          </cell>
          <cell r="H1397">
            <v>66</v>
          </cell>
          <cell r="I1397">
            <v>50</v>
          </cell>
        </row>
        <row r="1398">
          <cell r="B1398">
            <v>41759</v>
          </cell>
          <cell r="C1398" t="str">
            <v>14.05.07 ФМ Производство платков</v>
          </cell>
          <cell r="D1398" t="str">
            <v>подотчет</v>
          </cell>
          <cell r="G1398">
            <v>185000</v>
          </cell>
          <cell r="H1398">
            <v>71</v>
          </cell>
          <cell r="I1398">
            <v>50</v>
          </cell>
        </row>
        <row r="1399">
          <cell r="B1399">
            <v>41759</v>
          </cell>
          <cell r="C1399" t="str">
            <v>14.03.20 ФМ ЧтоГдеКогда</v>
          </cell>
          <cell r="D1399" t="str">
            <v>оплата покупателя</v>
          </cell>
          <cell r="G1399">
            <v>248406.38</v>
          </cell>
          <cell r="H1399">
            <v>51</v>
          </cell>
          <cell r="I1399">
            <v>62</v>
          </cell>
        </row>
        <row r="1400">
          <cell r="B1400">
            <v>41759</v>
          </cell>
          <cell r="C1400" t="str">
            <v>14.04.03 ФМ Мансарда</v>
          </cell>
          <cell r="D1400" t="str">
            <v>промоперсонал</v>
          </cell>
          <cell r="G1400">
            <v>7500</v>
          </cell>
          <cell r="H1400">
            <v>20</v>
          </cell>
          <cell r="I1400">
            <v>60</v>
          </cell>
        </row>
        <row r="1401">
          <cell r="B1401">
            <v>41759</v>
          </cell>
          <cell r="C1401" t="str">
            <v>Офис</v>
          </cell>
          <cell r="D1401" t="str">
            <v>Зарплата 04</v>
          </cell>
          <cell r="G1401">
            <v>40000</v>
          </cell>
          <cell r="H1401">
            <v>26</v>
          </cell>
          <cell r="I1401">
            <v>70</v>
          </cell>
        </row>
        <row r="1402">
          <cell r="B1402">
            <v>41759</v>
          </cell>
          <cell r="C1402" t="str">
            <v>Офис</v>
          </cell>
          <cell r="D1402" t="str">
            <v>Зарплата 04</v>
          </cell>
          <cell r="G1402">
            <v>20000</v>
          </cell>
          <cell r="H1402">
            <v>26</v>
          </cell>
          <cell r="I1402">
            <v>70</v>
          </cell>
        </row>
        <row r="1403">
          <cell r="B1403">
            <v>41759</v>
          </cell>
          <cell r="C1403" t="str">
            <v>Офис</v>
          </cell>
          <cell r="D1403" t="str">
            <v>Зарплата 04</v>
          </cell>
          <cell r="G1403">
            <v>40000</v>
          </cell>
          <cell r="H1403">
            <v>26</v>
          </cell>
          <cell r="I1403">
            <v>70</v>
          </cell>
        </row>
        <row r="1404">
          <cell r="B1404">
            <v>41759</v>
          </cell>
          <cell r="C1404" t="str">
            <v>Офис</v>
          </cell>
          <cell r="D1404" t="str">
            <v>Зарплата 04</v>
          </cell>
          <cell r="G1404">
            <v>45000</v>
          </cell>
          <cell r="H1404">
            <v>26</v>
          </cell>
          <cell r="I1404">
            <v>70</v>
          </cell>
        </row>
        <row r="1405">
          <cell r="B1405">
            <v>41759</v>
          </cell>
          <cell r="C1405" t="str">
            <v>Офис</v>
          </cell>
          <cell r="D1405" t="str">
            <v>Зарплата 04</v>
          </cell>
          <cell r="G1405">
            <v>40000</v>
          </cell>
          <cell r="H1405">
            <v>26</v>
          </cell>
          <cell r="I1405">
            <v>70</v>
          </cell>
        </row>
        <row r="1406">
          <cell r="B1406">
            <v>41759</v>
          </cell>
          <cell r="C1406" t="str">
            <v>Офис</v>
          </cell>
          <cell r="D1406" t="str">
            <v>Зарплата 04</v>
          </cell>
          <cell r="G1406">
            <v>40000</v>
          </cell>
          <cell r="H1406">
            <v>26</v>
          </cell>
          <cell r="I1406">
            <v>70</v>
          </cell>
        </row>
        <row r="1407">
          <cell r="B1407">
            <v>41759</v>
          </cell>
          <cell r="C1407" t="str">
            <v>Офис</v>
          </cell>
          <cell r="D1407" t="str">
            <v>Зарплата 04</v>
          </cell>
          <cell r="G1407">
            <v>43000</v>
          </cell>
          <cell r="H1407">
            <v>26</v>
          </cell>
          <cell r="I1407">
            <v>70</v>
          </cell>
        </row>
        <row r="1408">
          <cell r="B1408">
            <v>41759</v>
          </cell>
          <cell r="C1408" t="str">
            <v>Офис</v>
          </cell>
          <cell r="D1408" t="str">
            <v>Зарплата 04</v>
          </cell>
          <cell r="G1408">
            <v>40000</v>
          </cell>
          <cell r="H1408">
            <v>26</v>
          </cell>
          <cell r="I1408">
            <v>70</v>
          </cell>
        </row>
        <row r="1409">
          <cell r="B1409">
            <v>41759</v>
          </cell>
          <cell r="C1409" t="str">
            <v>Офис</v>
          </cell>
          <cell r="D1409" t="str">
            <v>Зарплата 04</v>
          </cell>
          <cell r="G1409">
            <v>20000</v>
          </cell>
          <cell r="H1409">
            <v>26</v>
          </cell>
          <cell r="I1409">
            <v>70</v>
          </cell>
        </row>
        <row r="1410">
          <cell r="B1410">
            <v>41759</v>
          </cell>
          <cell r="C1410" t="str">
            <v>Офис</v>
          </cell>
          <cell r="D1410" t="str">
            <v>Зарплата 04</v>
          </cell>
          <cell r="G1410">
            <v>32000</v>
          </cell>
          <cell r="H1410">
            <v>26</v>
          </cell>
          <cell r="I1410">
            <v>70</v>
          </cell>
        </row>
        <row r="1411">
          <cell r="B1411">
            <v>41759</v>
          </cell>
          <cell r="C1411" t="str">
            <v>Офис</v>
          </cell>
          <cell r="D1411" t="str">
            <v>Зарплата 04</v>
          </cell>
          <cell r="G1411">
            <v>25000</v>
          </cell>
          <cell r="H1411">
            <v>26</v>
          </cell>
          <cell r="I1411">
            <v>70</v>
          </cell>
        </row>
        <row r="1412">
          <cell r="B1412">
            <v>41759</v>
          </cell>
          <cell r="C1412" t="str">
            <v>Офис</v>
          </cell>
          <cell r="D1412" t="str">
            <v>Зарплата 04</v>
          </cell>
          <cell r="G1412">
            <v>8000</v>
          </cell>
          <cell r="H1412">
            <v>26</v>
          </cell>
          <cell r="I1412">
            <v>70</v>
          </cell>
        </row>
        <row r="1413">
          <cell r="B1413">
            <v>41759</v>
          </cell>
          <cell r="C1413" t="str">
            <v>Офис</v>
          </cell>
          <cell r="D1413" t="str">
            <v>Зарплата 04</v>
          </cell>
          <cell r="G1413">
            <v>13000</v>
          </cell>
          <cell r="H1413">
            <v>26</v>
          </cell>
          <cell r="I1413">
            <v>70</v>
          </cell>
        </row>
        <row r="1414">
          <cell r="B1414">
            <v>41759</v>
          </cell>
          <cell r="C1414" t="str">
            <v>Офис</v>
          </cell>
          <cell r="D1414" t="str">
            <v>Зарплата 04</v>
          </cell>
          <cell r="G1414">
            <v>3900</v>
          </cell>
          <cell r="H1414">
            <v>26</v>
          </cell>
          <cell r="I1414">
            <v>70</v>
          </cell>
        </row>
        <row r="1415">
          <cell r="B1415">
            <v>41759</v>
          </cell>
          <cell r="C1415" t="str">
            <v>Офис КЛД</v>
          </cell>
          <cell r="D1415" t="str">
            <v>Зарплата 04</v>
          </cell>
          <cell r="G1415">
            <v>30000</v>
          </cell>
          <cell r="H1415">
            <v>26</v>
          </cell>
          <cell r="I1415">
            <v>70</v>
          </cell>
        </row>
        <row r="1416">
          <cell r="B1416">
            <v>41759</v>
          </cell>
          <cell r="C1416" t="str">
            <v>Офис</v>
          </cell>
          <cell r="D1416" t="str">
            <v>Зарплата 04</v>
          </cell>
          <cell r="G1416">
            <v>100000</v>
          </cell>
          <cell r="H1416">
            <v>26</v>
          </cell>
          <cell r="I1416">
            <v>70</v>
          </cell>
        </row>
        <row r="1417">
          <cell r="B1417">
            <v>41759</v>
          </cell>
          <cell r="C1417" t="str">
            <v>Офис</v>
          </cell>
          <cell r="D1417" t="str">
            <v>Зарплата 04</v>
          </cell>
          <cell r="G1417">
            <v>100000</v>
          </cell>
          <cell r="H1417">
            <v>26</v>
          </cell>
          <cell r="I1417">
            <v>70</v>
          </cell>
        </row>
        <row r="1418">
          <cell r="B1418">
            <v>41759</v>
          </cell>
          <cell r="C1418" t="str">
            <v>Офис</v>
          </cell>
          <cell r="D1418" t="str">
            <v>Зарплата 04</v>
          </cell>
          <cell r="G1418">
            <v>100000</v>
          </cell>
          <cell r="H1418">
            <v>26</v>
          </cell>
          <cell r="I1418">
            <v>70</v>
          </cell>
        </row>
        <row r="1419">
          <cell r="B1419">
            <v>41759</v>
          </cell>
          <cell r="C1419" t="str">
            <v>Офис</v>
          </cell>
          <cell r="D1419" t="str">
            <v>Зарплата 04</v>
          </cell>
          <cell r="G1419">
            <v>30000</v>
          </cell>
          <cell r="H1419">
            <v>26</v>
          </cell>
          <cell r="I1419">
            <v>70</v>
          </cell>
        </row>
        <row r="1420">
          <cell r="B1420">
            <v>41759</v>
          </cell>
          <cell r="C1420" t="str">
            <v>Офис</v>
          </cell>
          <cell r="D1420" t="str">
            <v>налоги</v>
          </cell>
          <cell r="G1420">
            <v>1100</v>
          </cell>
          <cell r="H1420">
            <v>68</v>
          </cell>
          <cell r="I1420">
            <v>51</v>
          </cell>
        </row>
        <row r="1421">
          <cell r="B1421">
            <v>41759</v>
          </cell>
          <cell r="C1421" t="str">
            <v>Офис</v>
          </cell>
          <cell r="D1421" t="str">
            <v>налоги</v>
          </cell>
          <cell r="G1421">
            <v>1100</v>
          </cell>
          <cell r="H1421">
            <v>26</v>
          </cell>
          <cell r="I1421">
            <v>68</v>
          </cell>
        </row>
        <row r="1422">
          <cell r="B1422">
            <v>41759</v>
          </cell>
          <cell r="C1422" t="str">
            <v>14.04.26 ЯРЛ ФМ Мед</v>
          </cell>
          <cell r="D1422" t="str">
            <v>сопровождение деятельности</v>
          </cell>
          <cell r="G1422">
            <v>5406.8</v>
          </cell>
          <cell r="H1422">
            <v>20</v>
          </cell>
          <cell r="I1422">
            <v>60</v>
          </cell>
        </row>
        <row r="1423">
          <cell r="B1423">
            <v>41759</v>
          </cell>
          <cell r="C1423" t="str">
            <v>14.04.17 Ростов-на-Дону ВТБ</v>
          </cell>
          <cell r="D1423" t="str">
            <v>промоперсонал</v>
          </cell>
          <cell r="G1423">
            <v>7110</v>
          </cell>
          <cell r="H1423">
            <v>20</v>
          </cell>
          <cell r="I1423">
            <v>60</v>
          </cell>
        </row>
        <row r="1424">
          <cell r="B1424">
            <v>41759</v>
          </cell>
          <cell r="C1424" t="str">
            <v>14.04.26 ЯРЛ ФМ Мед</v>
          </cell>
          <cell r="D1424" t="str">
            <v>Доп. персонал</v>
          </cell>
          <cell r="G1424">
            <v>8000</v>
          </cell>
          <cell r="H1424">
            <v>20</v>
          </cell>
          <cell r="I1424">
            <v>60</v>
          </cell>
        </row>
        <row r="1425">
          <cell r="B1425">
            <v>41759</v>
          </cell>
          <cell r="C1425" t="str">
            <v>14.04.26 ЯРЛ ФМ Мед</v>
          </cell>
          <cell r="D1425" t="str">
            <v>Доп. персонал</v>
          </cell>
          <cell r="G1425">
            <v>7500</v>
          </cell>
          <cell r="H1425">
            <v>20</v>
          </cell>
          <cell r="I1425">
            <v>60</v>
          </cell>
        </row>
        <row r="1426">
          <cell r="B1426">
            <v>41759</v>
          </cell>
          <cell r="C1426" t="str">
            <v>14.04.26 ЯРЛ ФМ Мед</v>
          </cell>
          <cell r="D1426" t="str">
            <v>Доп. персонал</v>
          </cell>
          <cell r="G1426">
            <v>1500</v>
          </cell>
          <cell r="H1426">
            <v>20</v>
          </cell>
          <cell r="I1426">
            <v>60</v>
          </cell>
        </row>
        <row r="1427">
          <cell r="B1427">
            <v>41759</v>
          </cell>
          <cell r="C1427" t="str">
            <v>14.04.26 ЯРЛ ФМ Мед</v>
          </cell>
          <cell r="D1427" t="str">
            <v>Доп. персонал</v>
          </cell>
          <cell r="G1427">
            <v>3000</v>
          </cell>
          <cell r="H1427">
            <v>20</v>
          </cell>
          <cell r="I1427">
            <v>60</v>
          </cell>
        </row>
        <row r="1428">
          <cell r="B1428">
            <v>41759</v>
          </cell>
          <cell r="C1428" t="str">
            <v>14.04.26 ЯРЛ ФМ Мед</v>
          </cell>
          <cell r="D1428" t="str">
            <v>Доп. персонал</v>
          </cell>
          <cell r="G1428">
            <v>8000</v>
          </cell>
          <cell r="H1428">
            <v>20</v>
          </cell>
          <cell r="I1428">
            <v>60</v>
          </cell>
        </row>
        <row r="1429">
          <cell r="B1429">
            <v>41759</v>
          </cell>
          <cell r="C1429" t="str">
            <v>14.04.26 ЯРЛ ФМ Мед</v>
          </cell>
          <cell r="D1429" t="str">
            <v>Доп. персонал</v>
          </cell>
          <cell r="G1429">
            <v>15000</v>
          </cell>
          <cell r="H1429">
            <v>20</v>
          </cell>
          <cell r="I1429">
            <v>60</v>
          </cell>
        </row>
        <row r="1430">
          <cell r="B1430">
            <v>41759</v>
          </cell>
          <cell r="C1430" t="str">
            <v>14.04.26 ЯРЛ ФМ Мед</v>
          </cell>
          <cell r="D1430" t="str">
            <v>Доп. персонал</v>
          </cell>
          <cell r="G1430">
            <v>3000</v>
          </cell>
          <cell r="H1430">
            <v>20</v>
          </cell>
          <cell r="I1430">
            <v>60</v>
          </cell>
        </row>
        <row r="1431">
          <cell r="B1431">
            <v>41759</v>
          </cell>
          <cell r="C1431" t="str">
            <v>14.04.26 ЯРЛ ФМ Мед</v>
          </cell>
          <cell r="D1431" t="str">
            <v>Доп. персонал</v>
          </cell>
          <cell r="G1431">
            <v>8000</v>
          </cell>
          <cell r="H1431">
            <v>20</v>
          </cell>
          <cell r="I1431">
            <v>60</v>
          </cell>
        </row>
        <row r="1432">
          <cell r="B1432">
            <v>41759</v>
          </cell>
          <cell r="C1432" t="str">
            <v>14.04.26 ЯРЛ ФМ Мед</v>
          </cell>
          <cell r="D1432" t="str">
            <v>Доп. персонал</v>
          </cell>
          <cell r="G1432">
            <v>3000</v>
          </cell>
          <cell r="H1432">
            <v>20</v>
          </cell>
          <cell r="I1432">
            <v>60</v>
          </cell>
        </row>
        <row r="1433">
          <cell r="B1433">
            <v>41759</v>
          </cell>
          <cell r="C1433" t="str">
            <v>14.04.26 ЯРЛ ФМ Мед</v>
          </cell>
          <cell r="D1433" t="str">
            <v>сопровождение деятельности</v>
          </cell>
          <cell r="G1433">
            <v>3000</v>
          </cell>
          <cell r="H1433">
            <v>20</v>
          </cell>
          <cell r="I1433">
            <v>60</v>
          </cell>
        </row>
        <row r="1434">
          <cell r="B1434">
            <v>41759</v>
          </cell>
          <cell r="C1434" t="str">
            <v>14.04.26 ЯРЛ ФМ Мед</v>
          </cell>
          <cell r="D1434" t="str">
            <v>сопровождение деятельности</v>
          </cell>
          <cell r="G1434">
            <v>1110</v>
          </cell>
          <cell r="H1434">
            <v>20</v>
          </cell>
          <cell r="I1434">
            <v>60</v>
          </cell>
        </row>
        <row r="1435">
          <cell r="B1435">
            <v>41759</v>
          </cell>
          <cell r="C1435" t="str">
            <v>14.04.26 ЯРЛ ФМ Мед</v>
          </cell>
          <cell r="D1435" t="str">
            <v>сопровождение деятельности</v>
          </cell>
          <cell r="G1435">
            <v>2600</v>
          </cell>
          <cell r="H1435">
            <v>20</v>
          </cell>
          <cell r="I1435">
            <v>60</v>
          </cell>
        </row>
        <row r="1436">
          <cell r="B1436">
            <v>41759</v>
          </cell>
          <cell r="C1436" t="str">
            <v>14.04.26 ЯРЛ ФМ Мед</v>
          </cell>
          <cell r="D1436" t="str">
            <v>аренда оборудования</v>
          </cell>
          <cell r="G1436">
            <v>17000</v>
          </cell>
          <cell r="H1436">
            <v>20</v>
          </cell>
          <cell r="I1436">
            <v>60</v>
          </cell>
        </row>
        <row r="1437">
          <cell r="B1437">
            <v>41759</v>
          </cell>
          <cell r="C1437" t="str">
            <v>14.04.26 ЯРЛ ФМ Мед</v>
          </cell>
          <cell r="D1437" t="str">
            <v>сопровождение деятельности</v>
          </cell>
          <cell r="G1437">
            <v>1672</v>
          </cell>
          <cell r="H1437">
            <v>20</v>
          </cell>
          <cell r="I1437">
            <v>60</v>
          </cell>
        </row>
        <row r="1438">
          <cell r="B1438">
            <v>41759</v>
          </cell>
          <cell r="C1438" t="str">
            <v>14.04.26 ЯРЛ ФМ Мед</v>
          </cell>
          <cell r="D1438" t="str">
            <v>сопровождение деятельности</v>
          </cell>
          <cell r="G1438">
            <v>1240</v>
          </cell>
          <cell r="H1438">
            <v>20</v>
          </cell>
          <cell r="I1438">
            <v>60</v>
          </cell>
        </row>
        <row r="1439">
          <cell r="B1439">
            <v>41759</v>
          </cell>
          <cell r="C1439" t="str">
            <v>14.04.26 ЯРЛ ФМ Мед</v>
          </cell>
          <cell r="D1439" t="str">
            <v>сопровождение деятельности</v>
          </cell>
          <cell r="G1439">
            <v>4000</v>
          </cell>
          <cell r="H1439">
            <v>20</v>
          </cell>
          <cell r="I1439">
            <v>60</v>
          </cell>
        </row>
        <row r="1440">
          <cell r="B1440">
            <v>41759</v>
          </cell>
          <cell r="C1440" t="str">
            <v>14.04.26 ЯРЛ ФМ Мед</v>
          </cell>
          <cell r="D1440" t="str">
            <v>аренда оборудования</v>
          </cell>
          <cell r="G1440">
            <v>3000</v>
          </cell>
          <cell r="H1440">
            <v>20</v>
          </cell>
          <cell r="I1440">
            <v>60</v>
          </cell>
        </row>
        <row r="1441">
          <cell r="B1441">
            <v>41759</v>
          </cell>
          <cell r="C1441" t="str">
            <v>14.04.26 ЯРЛ ФМ Мед</v>
          </cell>
          <cell r="D1441" t="str">
            <v>сопровождение деятельности</v>
          </cell>
          <cell r="G1441">
            <v>384</v>
          </cell>
          <cell r="H1441">
            <v>20</v>
          </cell>
          <cell r="I1441">
            <v>60</v>
          </cell>
        </row>
        <row r="1442">
          <cell r="B1442">
            <v>41759</v>
          </cell>
          <cell r="C1442" t="str">
            <v>14.04.26 ЯРЛ ФМ Мед</v>
          </cell>
          <cell r="D1442" t="str">
            <v>сопровождение деятельности</v>
          </cell>
          <cell r="G1442">
            <v>450</v>
          </cell>
          <cell r="H1442">
            <v>20</v>
          </cell>
          <cell r="I1442">
            <v>60</v>
          </cell>
        </row>
        <row r="1443">
          <cell r="B1443">
            <v>41759</v>
          </cell>
          <cell r="C1443" t="str">
            <v>14.04.26 ЯРЛ ФМ Мед</v>
          </cell>
          <cell r="D1443" t="str">
            <v>сопровождение деятельности</v>
          </cell>
          <cell r="G1443">
            <v>5000</v>
          </cell>
          <cell r="H1443">
            <v>20</v>
          </cell>
          <cell r="I1443">
            <v>60</v>
          </cell>
        </row>
        <row r="1444">
          <cell r="B1444">
            <v>41759</v>
          </cell>
          <cell r="C1444" t="str">
            <v>14.04.26 ЯРЛ ФМ Мед</v>
          </cell>
          <cell r="D1444" t="str">
            <v>сопровождение деятельности</v>
          </cell>
          <cell r="G1444">
            <v>1602.5</v>
          </cell>
          <cell r="H1444">
            <v>20</v>
          </cell>
          <cell r="I1444">
            <v>60</v>
          </cell>
        </row>
        <row r="1445">
          <cell r="B1445">
            <v>41759</v>
          </cell>
          <cell r="C1445" t="str">
            <v>14.04.26 ЯРЛ ФМ Мед</v>
          </cell>
          <cell r="D1445" t="str">
            <v>сопровождение деятельности</v>
          </cell>
          <cell r="G1445">
            <v>1998.35</v>
          </cell>
          <cell r="H1445">
            <v>20</v>
          </cell>
          <cell r="I1445">
            <v>60</v>
          </cell>
        </row>
        <row r="1446">
          <cell r="B1446">
            <v>41759</v>
          </cell>
          <cell r="C1446" t="str">
            <v>14.04.26 ЯРЛ ФМ Мед</v>
          </cell>
          <cell r="D1446" t="str">
            <v>сопровождение деятельности</v>
          </cell>
          <cell r="G1446">
            <v>1000</v>
          </cell>
          <cell r="H1446">
            <v>20</v>
          </cell>
          <cell r="I1446">
            <v>60</v>
          </cell>
        </row>
        <row r="1447">
          <cell r="B1447">
            <v>41759</v>
          </cell>
          <cell r="C1447" t="str">
            <v>14.04.27 ФАЭТОН Мото-выставка</v>
          </cell>
          <cell r="D1447" t="str">
            <v>промоперсонал</v>
          </cell>
          <cell r="G1447">
            <v>11400</v>
          </cell>
          <cell r="H1447">
            <v>20</v>
          </cell>
          <cell r="I1447">
            <v>60</v>
          </cell>
        </row>
        <row r="1448">
          <cell r="B1448">
            <v>41759</v>
          </cell>
          <cell r="C1448" t="str">
            <v>Закрытие</v>
          </cell>
          <cell r="D1448" t="str">
            <v>Закрытие месяца</v>
          </cell>
          <cell r="G1448">
            <v>1147658.58</v>
          </cell>
          <cell r="H1448">
            <v>90</v>
          </cell>
          <cell r="I1448">
            <v>20</v>
          </cell>
        </row>
        <row r="1449">
          <cell r="B1449">
            <v>41759</v>
          </cell>
          <cell r="C1449" t="str">
            <v>Закрытие</v>
          </cell>
          <cell r="D1449" t="str">
            <v>Закрытие месяца</v>
          </cell>
          <cell r="G1449">
            <v>1039415.8899999999</v>
          </cell>
          <cell r="H1449">
            <v>90</v>
          </cell>
          <cell r="I1449">
            <v>26</v>
          </cell>
        </row>
        <row r="1450">
          <cell r="B1450">
            <v>41759</v>
          </cell>
          <cell r="C1450" t="str">
            <v>Закрытие</v>
          </cell>
          <cell r="D1450" t="str">
            <v>Закрытие месяца</v>
          </cell>
          <cell r="G1450">
            <v>182718.5</v>
          </cell>
          <cell r="H1450">
            <v>99</v>
          </cell>
          <cell r="I1450">
            <v>90</v>
          </cell>
        </row>
        <row r="1451">
          <cell r="B1451">
            <v>41759</v>
          </cell>
          <cell r="C1451" t="str">
            <v>Закрытие</v>
          </cell>
          <cell r="D1451" t="str">
            <v>Закрытие месяца</v>
          </cell>
          <cell r="G1451">
            <v>1958692.96</v>
          </cell>
          <cell r="H1451">
            <v>90</v>
          </cell>
          <cell r="I1451">
            <v>99</v>
          </cell>
        </row>
        <row r="1452">
          <cell r="B1452">
            <v>41764</v>
          </cell>
          <cell r="C1452" t="str">
            <v>Офис</v>
          </cell>
          <cell r="D1452" t="str">
            <v>накладные расходы</v>
          </cell>
          <cell r="G1452">
            <v>15390</v>
          </cell>
          <cell r="H1452">
            <v>76</v>
          </cell>
          <cell r="I1452">
            <v>51</v>
          </cell>
        </row>
        <row r="1453">
          <cell r="B1453">
            <v>41764</v>
          </cell>
          <cell r="C1453" t="str">
            <v>Офис</v>
          </cell>
          <cell r="D1453" t="str">
            <v>накладные расходы</v>
          </cell>
          <cell r="G1453">
            <v>15390</v>
          </cell>
          <cell r="H1453">
            <v>26</v>
          </cell>
          <cell r="I1453">
            <v>76</v>
          </cell>
        </row>
        <row r="1454">
          <cell r="B1454">
            <v>41764</v>
          </cell>
          <cell r="C1454" t="str">
            <v>14.06.20 Газпром Энергетика и Электротехника</v>
          </cell>
          <cell r="D1454" t="str">
            <v>подотчет</v>
          </cell>
          <cell r="G1454">
            <v>11000</v>
          </cell>
          <cell r="H1454">
            <v>71</v>
          </cell>
          <cell r="I1454">
            <v>50</v>
          </cell>
        </row>
        <row r="1455">
          <cell r="B1455">
            <v>41764</v>
          </cell>
          <cell r="C1455" t="str">
            <v>Офис</v>
          </cell>
          <cell r="D1455" t="str">
            <v>Аренда</v>
          </cell>
          <cell r="G1455">
            <v>70085</v>
          </cell>
          <cell r="H1455">
            <v>26</v>
          </cell>
          <cell r="I1455">
            <v>76</v>
          </cell>
        </row>
        <row r="1456">
          <cell r="B1456">
            <v>41764</v>
          </cell>
          <cell r="C1456" t="str">
            <v>ФД</v>
          </cell>
          <cell r="D1456" t="str">
            <v>перемещение</v>
          </cell>
          <cell r="G1456">
            <v>5000</v>
          </cell>
          <cell r="H1456">
            <v>55</v>
          </cell>
          <cell r="I1456">
            <v>51</v>
          </cell>
        </row>
        <row r="1457">
          <cell r="B1457">
            <v>41764</v>
          </cell>
          <cell r="C1457" t="str">
            <v>14.05.05 ФМ Униформа</v>
          </cell>
          <cell r="D1457" t="str">
            <v>Закупка материалов</v>
          </cell>
          <cell r="G1457">
            <v>130564</v>
          </cell>
          <cell r="H1457">
            <v>60</v>
          </cell>
          <cell r="I1457">
            <v>55</v>
          </cell>
        </row>
        <row r="1458">
          <cell r="B1458">
            <v>41764</v>
          </cell>
          <cell r="C1458" t="str">
            <v>Офис</v>
          </cell>
          <cell r="D1458" t="str">
            <v>накладные расходы</v>
          </cell>
          <cell r="G1458">
            <v>200</v>
          </cell>
          <cell r="H1458">
            <v>76</v>
          </cell>
          <cell r="I1458">
            <v>55</v>
          </cell>
        </row>
        <row r="1459">
          <cell r="B1459">
            <v>41764</v>
          </cell>
          <cell r="C1459" t="str">
            <v>14.05.05 ФМ Униформа</v>
          </cell>
          <cell r="D1459" t="str">
            <v>Закупка материалов</v>
          </cell>
          <cell r="G1459">
            <v>130564</v>
          </cell>
          <cell r="H1459">
            <v>20</v>
          </cell>
          <cell r="I1459">
            <v>60</v>
          </cell>
        </row>
        <row r="1460">
          <cell r="B1460">
            <v>41764</v>
          </cell>
          <cell r="C1460" t="str">
            <v>Офис</v>
          </cell>
          <cell r="D1460" t="str">
            <v>накладные расходы</v>
          </cell>
          <cell r="G1460">
            <v>200</v>
          </cell>
          <cell r="H1460">
            <v>26</v>
          </cell>
          <cell r="I1460">
            <v>76</v>
          </cell>
        </row>
        <row r="1461">
          <cell r="B1461">
            <v>41764</v>
          </cell>
          <cell r="C1461" t="str">
            <v>Офис</v>
          </cell>
          <cell r="D1461" t="str">
            <v>Зарплата 04</v>
          </cell>
          <cell r="G1461">
            <v>37279.980000000003</v>
          </cell>
          <cell r="H1461">
            <v>70</v>
          </cell>
          <cell r="I1461">
            <v>50</v>
          </cell>
        </row>
        <row r="1462">
          <cell r="B1462">
            <v>41764</v>
          </cell>
          <cell r="C1462" t="str">
            <v>Офис</v>
          </cell>
          <cell r="D1462" t="str">
            <v>Уборка</v>
          </cell>
          <cell r="G1462">
            <v>3758.2</v>
          </cell>
          <cell r="H1462">
            <v>76</v>
          </cell>
          <cell r="I1462">
            <v>51</v>
          </cell>
        </row>
        <row r="1463">
          <cell r="B1463">
            <v>41764</v>
          </cell>
          <cell r="C1463" t="str">
            <v>Офис</v>
          </cell>
          <cell r="D1463" t="str">
            <v>Уборка</v>
          </cell>
          <cell r="G1463">
            <v>3758.2</v>
          </cell>
          <cell r="H1463">
            <v>26</v>
          </cell>
          <cell r="I1463">
            <v>76</v>
          </cell>
        </row>
        <row r="1464">
          <cell r="B1464">
            <v>41764</v>
          </cell>
          <cell r="C1464" t="str">
            <v>Офис</v>
          </cell>
          <cell r="D1464" t="str">
            <v>подотчет</v>
          </cell>
          <cell r="G1464">
            <v>11000</v>
          </cell>
          <cell r="H1464">
            <v>50</v>
          </cell>
          <cell r="I1464">
            <v>71</v>
          </cell>
        </row>
        <row r="1465">
          <cell r="B1465">
            <v>41764</v>
          </cell>
          <cell r="C1465" t="str">
            <v>14.05.14 ФМ Униформа</v>
          </cell>
          <cell r="D1465" t="str">
            <v>Закупка материалов</v>
          </cell>
          <cell r="G1465">
            <v>6200</v>
          </cell>
          <cell r="H1465">
            <v>60</v>
          </cell>
          <cell r="I1465">
            <v>55</v>
          </cell>
        </row>
        <row r="1466">
          <cell r="B1466">
            <v>41764</v>
          </cell>
          <cell r="C1466" t="str">
            <v>14.05.14 ФМ Униформа</v>
          </cell>
          <cell r="D1466" t="str">
            <v>Закупка материалов</v>
          </cell>
          <cell r="G1466">
            <v>6200</v>
          </cell>
          <cell r="H1466">
            <v>20</v>
          </cell>
          <cell r="I1466">
            <v>60</v>
          </cell>
        </row>
        <row r="1467">
          <cell r="B1467">
            <v>41764</v>
          </cell>
          <cell r="C1467" t="str">
            <v>14.05.05 ФМ Униформа</v>
          </cell>
          <cell r="D1467" t="str">
            <v>сопровождение деятельности</v>
          </cell>
          <cell r="G1467">
            <v>5097</v>
          </cell>
          <cell r="H1467">
            <v>60</v>
          </cell>
          <cell r="I1467">
            <v>50</v>
          </cell>
        </row>
        <row r="1468">
          <cell r="B1468">
            <v>41764</v>
          </cell>
          <cell r="C1468" t="str">
            <v>14.05.05 ФМ Униформа</v>
          </cell>
          <cell r="D1468" t="str">
            <v>сопровождение деятельности</v>
          </cell>
          <cell r="G1468">
            <v>5097</v>
          </cell>
          <cell r="H1468">
            <v>20</v>
          </cell>
          <cell r="I1468">
            <v>60</v>
          </cell>
        </row>
        <row r="1469">
          <cell r="B1469">
            <v>41764</v>
          </cell>
          <cell r="C1469" t="str">
            <v>Офис</v>
          </cell>
          <cell r="D1469" t="str">
            <v>Зарплата 04</v>
          </cell>
          <cell r="G1469">
            <v>12000</v>
          </cell>
          <cell r="H1469">
            <v>70</v>
          </cell>
          <cell r="I1469">
            <v>50</v>
          </cell>
        </row>
        <row r="1470">
          <cell r="B1470">
            <v>41764</v>
          </cell>
          <cell r="C1470" t="str">
            <v>14.05.16 ФМ Кино со вкусом</v>
          </cell>
          <cell r="D1470" t="str">
            <v>подотчет</v>
          </cell>
          <cell r="G1470">
            <v>13500</v>
          </cell>
          <cell r="H1470">
            <v>71</v>
          </cell>
          <cell r="I1470">
            <v>50</v>
          </cell>
        </row>
        <row r="1471">
          <cell r="B1471">
            <v>41764</v>
          </cell>
          <cell r="C1471" t="str">
            <v>Офис</v>
          </cell>
          <cell r="D1471" t="str">
            <v>Аренда</v>
          </cell>
          <cell r="G1471">
            <v>70085</v>
          </cell>
          <cell r="H1471">
            <v>76</v>
          </cell>
          <cell r="I1471">
            <v>51</v>
          </cell>
        </row>
        <row r="1472">
          <cell r="B1472">
            <v>41764</v>
          </cell>
          <cell r="C1472" t="str">
            <v>ИД</v>
          </cell>
          <cell r="D1472" t="str">
            <v>депозиты</v>
          </cell>
          <cell r="G1472">
            <v>2000000</v>
          </cell>
          <cell r="H1472">
            <v>54</v>
          </cell>
          <cell r="I1472">
            <v>51</v>
          </cell>
        </row>
        <row r="1473">
          <cell r="B1473">
            <v>41764</v>
          </cell>
          <cell r="C1473" t="str">
            <v>ИД</v>
          </cell>
          <cell r="D1473" t="str">
            <v>депозиты</v>
          </cell>
          <cell r="G1473">
            <v>900000</v>
          </cell>
          <cell r="H1473">
            <v>54</v>
          </cell>
          <cell r="I1473">
            <v>51</v>
          </cell>
        </row>
        <row r="1474">
          <cell r="B1474">
            <v>41764</v>
          </cell>
          <cell r="C1474" t="str">
            <v>Взаиморасчеты МП-ФЮ</v>
          </cell>
          <cell r="D1474" t="str">
            <v>сопровождение деятельности</v>
          </cell>
          <cell r="G1474">
            <v>1000</v>
          </cell>
          <cell r="H1474">
            <v>60</v>
          </cell>
          <cell r="I1474">
            <v>50</v>
          </cell>
        </row>
        <row r="1475">
          <cell r="B1475">
            <v>41764</v>
          </cell>
          <cell r="C1475" t="str">
            <v>Офис</v>
          </cell>
          <cell r="D1475" t="str">
            <v>РКО</v>
          </cell>
          <cell r="G1475">
            <v>796.24</v>
          </cell>
          <cell r="H1475">
            <v>76</v>
          </cell>
          <cell r="I1475">
            <v>51</v>
          </cell>
        </row>
        <row r="1476">
          <cell r="B1476">
            <v>41764</v>
          </cell>
          <cell r="C1476" t="str">
            <v>14.05.07 ФМ Производство платков</v>
          </cell>
          <cell r="D1476" t="str">
            <v>подотчет</v>
          </cell>
          <cell r="G1476">
            <v>185000</v>
          </cell>
          <cell r="H1476">
            <v>50</v>
          </cell>
          <cell r="I1476">
            <v>71</v>
          </cell>
        </row>
        <row r="1477">
          <cell r="B1477">
            <v>41764</v>
          </cell>
          <cell r="C1477" t="str">
            <v>14.05.07 ФМ Производство платков</v>
          </cell>
          <cell r="D1477" t="str">
            <v>Закупка материалов</v>
          </cell>
          <cell r="G1477">
            <v>185000</v>
          </cell>
          <cell r="H1477">
            <v>60</v>
          </cell>
          <cell r="I1477">
            <v>50</v>
          </cell>
        </row>
        <row r="1478">
          <cell r="B1478">
            <v>41764</v>
          </cell>
          <cell r="C1478" t="str">
            <v>14.05.07 ФМ Производство платков</v>
          </cell>
          <cell r="D1478" t="str">
            <v>Закупка материалов</v>
          </cell>
          <cell r="G1478">
            <v>185000</v>
          </cell>
          <cell r="H1478">
            <v>20</v>
          </cell>
          <cell r="I1478">
            <v>60</v>
          </cell>
        </row>
        <row r="1479">
          <cell r="B1479">
            <v>41764</v>
          </cell>
          <cell r="C1479" t="str">
            <v>14.05.05 ФМ Униформа</v>
          </cell>
          <cell r="D1479" t="str">
            <v>Реализация</v>
          </cell>
          <cell r="G1479">
            <v>304673.14</v>
          </cell>
          <cell r="H1479">
            <v>62</v>
          </cell>
          <cell r="I1479">
            <v>90</v>
          </cell>
        </row>
        <row r="1480">
          <cell r="B1480">
            <v>41764</v>
          </cell>
          <cell r="C1480" t="str">
            <v>Офис</v>
          </cell>
          <cell r="D1480" t="str">
            <v>РКО</v>
          </cell>
          <cell r="G1480">
            <v>796.24</v>
          </cell>
          <cell r="H1480">
            <v>26</v>
          </cell>
          <cell r="I1480">
            <v>76</v>
          </cell>
        </row>
        <row r="1481">
          <cell r="B1481">
            <v>41765</v>
          </cell>
          <cell r="C1481" t="str">
            <v>ТП АвтоСпецЦентр 5</v>
          </cell>
          <cell r="D1481" t="str">
            <v>Закупка материалов</v>
          </cell>
          <cell r="G1481">
            <v>14799</v>
          </cell>
          <cell r="H1481">
            <v>60</v>
          </cell>
          <cell r="I1481">
            <v>51</v>
          </cell>
        </row>
        <row r="1482">
          <cell r="B1482">
            <v>41765</v>
          </cell>
          <cell r="C1482" t="str">
            <v>ТП АвтоСпецЦентр 5</v>
          </cell>
          <cell r="D1482" t="str">
            <v>Закупка материалов</v>
          </cell>
          <cell r="G1482">
            <v>14799</v>
          </cell>
          <cell r="H1482">
            <v>20</v>
          </cell>
          <cell r="I1482">
            <v>60</v>
          </cell>
        </row>
        <row r="1483">
          <cell r="B1483">
            <v>41765</v>
          </cell>
          <cell r="C1483" t="str">
            <v>14.05.09 Адамант 9 мая</v>
          </cell>
          <cell r="D1483" t="str">
            <v>Реализация</v>
          </cell>
          <cell r="G1483">
            <v>1349.92</v>
          </cell>
          <cell r="H1483">
            <v>62</v>
          </cell>
          <cell r="I1483">
            <v>90</v>
          </cell>
        </row>
        <row r="1484">
          <cell r="B1484">
            <v>41765</v>
          </cell>
          <cell r="C1484" t="str">
            <v>14.05.09 Адамант 9 мая</v>
          </cell>
          <cell r="D1484" t="str">
            <v>Реализация</v>
          </cell>
          <cell r="G1484">
            <v>1349.92</v>
          </cell>
          <cell r="H1484">
            <v>62</v>
          </cell>
          <cell r="I1484">
            <v>90</v>
          </cell>
        </row>
        <row r="1485">
          <cell r="B1485">
            <v>41765</v>
          </cell>
          <cell r="C1485" t="str">
            <v>14.04.03 ФМ Мансарда</v>
          </cell>
          <cell r="D1485" t="str">
            <v>промоперсонал</v>
          </cell>
          <cell r="G1485">
            <v>7500</v>
          </cell>
          <cell r="H1485">
            <v>60</v>
          </cell>
          <cell r="I1485">
            <v>50</v>
          </cell>
        </row>
        <row r="1486">
          <cell r="B1486">
            <v>41765</v>
          </cell>
          <cell r="C1486" t="str">
            <v>14.05.09 Адамант 9 мая</v>
          </cell>
          <cell r="D1486" t="str">
            <v>подотчет</v>
          </cell>
          <cell r="G1486">
            <v>2000</v>
          </cell>
          <cell r="H1486">
            <v>71</v>
          </cell>
          <cell r="I1486">
            <v>50</v>
          </cell>
        </row>
        <row r="1487">
          <cell r="B1487">
            <v>41765</v>
          </cell>
          <cell r="C1487" t="str">
            <v>14.03.31 ВТБ 24 ТП СПб</v>
          </cell>
          <cell r="D1487" t="str">
            <v>промоперсонал</v>
          </cell>
          <cell r="G1487">
            <v>21780</v>
          </cell>
          <cell r="H1487">
            <v>60</v>
          </cell>
          <cell r="I1487">
            <v>50</v>
          </cell>
        </row>
        <row r="1488">
          <cell r="B1488">
            <v>41765</v>
          </cell>
          <cell r="C1488" t="str">
            <v>ФД</v>
          </cell>
          <cell r="D1488" t="str">
            <v>Транзит</v>
          </cell>
          <cell r="G1488">
            <v>159096</v>
          </cell>
          <cell r="H1488">
            <v>57</v>
          </cell>
          <cell r="I1488">
            <v>51</v>
          </cell>
        </row>
        <row r="1489">
          <cell r="B1489">
            <v>41765</v>
          </cell>
          <cell r="C1489" t="str">
            <v>Офис</v>
          </cell>
          <cell r="D1489" t="str">
            <v>подотчет</v>
          </cell>
          <cell r="G1489">
            <v>20000</v>
          </cell>
          <cell r="H1489">
            <v>50</v>
          </cell>
          <cell r="I1489">
            <v>71</v>
          </cell>
        </row>
        <row r="1490">
          <cell r="B1490">
            <v>41765</v>
          </cell>
          <cell r="C1490" t="str">
            <v>ФД</v>
          </cell>
          <cell r="D1490" t="str">
            <v>Транзит</v>
          </cell>
          <cell r="G1490">
            <v>159096</v>
          </cell>
          <cell r="H1490">
            <v>50</v>
          </cell>
          <cell r="I1490">
            <v>57</v>
          </cell>
        </row>
        <row r="1491">
          <cell r="B1491">
            <v>41765</v>
          </cell>
          <cell r="C1491" t="str">
            <v>Взаиморасчеты МП-ФЮ</v>
          </cell>
          <cell r="D1491" t="str">
            <v>сопровождение деятельности</v>
          </cell>
          <cell r="G1491">
            <v>5096</v>
          </cell>
          <cell r="H1491">
            <v>60</v>
          </cell>
          <cell r="I1491">
            <v>50</v>
          </cell>
        </row>
        <row r="1492">
          <cell r="B1492">
            <v>41765</v>
          </cell>
          <cell r="C1492" t="str">
            <v>ФД</v>
          </cell>
          <cell r="D1492" t="str">
            <v>Займы</v>
          </cell>
          <cell r="G1492">
            <v>750</v>
          </cell>
          <cell r="H1492">
            <v>50</v>
          </cell>
          <cell r="I1492">
            <v>66</v>
          </cell>
        </row>
        <row r="1493">
          <cell r="B1493">
            <v>41765</v>
          </cell>
          <cell r="C1493" t="str">
            <v>Офис</v>
          </cell>
          <cell r="D1493" t="str">
            <v>накладные расходы</v>
          </cell>
          <cell r="G1493">
            <v>1181</v>
          </cell>
          <cell r="H1493">
            <v>76</v>
          </cell>
          <cell r="I1493">
            <v>50</v>
          </cell>
        </row>
        <row r="1494">
          <cell r="B1494">
            <v>41765</v>
          </cell>
          <cell r="C1494" t="str">
            <v>ФД</v>
          </cell>
          <cell r="D1494" t="str">
            <v>перемещение</v>
          </cell>
          <cell r="G1494">
            <v>245000</v>
          </cell>
          <cell r="H1494">
            <v>55</v>
          </cell>
          <cell r="I1494">
            <v>51</v>
          </cell>
        </row>
        <row r="1495">
          <cell r="B1495">
            <v>41765</v>
          </cell>
          <cell r="C1495" t="str">
            <v>Офис</v>
          </cell>
          <cell r="D1495" t="str">
            <v>накладные расходы</v>
          </cell>
          <cell r="G1495">
            <v>1181</v>
          </cell>
          <cell r="H1495">
            <v>26</v>
          </cell>
          <cell r="I1495">
            <v>76</v>
          </cell>
        </row>
        <row r="1496">
          <cell r="B1496">
            <v>41766</v>
          </cell>
          <cell r="C1496" t="str">
            <v>Офис</v>
          </cell>
          <cell r="D1496" t="str">
            <v>Зарплата 04</v>
          </cell>
          <cell r="G1496">
            <v>10000</v>
          </cell>
          <cell r="H1496">
            <v>70</v>
          </cell>
          <cell r="I1496">
            <v>50</v>
          </cell>
        </row>
        <row r="1497">
          <cell r="B1497">
            <v>41766</v>
          </cell>
          <cell r="C1497" t="str">
            <v>14.05.07 ГорАктив премиумсы</v>
          </cell>
          <cell r="D1497" t="str">
            <v>полиграфия и производство</v>
          </cell>
          <cell r="G1497">
            <v>30367</v>
          </cell>
          <cell r="H1497">
            <v>60</v>
          </cell>
          <cell r="I1497">
            <v>51</v>
          </cell>
        </row>
        <row r="1498">
          <cell r="B1498">
            <v>41766</v>
          </cell>
          <cell r="C1498" t="str">
            <v>14.05.07 ГорАктив премиумсы</v>
          </cell>
          <cell r="D1498" t="str">
            <v>полиграфия и производство</v>
          </cell>
          <cell r="G1498">
            <v>30367</v>
          </cell>
          <cell r="H1498">
            <v>20</v>
          </cell>
          <cell r="I1498">
            <v>60</v>
          </cell>
        </row>
        <row r="1499">
          <cell r="B1499">
            <v>41766</v>
          </cell>
          <cell r="C1499" t="str">
            <v>Взаиморасчеты МП-ФЮ</v>
          </cell>
          <cell r="D1499" t="str">
            <v>сопровождение деятельности</v>
          </cell>
          <cell r="G1499">
            <v>14395</v>
          </cell>
          <cell r="H1499">
            <v>60</v>
          </cell>
          <cell r="I1499">
            <v>51</v>
          </cell>
        </row>
        <row r="1500">
          <cell r="B1500">
            <v>41766</v>
          </cell>
          <cell r="C1500" t="str">
            <v>14.05.07 ГорАктив премиумсы</v>
          </cell>
          <cell r="D1500" t="str">
            <v>Реализация</v>
          </cell>
          <cell r="G1500">
            <v>43410</v>
          </cell>
          <cell r="H1500">
            <v>62</v>
          </cell>
          <cell r="I1500">
            <v>90</v>
          </cell>
        </row>
        <row r="1501">
          <cell r="B1501">
            <v>41766</v>
          </cell>
          <cell r="C1501" t="str">
            <v>14.05.07 ГорАктив премиумсы</v>
          </cell>
          <cell r="D1501" t="str">
            <v>Комиссия контрагентам</v>
          </cell>
          <cell r="G1501">
            <v>1300</v>
          </cell>
          <cell r="H1501">
            <v>20</v>
          </cell>
          <cell r="I1501">
            <v>60</v>
          </cell>
        </row>
        <row r="1502">
          <cell r="B1502">
            <v>41766</v>
          </cell>
          <cell r="C1502" t="str">
            <v>14.05.07 ФМ Производство платков</v>
          </cell>
          <cell r="D1502" t="str">
            <v>Реализация</v>
          </cell>
          <cell r="G1502">
            <v>658895.19999999995</v>
          </cell>
          <cell r="H1502">
            <v>62</v>
          </cell>
          <cell r="I1502">
            <v>90</v>
          </cell>
        </row>
        <row r="1503">
          <cell r="B1503">
            <v>41766</v>
          </cell>
          <cell r="C1503" t="str">
            <v>14.05.07 ФМ Производство платков</v>
          </cell>
          <cell r="D1503" t="str">
            <v>Комиссия контрагентам</v>
          </cell>
          <cell r="G1503">
            <v>30800</v>
          </cell>
          <cell r="H1503">
            <v>20</v>
          </cell>
          <cell r="I1503">
            <v>60</v>
          </cell>
        </row>
        <row r="1504">
          <cell r="B1504">
            <v>41770</v>
          </cell>
          <cell r="C1504" t="str">
            <v>14.05.30 ФМ ELLE</v>
          </cell>
          <cell r="D1504" t="str">
            <v>аренда оборудования</v>
          </cell>
          <cell r="G1504">
            <v>21518</v>
          </cell>
          <cell r="H1504">
            <v>20</v>
          </cell>
          <cell r="I1504">
            <v>60</v>
          </cell>
        </row>
        <row r="1505">
          <cell r="B1505">
            <v>41771</v>
          </cell>
          <cell r="C1505" t="str">
            <v>Офис</v>
          </cell>
          <cell r="D1505" t="str">
            <v>РКО</v>
          </cell>
          <cell r="G1505">
            <v>175</v>
          </cell>
          <cell r="H1505">
            <v>76</v>
          </cell>
          <cell r="I1505">
            <v>51</v>
          </cell>
        </row>
        <row r="1506">
          <cell r="B1506">
            <v>41771</v>
          </cell>
          <cell r="C1506" t="str">
            <v>Офис</v>
          </cell>
          <cell r="D1506" t="str">
            <v>РКО</v>
          </cell>
          <cell r="G1506">
            <v>175</v>
          </cell>
          <cell r="H1506">
            <v>26</v>
          </cell>
          <cell r="I1506">
            <v>76</v>
          </cell>
        </row>
        <row r="1507">
          <cell r="B1507">
            <v>41771</v>
          </cell>
          <cell r="C1507" t="str">
            <v>Офис</v>
          </cell>
          <cell r="D1507" t="str">
            <v>Телефония</v>
          </cell>
          <cell r="G1507">
            <v>14335.45</v>
          </cell>
          <cell r="H1507">
            <v>76</v>
          </cell>
          <cell r="I1507">
            <v>51</v>
          </cell>
        </row>
        <row r="1508">
          <cell r="B1508">
            <v>41771</v>
          </cell>
          <cell r="C1508" t="str">
            <v>Взаиморасчеты МП-ФЮ</v>
          </cell>
          <cell r="D1508" t="str">
            <v>оплата покупателя</v>
          </cell>
          <cell r="G1508">
            <v>145354.51999999999</v>
          </cell>
          <cell r="H1508">
            <v>51</v>
          </cell>
          <cell r="I1508">
            <v>62</v>
          </cell>
        </row>
        <row r="1509">
          <cell r="B1509">
            <v>41771</v>
          </cell>
          <cell r="C1509" t="str">
            <v>Офис</v>
          </cell>
          <cell r="D1509" t="str">
            <v>Реклама</v>
          </cell>
          <cell r="G1509">
            <v>8000</v>
          </cell>
          <cell r="H1509">
            <v>76</v>
          </cell>
          <cell r="I1509">
            <v>51</v>
          </cell>
        </row>
        <row r="1510">
          <cell r="B1510">
            <v>41771</v>
          </cell>
          <cell r="C1510" t="str">
            <v>Офис</v>
          </cell>
          <cell r="D1510" t="str">
            <v>Реклама</v>
          </cell>
          <cell r="G1510">
            <v>8000</v>
          </cell>
          <cell r="H1510">
            <v>26</v>
          </cell>
          <cell r="I1510">
            <v>76</v>
          </cell>
        </row>
        <row r="1511">
          <cell r="B1511">
            <v>41771</v>
          </cell>
          <cell r="C1511" t="str">
            <v>Газель</v>
          </cell>
          <cell r="D1511" t="str">
            <v>подотчет</v>
          </cell>
          <cell r="G1511">
            <v>3300</v>
          </cell>
          <cell r="H1511">
            <v>71</v>
          </cell>
          <cell r="I1511">
            <v>50</v>
          </cell>
        </row>
        <row r="1512">
          <cell r="B1512">
            <v>41771</v>
          </cell>
          <cell r="C1512" t="str">
            <v>Газель</v>
          </cell>
          <cell r="D1512" t="str">
            <v>подотчет</v>
          </cell>
          <cell r="G1512">
            <v>1500</v>
          </cell>
          <cell r="H1512">
            <v>71</v>
          </cell>
          <cell r="I1512">
            <v>50</v>
          </cell>
        </row>
        <row r="1513">
          <cell r="B1513">
            <v>41771</v>
          </cell>
          <cell r="C1513" t="str">
            <v>Газель</v>
          </cell>
          <cell r="D1513" t="str">
            <v>подотчет</v>
          </cell>
          <cell r="G1513">
            <v>500</v>
          </cell>
          <cell r="H1513">
            <v>71</v>
          </cell>
          <cell r="I1513">
            <v>50</v>
          </cell>
        </row>
        <row r="1514">
          <cell r="B1514">
            <v>41771</v>
          </cell>
          <cell r="C1514" t="str">
            <v>14.04.26 ЯРЛ ФМ Мед</v>
          </cell>
          <cell r="D1514" t="str">
            <v>подотчет</v>
          </cell>
          <cell r="G1514">
            <v>5400</v>
          </cell>
          <cell r="H1514">
            <v>71</v>
          </cell>
          <cell r="I1514">
            <v>50</v>
          </cell>
        </row>
        <row r="1515">
          <cell r="B1515">
            <v>41771</v>
          </cell>
          <cell r="C1515" t="str">
            <v>14.05.16 НН ФМ Тифани</v>
          </cell>
          <cell r="D1515" t="str">
            <v>логистика и монтаж</v>
          </cell>
          <cell r="G1515">
            <v>20000</v>
          </cell>
          <cell r="H1515">
            <v>60</v>
          </cell>
          <cell r="I1515">
            <v>51</v>
          </cell>
        </row>
        <row r="1516">
          <cell r="B1516">
            <v>41771</v>
          </cell>
          <cell r="C1516" t="str">
            <v>14.05.16 НН ФМ Тифани</v>
          </cell>
          <cell r="D1516" t="str">
            <v>логистика и монтаж</v>
          </cell>
          <cell r="G1516">
            <v>20000</v>
          </cell>
          <cell r="H1516">
            <v>20</v>
          </cell>
          <cell r="I1516">
            <v>60</v>
          </cell>
        </row>
        <row r="1517">
          <cell r="B1517">
            <v>41771</v>
          </cell>
          <cell r="C1517" t="str">
            <v>Офис</v>
          </cell>
          <cell r="D1517" t="str">
            <v>Зарплата 04</v>
          </cell>
          <cell r="G1517">
            <v>32000</v>
          </cell>
          <cell r="H1517">
            <v>70</v>
          </cell>
          <cell r="I1517">
            <v>50</v>
          </cell>
        </row>
        <row r="1518">
          <cell r="B1518">
            <v>41771</v>
          </cell>
          <cell r="C1518" t="str">
            <v>Офис</v>
          </cell>
          <cell r="D1518" t="str">
            <v>Зарплата 04</v>
          </cell>
          <cell r="G1518">
            <v>20000</v>
          </cell>
          <cell r="H1518">
            <v>70</v>
          </cell>
          <cell r="I1518">
            <v>50</v>
          </cell>
        </row>
        <row r="1519">
          <cell r="B1519">
            <v>41771</v>
          </cell>
          <cell r="C1519" t="str">
            <v>Офис</v>
          </cell>
          <cell r="D1519" t="str">
            <v>Зарплата 04</v>
          </cell>
          <cell r="G1519">
            <v>8000</v>
          </cell>
          <cell r="H1519">
            <v>70</v>
          </cell>
          <cell r="I1519">
            <v>50</v>
          </cell>
        </row>
        <row r="1520">
          <cell r="B1520">
            <v>41771</v>
          </cell>
          <cell r="C1520" t="str">
            <v>Офис КЛД</v>
          </cell>
          <cell r="D1520" t="str">
            <v>Зарплата 04</v>
          </cell>
          <cell r="G1520">
            <v>30000</v>
          </cell>
          <cell r="H1520">
            <v>70</v>
          </cell>
          <cell r="I1520">
            <v>50</v>
          </cell>
        </row>
        <row r="1521">
          <cell r="B1521">
            <v>41771</v>
          </cell>
          <cell r="C1521" t="str">
            <v>Офис</v>
          </cell>
          <cell r="D1521" t="str">
            <v>Зарплата 04</v>
          </cell>
          <cell r="G1521">
            <v>25000</v>
          </cell>
          <cell r="H1521">
            <v>70</v>
          </cell>
          <cell r="I1521">
            <v>50</v>
          </cell>
        </row>
        <row r="1522">
          <cell r="B1522">
            <v>41771</v>
          </cell>
          <cell r="C1522" t="str">
            <v>Офис</v>
          </cell>
          <cell r="D1522" t="str">
            <v>Зарплата 04</v>
          </cell>
          <cell r="G1522">
            <v>30000</v>
          </cell>
          <cell r="H1522">
            <v>70</v>
          </cell>
          <cell r="I1522">
            <v>50</v>
          </cell>
        </row>
        <row r="1523">
          <cell r="B1523">
            <v>41771</v>
          </cell>
          <cell r="C1523" t="str">
            <v>Офис</v>
          </cell>
          <cell r="D1523" t="str">
            <v>Зарплата 04</v>
          </cell>
          <cell r="G1523">
            <v>100000</v>
          </cell>
          <cell r="H1523">
            <v>70</v>
          </cell>
          <cell r="I1523">
            <v>50</v>
          </cell>
        </row>
        <row r="1524">
          <cell r="B1524">
            <v>41771</v>
          </cell>
          <cell r="C1524" t="str">
            <v>Офис</v>
          </cell>
          <cell r="D1524" t="str">
            <v>Зарплата 04</v>
          </cell>
          <cell r="G1524">
            <v>30000</v>
          </cell>
          <cell r="H1524">
            <v>70</v>
          </cell>
          <cell r="I1524">
            <v>50</v>
          </cell>
        </row>
        <row r="1525">
          <cell r="B1525">
            <v>41771</v>
          </cell>
          <cell r="C1525" t="str">
            <v>Офис</v>
          </cell>
          <cell r="D1525" t="str">
            <v>Зарплата 04</v>
          </cell>
          <cell r="G1525">
            <v>20000</v>
          </cell>
          <cell r="H1525">
            <v>70</v>
          </cell>
          <cell r="I1525">
            <v>50</v>
          </cell>
        </row>
        <row r="1526">
          <cell r="B1526">
            <v>41771</v>
          </cell>
          <cell r="C1526" t="str">
            <v>Офис</v>
          </cell>
          <cell r="D1526" t="str">
            <v>Зарплата 04</v>
          </cell>
          <cell r="G1526">
            <v>33000</v>
          </cell>
          <cell r="H1526">
            <v>70</v>
          </cell>
          <cell r="I1526">
            <v>50</v>
          </cell>
        </row>
        <row r="1527">
          <cell r="B1527">
            <v>41771</v>
          </cell>
          <cell r="C1527" t="str">
            <v>Офис</v>
          </cell>
          <cell r="D1527" t="str">
            <v>Зарплата 04</v>
          </cell>
          <cell r="G1527">
            <v>30000</v>
          </cell>
          <cell r="H1527">
            <v>70</v>
          </cell>
          <cell r="I1527">
            <v>50</v>
          </cell>
        </row>
        <row r="1528">
          <cell r="B1528">
            <v>41771</v>
          </cell>
          <cell r="C1528" t="str">
            <v>14.04.27 ФАЭТОН Мото-выставка</v>
          </cell>
          <cell r="D1528" t="str">
            <v>промоперсонал</v>
          </cell>
          <cell r="G1528">
            <v>11400</v>
          </cell>
          <cell r="H1528">
            <v>60</v>
          </cell>
          <cell r="I1528">
            <v>50</v>
          </cell>
        </row>
        <row r="1529">
          <cell r="B1529">
            <v>41771</v>
          </cell>
          <cell r="C1529" t="str">
            <v>Офис</v>
          </cell>
          <cell r="D1529" t="str">
            <v>Зарплата 04</v>
          </cell>
          <cell r="G1529">
            <v>43000</v>
          </cell>
          <cell r="H1529">
            <v>70</v>
          </cell>
          <cell r="I1529">
            <v>50</v>
          </cell>
        </row>
        <row r="1530">
          <cell r="B1530">
            <v>41771</v>
          </cell>
          <cell r="C1530" t="str">
            <v>14.05.14 ФМ Униформа</v>
          </cell>
          <cell r="D1530" t="str">
            <v>сопровождение деятельности</v>
          </cell>
          <cell r="G1530">
            <v>1000</v>
          </cell>
          <cell r="H1530">
            <v>60</v>
          </cell>
          <cell r="I1530">
            <v>50</v>
          </cell>
        </row>
        <row r="1531">
          <cell r="B1531">
            <v>41771</v>
          </cell>
          <cell r="C1531" t="str">
            <v>14.05.07 ГорАктив премиумсы</v>
          </cell>
          <cell r="D1531" t="str">
            <v>оплата покупателя</v>
          </cell>
          <cell r="G1531">
            <v>25260</v>
          </cell>
          <cell r="H1531">
            <v>50</v>
          </cell>
          <cell r="I1531">
            <v>62</v>
          </cell>
        </row>
        <row r="1532">
          <cell r="B1532">
            <v>41771</v>
          </cell>
          <cell r="C1532" t="str">
            <v>14.05.14 ФМ Униформа</v>
          </cell>
          <cell r="D1532" t="str">
            <v>Закупка материалов</v>
          </cell>
          <cell r="G1532">
            <v>96843</v>
          </cell>
          <cell r="H1532">
            <v>60</v>
          </cell>
          <cell r="I1532">
            <v>55</v>
          </cell>
        </row>
        <row r="1533">
          <cell r="B1533">
            <v>41771</v>
          </cell>
          <cell r="C1533" t="str">
            <v>14.05.05 ФМ Униформа</v>
          </cell>
          <cell r="D1533" t="str">
            <v>Закупка материалов</v>
          </cell>
          <cell r="G1533">
            <v>122045</v>
          </cell>
          <cell r="H1533">
            <v>60</v>
          </cell>
          <cell r="I1533">
            <v>55</v>
          </cell>
        </row>
        <row r="1534">
          <cell r="B1534">
            <v>41771</v>
          </cell>
          <cell r="C1534" t="str">
            <v>14.05.14 ФМ Униформа</v>
          </cell>
          <cell r="D1534" t="str">
            <v>Закупка материалов</v>
          </cell>
          <cell r="G1534">
            <v>96843</v>
          </cell>
          <cell r="H1534">
            <v>20</v>
          </cell>
          <cell r="I1534">
            <v>60</v>
          </cell>
        </row>
        <row r="1535">
          <cell r="B1535">
            <v>41771</v>
          </cell>
          <cell r="C1535" t="str">
            <v>14.05.05 ФМ Униформа</v>
          </cell>
          <cell r="D1535" t="str">
            <v>Закупка материалов</v>
          </cell>
          <cell r="G1535">
            <v>122045</v>
          </cell>
          <cell r="H1535">
            <v>20</v>
          </cell>
          <cell r="I1535">
            <v>60</v>
          </cell>
        </row>
        <row r="1536">
          <cell r="B1536">
            <v>41771</v>
          </cell>
          <cell r="C1536" t="str">
            <v>14.05.14 ФМ Униформа</v>
          </cell>
          <cell r="D1536" t="str">
            <v>сопровождение деятельности</v>
          </cell>
          <cell r="G1536">
            <v>1000</v>
          </cell>
          <cell r="H1536">
            <v>20</v>
          </cell>
          <cell r="I1536">
            <v>60</v>
          </cell>
        </row>
        <row r="1537">
          <cell r="B1537">
            <v>41772</v>
          </cell>
          <cell r="C1537" t="str">
            <v>14.04.26 ЯРЛ ФМ Мед</v>
          </cell>
          <cell r="D1537" t="str">
            <v>подотчет</v>
          </cell>
          <cell r="G1537">
            <v>5400</v>
          </cell>
          <cell r="H1537">
            <v>50</v>
          </cell>
          <cell r="I1537">
            <v>71</v>
          </cell>
        </row>
        <row r="1538">
          <cell r="B1538">
            <v>41772</v>
          </cell>
          <cell r="C1538" t="str">
            <v>14.04.26 ЯРЛ ФМ Мед</v>
          </cell>
          <cell r="D1538" t="str">
            <v>сопровождение деятельности</v>
          </cell>
          <cell r="G1538">
            <v>5406.8</v>
          </cell>
          <cell r="H1538">
            <v>60</v>
          </cell>
          <cell r="I1538">
            <v>50</v>
          </cell>
        </row>
        <row r="1539">
          <cell r="B1539">
            <v>41772</v>
          </cell>
          <cell r="C1539" t="str">
            <v>Офис</v>
          </cell>
          <cell r="D1539" t="str">
            <v>подотчет</v>
          </cell>
          <cell r="G1539">
            <v>3100</v>
          </cell>
          <cell r="H1539">
            <v>50</v>
          </cell>
          <cell r="I1539">
            <v>71</v>
          </cell>
        </row>
        <row r="1540">
          <cell r="B1540">
            <v>41772</v>
          </cell>
          <cell r="C1540" t="str">
            <v>Офис</v>
          </cell>
          <cell r="D1540" t="str">
            <v>накладные расходы</v>
          </cell>
          <cell r="G1540">
            <v>3107</v>
          </cell>
          <cell r="H1540">
            <v>76</v>
          </cell>
          <cell r="I1540">
            <v>50</v>
          </cell>
        </row>
        <row r="1541">
          <cell r="B1541">
            <v>41772</v>
          </cell>
          <cell r="C1541" t="str">
            <v>Офис</v>
          </cell>
          <cell r="D1541" t="str">
            <v>накладные расходы</v>
          </cell>
          <cell r="G1541">
            <v>3107</v>
          </cell>
          <cell r="H1541">
            <v>26</v>
          </cell>
          <cell r="I1541">
            <v>76</v>
          </cell>
        </row>
        <row r="1542">
          <cell r="B1542">
            <v>41772</v>
          </cell>
          <cell r="C1542" t="str">
            <v>Офис</v>
          </cell>
          <cell r="D1542" t="str">
            <v>Зарплата 04</v>
          </cell>
          <cell r="G1542">
            <v>10000</v>
          </cell>
          <cell r="H1542">
            <v>70</v>
          </cell>
          <cell r="I1542">
            <v>50</v>
          </cell>
        </row>
        <row r="1543">
          <cell r="B1543">
            <v>41772</v>
          </cell>
          <cell r="C1543" t="str">
            <v>14.05.16 ФМ Кино со вкусом</v>
          </cell>
          <cell r="D1543" t="str">
            <v>Комиссия контрагентам</v>
          </cell>
          <cell r="G1543">
            <v>27300</v>
          </cell>
          <cell r="H1543">
            <v>20</v>
          </cell>
          <cell r="I1543">
            <v>60</v>
          </cell>
        </row>
        <row r="1544">
          <cell r="B1544">
            <v>41772</v>
          </cell>
          <cell r="C1544" t="str">
            <v>О!Бюро</v>
          </cell>
          <cell r="D1544" t="str">
            <v>Реклама</v>
          </cell>
          <cell r="G1544">
            <v>2000</v>
          </cell>
          <cell r="H1544">
            <v>60</v>
          </cell>
          <cell r="I1544">
            <v>50</v>
          </cell>
        </row>
        <row r="1545">
          <cell r="B1545">
            <v>41772</v>
          </cell>
          <cell r="C1545" t="str">
            <v>14.04.17 Ростов-на-Дону ВТБ</v>
          </cell>
          <cell r="D1545" t="str">
            <v>подотчет</v>
          </cell>
          <cell r="G1545">
            <v>7110</v>
          </cell>
          <cell r="H1545">
            <v>50</v>
          </cell>
          <cell r="I1545">
            <v>71</v>
          </cell>
        </row>
        <row r="1546">
          <cell r="B1546">
            <v>41772</v>
          </cell>
          <cell r="C1546" t="str">
            <v>14.04.17 Ростов-на-Дону ВТБ</v>
          </cell>
          <cell r="D1546" t="str">
            <v>промоперсонал</v>
          </cell>
          <cell r="G1546">
            <v>7110</v>
          </cell>
          <cell r="H1546">
            <v>60</v>
          </cell>
          <cell r="I1546">
            <v>50</v>
          </cell>
        </row>
        <row r="1547">
          <cell r="B1547">
            <v>41772</v>
          </cell>
          <cell r="C1547" t="str">
            <v>Газель</v>
          </cell>
          <cell r="D1547" t="str">
            <v>подотчет</v>
          </cell>
          <cell r="G1547">
            <v>5289</v>
          </cell>
          <cell r="H1547">
            <v>50</v>
          </cell>
          <cell r="I1547">
            <v>71</v>
          </cell>
        </row>
        <row r="1548">
          <cell r="B1548">
            <v>41772</v>
          </cell>
          <cell r="C1548" t="str">
            <v>Газель</v>
          </cell>
          <cell r="D1548" t="str">
            <v>обслуживание газели</v>
          </cell>
          <cell r="G1548">
            <v>5206.78</v>
          </cell>
          <cell r="H1548">
            <v>60</v>
          </cell>
          <cell r="I1548">
            <v>50</v>
          </cell>
        </row>
        <row r="1549">
          <cell r="B1549">
            <v>41772</v>
          </cell>
          <cell r="C1549" t="str">
            <v>Газель</v>
          </cell>
          <cell r="D1549" t="str">
            <v>обслуживание газели</v>
          </cell>
          <cell r="G1549">
            <v>5206.78</v>
          </cell>
          <cell r="H1549">
            <v>20</v>
          </cell>
          <cell r="I1549">
            <v>60</v>
          </cell>
        </row>
        <row r="1550">
          <cell r="B1550">
            <v>41772</v>
          </cell>
          <cell r="C1550" t="str">
            <v>Офис</v>
          </cell>
          <cell r="D1550" t="str">
            <v>аренда</v>
          </cell>
          <cell r="G1550">
            <v>10000</v>
          </cell>
          <cell r="H1550">
            <v>76</v>
          </cell>
          <cell r="I1550">
            <v>50</v>
          </cell>
        </row>
        <row r="1551">
          <cell r="B1551">
            <v>41772</v>
          </cell>
          <cell r="C1551" t="str">
            <v>О!Бюро</v>
          </cell>
          <cell r="D1551" t="str">
            <v>Реклама</v>
          </cell>
          <cell r="G1551">
            <v>2000</v>
          </cell>
          <cell r="H1551">
            <v>20</v>
          </cell>
          <cell r="I1551">
            <v>60</v>
          </cell>
        </row>
        <row r="1552">
          <cell r="B1552">
            <v>41772</v>
          </cell>
          <cell r="C1552" t="str">
            <v>14.05.16 ФМ Кино со вкусом</v>
          </cell>
          <cell r="D1552" t="str">
            <v>подотчет</v>
          </cell>
          <cell r="G1552">
            <v>13500</v>
          </cell>
          <cell r="H1552">
            <v>50</v>
          </cell>
          <cell r="I1552">
            <v>71</v>
          </cell>
        </row>
        <row r="1553">
          <cell r="B1553">
            <v>41772</v>
          </cell>
          <cell r="C1553" t="str">
            <v>14.05.16 ФМ Кино со вкусом</v>
          </cell>
          <cell r="D1553" t="str">
            <v>Закупка материалов</v>
          </cell>
          <cell r="G1553">
            <v>13500</v>
          </cell>
          <cell r="H1553">
            <v>60</v>
          </cell>
          <cell r="I1553">
            <v>50</v>
          </cell>
        </row>
        <row r="1554">
          <cell r="B1554">
            <v>41772</v>
          </cell>
          <cell r="C1554" t="str">
            <v>14.05.16 ФМ Кино со вкусом</v>
          </cell>
          <cell r="D1554" t="str">
            <v>Закупка материалов</v>
          </cell>
          <cell r="G1554">
            <v>13500</v>
          </cell>
          <cell r="H1554">
            <v>20</v>
          </cell>
          <cell r="I1554">
            <v>60</v>
          </cell>
        </row>
        <row r="1555">
          <cell r="B1555">
            <v>41772</v>
          </cell>
          <cell r="C1555" t="str">
            <v>14.04.26 ЯРЛ ФМ Мед</v>
          </cell>
          <cell r="D1555" t="str">
            <v>подотчет</v>
          </cell>
          <cell r="G1555">
            <v>92750</v>
          </cell>
          <cell r="H1555">
            <v>50</v>
          </cell>
          <cell r="I1555">
            <v>71</v>
          </cell>
        </row>
        <row r="1556">
          <cell r="B1556">
            <v>41772</v>
          </cell>
          <cell r="C1556" t="str">
            <v>14.04.26 ЯРЛ ФМ Мед</v>
          </cell>
          <cell r="D1556" t="str">
            <v>подотчет</v>
          </cell>
          <cell r="G1556">
            <v>10000</v>
          </cell>
          <cell r="H1556">
            <v>71</v>
          </cell>
          <cell r="I1556">
            <v>50</v>
          </cell>
        </row>
        <row r="1557">
          <cell r="B1557">
            <v>41772</v>
          </cell>
          <cell r="C1557" t="str">
            <v>14.04.26 ЯРЛ ФМ Мед</v>
          </cell>
          <cell r="D1557" t="str">
            <v>Доп. персонал</v>
          </cell>
          <cell r="G1557">
            <v>8000</v>
          </cell>
          <cell r="H1557">
            <v>60</v>
          </cell>
          <cell r="I1557">
            <v>50</v>
          </cell>
        </row>
        <row r="1558">
          <cell r="B1558">
            <v>41772</v>
          </cell>
          <cell r="C1558" t="str">
            <v>14.04.26 ЯРЛ ФМ Мед</v>
          </cell>
          <cell r="D1558" t="str">
            <v>Доп. персонал</v>
          </cell>
          <cell r="G1558">
            <v>7500</v>
          </cell>
          <cell r="H1558">
            <v>60</v>
          </cell>
          <cell r="I1558">
            <v>50</v>
          </cell>
        </row>
        <row r="1559">
          <cell r="B1559">
            <v>41772</v>
          </cell>
          <cell r="C1559" t="str">
            <v>14.04.26 ЯРЛ ФМ Мед</v>
          </cell>
          <cell r="D1559" t="str">
            <v>Доп. персонал</v>
          </cell>
          <cell r="G1559">
            <v>1500</v>
          </cell>
          <cell r="H1559">
            <v>60</v>
          </cell>
          <cell r="I1559">
            <v>50</v>
          </cell>
        </row>
        <row r="1560">
          <cell r="B1560">
            <v>41772</v>
          </cell>
          <cell r="C1560" t="str">
            <v>14.04.26 ЯРЛ ФМ Мед</v>
          </cell>
          <cell r="D1560" t="str">
            <v>Доп. персонал</v>
          </cell>
          <cell r="G1560">
            <v>3000</v>
          </cell>
          <cell r="H1560">
            <v>60</v>
          </cell>
          <cell r="I1560">
            <v>50</v>
          </cell>
        </row>
        <row r="1561">
          <cell r="B1561">
            <v>41772</v>
          </cell>
          <cell r="C1561" t="str">
            <v>14.04.26 ЯРЛ ФМ Мед</v>
          </cell>
          <cell r="D1561" t="str">
            <v>Доп. персонал</v>
          </cell>
          <cell r="G1561">
            <v>8000</v>
          </cell>
          <cell r="H1561">
            <v>60</v>
          </cell>
          <cell r="I1561">
            <v>50</v>
          </cell>
        </row>
        <row r="1562">
          <cell r="B1562">
            <v>41772</v>
          </cell>
          <cell r="C1562" t="str">
            <v>14.04.26 ЯРЛ ФМ Мед</v>
          </cell>
          <cell r="D1562" t="str">
            <v>Доп. персонал</v>
          </cell>
          <cell r="G1562">
            <v>15000</v>
          </cell>
          <cell r="H1562">
            <v>60</v>
          </cell>
          <cell r="I1562">
            <v>50</v>
          </cell>
        </row>
        <row r="1563">
          <cell r="B1563">
            <v>41772</v>
          </cell>
          <cell r="C1563" t="str">
            <v>14.04.26 ЯРЛ ФМ Мед</v>
          </cell>
          <cell r="D1563" t="str">
            <v>Доп. персонал</v>
          </cell>
          <cell r="G1563">
            <v>3000</v>
          </cell>
          <cell r="H1563">
            <v>60</v>
          </cell>
          <cell r="I1563">
            <v>50</v>
          </cell>
        </row>
        <row r="1564">
          <cell r="B1564">
            <v>41772</v>
          </cell>
          <cell r="C1564" t="str">
            <v>14.04.26 ЯРЛ ФМ Мед</v>
          </cell>
          <cell r="D1564" t="str">
            <v>Доп. персонал</v>
          </cell>
          <cell r="G1564">
            <v>8000</v>
          </cell>
          <cell r="H1564">
            <v>60</v>
          </cell>
          <cell r="I1564">
            <v>50</v>
          </cell>
        </row>
        <row r="1565">
          <cell r="B1565">
            <v>41772</v>
          </cell>
          <cell r="C1565" t="str">
            <v>14.04.26 ЯРЛ ФМ Мед</v>
          </cell>
          <cell r="D1565" t="str">
            <v>Доп. персонал</v>
          </cell>
          <cell r="G1565">
            <v>3000</v>
          </cell>
          <cell r="H1565">
            <v>60</v>
          </cell>
          <cell r="I1565">
            <v>50</v>
          </cell>
        </row>
        <row r="1566">
          <cell r="B1566">
            <v>41772</v>
          </cell>
          <cell r="C1566" t="str">
            <v>14.04.26 ЯРЛ ФМ Мед</v>
          </cell>
          <cell r="D1566" t="str">
            <v>сопровождение деятельности</v>
          </cell>
          <cell r="G1566">
            <v>3000</v>
          </cell>
          <cell r="H1566">
            <v>60</v>
          </cell>
          <cell r="I1566">
            <v>50</v>
          </cell>
        </row>
        <row r="1567">
          <cell r="B1567">
            <v>41772</v>
          </cell>
          <cell r="C1567" t="str">
            <v>14.04.26 ЯРЛ ФМ Мед</v>
          </cell>
          <cell r="D1567" t="str">
            <v>сопровождение деятельности</v>
          </cell>
          <cell r="G1567">
            <v>1110</v>
          </cell>
          <cell r="H1567">
            <v>60</v>
          </cell>
          <cell r="I1567">
            <v>50</v>
          </cell>
        </row>
        <row r="1568">
          <cell r="B1568">
            <v>41772</v>
          </cell>
          <cell r="C1568" t="str">
            <v>14.04.26 ЯРЛ ФМ Мед</v>
          </cell>
          <cell r="D1568" t="str">
            <v>сопровождение деятельности</v>
          </cell>
          <cell r="G1568">
            <v>2600</v>
          </cell>
          <cell r="H1568">
            <v>60</v>
          </cell>
          <cell r="I1568">
            <v>50</v>
          </cell>
        </row>
        <row r="1569">
          <cell r="B1569">
            <v>41772</v>
          </cell>
          <cell r="C1569" t="str">
            <v>14.04.26 ЯРЛ ФМ Мед</v>
          </cell>
          <cell r="D1569" t="str">
            <v>аренда оборудования</v>
          </cell>
          <cell r="G1569">
            <v>17000</v>
          </cell>
          <cell r="H1569">
            <v>60</v>
          </cell>
          <cell r="I1569">
            <v>50</v>
          </cell>
        </row>
        <row r="1570">
          <cell r="B1570">
            <v>41772</v>
          </cell>
          <cell r="C1570" t="str">
            <v>14.04.26 ЯРЛ ФМ Мед</v>
          </cell>
          <cell r="D1570" t="str">
            <v>сопровождение деятельности</v>
          </cell>
          <cell r="G1570">
            <v>1672</v>
          </cell>
          <cell r="H1570">
            <v>60</v>
          </cell>
          <cell r="I1570">
            <v>50</v>
          </cell>
        </row>
        <row r="1571">
          <cell r="B1571">
            <v>41772</v>
          </cell>
          <cell r="C1571" t="str">
            <v>14.04.26 ЯРЛ ФМ Мед</v>
          </cell>
          <cell r="D1571" t="str">
            <v>сопровождение деятельности</v>
          </cell>
          <cell r="G1571">
            <v>1240</v>
          </cell>
          <cell r="H1571">
            <v>60</v>
          </cell>
          <cell r="I1571">
            <v>50</v>
          </cell>
        </row>
        <row r="1572">
          <cell r="B1572">
            <v>41772</v>
          </cell>
          <cell r="C1572" t="str">
            <v>14.04.26 ЯРЛ ФМ Мед</v>
          </cell>
          <cell r="D1572" t="str">
            <v>сопровождение деятельности</v>
          </cell>
          <cell r="G1572">
            <v>4000</v>
          </cell>
          <cell r="H1572">
            <v>60</v>
          </cell>
          <cell r="I1572">
            <v>50</v>
          </cell>
        </row>
        <row r="1573">
          <cell r="B1573">
            <v>41772</v>
          </cell>
          <cell r="C1573" t="str">
            <v>14.04.26 ЯРЛ ФМ Мед</v>
          </cell>
          <cell r="D1573" t="str">
            <v>аренда оборудования</v>
          </cell>
          <cell r="G1573">
            <v>3000</v>
          </cell>
          <cell r="H1573">
            <v>60</v>
          </cell>
          <cell r="I1573">
            <v>50</v>
          </cell>
        </row>
        <row r="1574">
          <cell r="B1574">
            <v>41772</v>
          </cell>
          <cell r="C1574" t="str">
            <v>14.04.26 ЯРЛ ФМ Мед</v>
          </cell>
          <cell r="D1574" t="str">
            <v>сопровождение деятельности</v>
          </cell>
          <cell r="G1574">
            <v>384</v>
          </cell>
          <cell r="H1574">
            <v>60</v>
          </cell>
          <cell r="I1574">
            <v>50</v>
          </cell>
        </row>
        <row r="1575">
          <cell r="B1575">
            <v>41772</v>
          </cell>
          <cell r="C1575" t="str">
            <v>14.04.26 ЯРЛ ФМ Мед</v>
          </cell>
          <cell r="D1575" t="str">
            <v>сопровождение деятельности</v>
          </cell>
          <cell r="G1575">
            <v>450</v>
          </cell>
          <cell r="H1575">
            <v>60</v>
          </cell>
          <cell r="I1575">
            <v>50</v>
          </cell>
        </row>
        <row r="1576">
          <cell r="B1576">
            <v>41772</v>
          </cell>
          <cell r="C1576" t="str">
            <v>14.04.26 ЯРЛ ФМ Мед</v>
          </cell>
          <cell r="D1576" t="str">
            <v>сопровождение деятельности</v>
          </cell>
          <cell r="G1576">
            <v>5000</v>
          </cell>
          <cell r="H1576">
            <v>60</v>
          </cell>
          <cell r="I1576">
            <v>50</v>
          </cell>
        </row>
        <row r="1577">
          <cell r="B1577">
            <v>41772</v>
          </cell>
          <cell r="C1577" t="str">
            <v>14.04.26 ЯРЛ ФМ Мед</v>
          </cell>
          <cell r="D1577" t="str">
            <v>сопровождение деятельности</v>
          </cell>
          <cell r="G1577">
            <v>1602.5</v>
          </cell>
          <cell r="H1577">
            <v>60</v>
          </cell>
          <cell r="I1577">
            <v>50</v>
          </cell>
        </row>
        <row r="1578">
          <cell r="B1578">
            <v>41772</v>
          </cell>
          <cell r="C1578" t="str">
            <v>14.04.26 ЯРЛ ФМ Мед</v>
          </cell>
          <cell r="D1578" t="str">
            <v>сопровождение деятельности</v>
          </cell>
          <cell r="G1578">
            <v>1998.35</v>
          </cell>
          <cell r="H1578">
            <v>60</v>
          </cell>
          <cell r="I1578">
            <v>50</v>
          </cell>
        </row>
        <row r="1579">
          <cell r="B1579">
            <v>41772</v>
          </cell>
          <cell r="C1579" t="str">
            <v>14.04.26 ЯРЛ ФМ Мед</v>
          </cell>
          <cell r="D1579" t="str">
            <v>сопровождение деятельности</v>
          </cell>
          <cell r="G1579">
            <v>1000</v>
          </cell>
          <cell r="H1579">
            <v>60</v>
          </cell>
          <cell r="I1579">
            <v>50</v>
          </cell>
        </row>
        <row r="1580">
          <cell r="B1580">
            <v>41772</v>
          </cell>
          <cell r="C1580" t="str">
            <v>14.03.21 НН ФМ Milo</v>
          </cell>
          <cell r="D1580" t="str">
            <v>подотчет</v>
          </cell>
          <cell r="G1580">
            <v>51500</v>
          </cell>
          <cell r="H1580">
            <v>50</v>
          </cell>
          <cell r="I1580">
            <v>71</v>
          </cell>
        </row>
        <row r="1581">
          <cell r="B1581">
            <v>41772</v>
          </cell>
          <cell r="C1581" t="str">
            <v>14.03.21 НН ФМ Milo</v>
          </cell>
          <cell r="D1581" t="str">
            <v>Доп. персонал</v>
          </cell>
          <cell r="G1581">
            <v>8000</v>
          </cell>
          <cell r="H1581">
            <v>60</v>
          </cell>
          <cell r="I1581">
            <v>50</v>
          </cell>
        </row>
        <row r="1582">
          <cell r="B1582">
            <v>41772</v>
          </cell>
          <cell r="C1582" t="str">
            <v>14.03.21 НН ФМ Milo</v>
          </cell>
          <cell r="D1582" t="str">
            <v>Доп. персонал</v>
          </cell>
          <cell r="G1582">
            <v>1500</v>
          </cell>
          <cell r="H1582">
            <v>60</v>
          </cell>
          <cell r="I1582">
            <v>50</v>
          </cell>
        </row>
        <row r="1583">
          <cell r="B1583">
            <v>41772</v>
          </cell>
          <cell r="C1583" t="str">
            <v>14.03.21 НН ФМ Milo</v>
          </cell>
          <cell r="D1583" t="str">
            <v>Доп. персонал</v>
          </cell>
          <cell r="G1583">
            <v>4000</v>
          </cell>
          <cell r="H1583">
            <v>60</v>
          </cell>
          <cell r="I1583">
            <v>50</v>
          </cell>
        </row>
        <row r="1584">
          <cell r="B1584">
            <v>41772</v>
          </cell>
          <cell r="C1584" t="str">
            <v>14.03.21 НН ФМ Milo</v>
          </cell>
          <cell r="D1584" t="str">
            <v>Доп. персонал</v>
          </cell>
          <cell r="G1584">
            <v>6000</v>
          </cell>
          <cell r="H1584">
            <v>60</v>
          </cell>
          <cell r="I1584">
            <v>50</v>
          </cell>
        </row>
        <row r="1585">
          <cell r="B1585">
            <v>41772</v>
          </cell>
          <cell r="C1585" t="str">
            <v>14.03.21 НН ФМ Milo</v>
          </cell>
          <cell r="D1585" t="str">
            <v>Доп. персонал</v>
          </cell>
          <cell r="G1585">
            <v>1200</v>
          </cell>
          <cell r="H1585">
            <v>60</v>
          </cell>
          <cell r="I1585">
            <v>50</v>
          </cell>
        </row>
        <row r="1586">
          <cell r="B1586">
            <v>41772</v>
          </cell>
          <cell r="C1586" t="str">
            <v>14.03.21 НН ФМ Milo</v>
          </cell>
          <cell r="D1586" t="str">
            <v>Доп. персонал</v>
          </cell>
          <cell r="G1586">
            <v>2000</v>
          </cell>
          <cell r="H1586">
            <v>60</v>
          </cell>
          <cell r="I1586">
            <v>50</v>
          </cell>
        </row>
        <row r="1587">
          <cell r="B1587">
            <v>41772</v>
          </cell>
          <cell r="C1587" t="str">
            <v>14.03.21 НН ФМ Milo</v>
          </cell>
          <cell r="D1587" t="str">
            <v>сопровождение деятельности</v>
          </cell>
          <cell r="G1587">
            <v>3390</v>
          </cell>
          <cell r="H1587">
            <v>60</v>
          </cell>
          <cell r="I1587">
            <v>50</v>
          </cell>
        </row>
        <row r="1588">
          <cell r="B1588">
            <v>41772</v>
          </cell>
          <cell r="C1588" t="str">
            <v>14.03.21 НН ФМ Milo</v>
          </cell>
          <cell r="D1588" t="str">
            <v>сопровождение деятельности</v>
          </cell>
          <cell r="G1588">
            <v>5000</v>
          </cell>
          <cell r="H1588">
            <v>60</v>
          </cell>
          <cell r="I1588">
            <v>50</v>
          </cell>
        </row>
        <row r="1589">
          <cell r="B1589">
            <v>41772</v>
          </cell>
          <cell r="C1589" t="str">
            <v>14.03.21 НН ФМ Milo</v>
          </cell>
          <cell r="D1589" t="str">
            <v>сопровождение деятельности</v>
          </cell>
          <cell r="G1589">
            <v>3700</v>
          </cell>
          <cell r="H1589">
            <v>60</v>
          </cell>
          <cell r="I1589">
            <v>50</v>
          </cell>
        </row>
        <row r="1590">
          <cell r="B1590">
            <v>41772</v>
          </cell>
          <cell r="C1590" t="str">
            <v>14.03.21 НН ФМ Milo</v>
          </cell>
          <cell r="D1590" t="str">
            <v>сопровождение деятельности</v>
          </cell>
          <cell r="G1590">
            <v>6200</v>
          </cell>
          <cell r="H1590">
            <v>60</v>
          </cell>
          <cell r="I1590">
            <v>50</v>
          </cell>
        </row>
        <row r="1591">
          <cell r="B1591">
            <v>41772</v>
          </cell>
          <cell r="C1591" t="str">
            <v>14.03.21 НН ФМ Milo</v>
          </cell>
          <cell r="D1591" t="str">
            <v>сопровождение деятельности</v>
          </cell>
          <cell r="G1591">
            <v>12989</v>
          </cell>
          <cell r="H1591">
            <v>60</v>
          </cell>
          <cell r="I1591">
            <v>50</v>
          </cell>
        </row>
        <row r="1592">
          <cell r="B1592">
            <v>41772</v>
          </cell>
          <cell r="C1592" t="str">
            <v>14.03.21 НН ФМ Milo</v>
          </cell>
          <cell r="D1592" t="str">
            <v>сопровождение деятельности</v>
          </cell>
          <cell r="G1592">
            <v>180</v>
          </cell>
          <cell r="H1592">
            <v>60</v>
          </cell>
          <cell r="I1592">
            <v>50</v>
          </cell>
        </row>
        <row r="1593">
          <cell r="B1593">
            <v>41772</v>
          </cell>
          <cell r="C1593" t="str">
            <v>14.02.14 ФМ Chesterfield Скрапбукинг</v>
          </cell>
          <cell r="D1593" t="str">
            <v>оплата покупателя</v>
          </cell>
          <cell r="G1593">
            <v>276296.89</v>
          </cell>
          <cell r="H1593">
            <v>51</v>
          </cell>
          <cell r="I1593">
            <v>62</v>
          </cell>
        </row>
        <row r="1594">
          <cell r="B1594">
            <v>41772</v>
          </cell>
          <cell r="C1594" t="str">
            <v>14.03.08 ФМ Chesterfield 23ф8м</v>
          </cell>
          <cell r="D1594" t="str">
            <v>оплата покупателя</v>
          </cell>
          <cell r="G1594">
            <v>310070.3</v>
          </cell>
          <cell r="H1594">
            <v>51</v>
          </cell>
          <cell r="I1594">
            <v>62</v>
          </cell>
        </row>
        <row r="1595">
          <cell r="B1595">
            <v>41772</v>
          </cell>
          <cell r="C1595" t="str">
            <v>14.05.16 ФМ Кино со вкусом</v>
          </cell>
          <cell r="D1595" t="str">
            <v>полиграфия и производство</v>
          </cell>
          <cell r="G1595">
            <v>23450</v>
          </cell>
          <cell r="H1595">
            <v>60</v>
          </cell>
          <cell r="I1595">
            <v>51</v>
          </cell>
        </row>
        <row r="1596">
          <cell r="B1596">
            <v>41772</v>
          </cell>
          <cell r="C1596" t="str">
            <v>14.05.16 ФМ Кино со вкусом</v>
          </cell>
          <cell r="D1596" t="str">
            <v>полиграфия и производство</v>
          </cell>
          <cell r="G1596">
            <v>23450</v>
          </cell>
          <cell r="H1596">
            <v>20</v>
          </cell>
          <cell r="I1596">
            <v>60</v>
          </cell>
        </row>
        <row r="1597">
          <cell r="B1597">
            <v>41772</v>
          </cell>
          <cell r="C1597" t="str">
            <v>14.05.16 ФМ Кино со вкусом</v>
          </cell>
          <cell r="D1597" t="str">
            <v>полиграфия и производство</v>
          </cell>
          <cell r="G1597">
            <v>67000</v>
          </cell>
          <cell r="H1597">
            <v>60</v>
          </cell>
          <cell r="I1597">
            <v>51</v>
          </cell>
        </row>
        <row r="1598">
          <cell r="B1598">
            <v>41772</v>
          </cell>
          <cell r="C1598" t="str">
            <v>14.05.16 ФМ Кино со вкусом</v>
          </cell>
          <cell r="D1598" t="str">
            <v>полиграфия и производство</v>
          </cell>
          <cell r="G1598">
            <v>67000</v>
          </cell>
          <cell r="H1598">
            <v>20</v>
          </cell>
          <cell r="I1598">
            <v>60</v>
          </cell>
        </row>
        <row r="1599">
          <cell r="B1599">
            <v>41772</v>
          </cell>
          <cell r="C1599" t="str">
            <v>Газель</v>
          </cell>
          <cell r="D1599" t="str">
            <v>подотчет</v>
          </cell>
          <cell r="G1599">
            <v>190</v>
          </cell>
          <cell r="H1599">
            <v>71</v>
          </cell>
          <cell r="I1599">
            <v>50</v>
          </cell>
        </row>
        <row r="1600">
          <cell r="B1600">
            <v>41772</v>
          </cell>
          <cell r="C1600" t="str">
            <v>Газель</v>
          </cell>
          <cell r="D1600" t="str">
            <v>подотчет</v>
          </cell>
          <cell r="G1600">
            <v>5000</v>
          </cell>
          <cell r="H1600">
            <v>50</v>
          </cell>
          <cell r="I1600">
            <v>71</v>
          </cell>
        </row>
        <row r="1601">
          <cell r="B1601">
            <v>41772</v>
          </cell>
          <cell r="C1601" t="str">
            <v>Газель</v>
          </cell>
          <cell r="D1601" t="str">
            <v>обслуживание газели</v>
          </cell>
          <cell r="G1601">
            <v>4880</v>
          </cell>
          <cell r="H1601">
            <v>60</v>
          </cell>
          <cell r="I1601">
            <v>50</v>
          </cell>
        </row>
        <row r="1602">
          <cell r="B1602">
            <v>41772</v>
          </cell>
          <cell r="C1602" t="str">
            <v>Газель</v>
          </cell>
          <cell r="D1602" t="str">
            <v>обслуживание газели</v>
          </cell>
          <cell r="G1602">
            <v>4880</v>
          </cell>
          <cell r="H1602">
            <v>20</v>
          </cell>
          <cell r="I1602">
            <v>60</v>
          </cell>
        </row>
        <row r="1603">
          <cell r="B1603">
            <v>41772</v>
          </cell>
          <cell r="C1603" t="str">
            <v>Офис</v>
          </cell>
          <cell r="D1603" t="str">
            <v>аренда</v>
          </cell>
          <cell r="G1603">
            <v>10000</v>
          </cell>
          <cell r="H1603">
            <v>26</v>
          </cell>
          <cell r="I1603">
            <v>76</v>
          </cell>
        </row>
        <row r="1604">
          <cell r="B1604">
            <v>41773</v>
          </cell>
          <cell r="C1604" t="str">
            <v>ИД</v>
          </cell>
          <cell r="D1604" t="str">
            <v>депозиты</v>
          </cell>
          <cell r="G1604">
            <v>500000</v>
          </cell>
          <cell r="H1604">
            <v>54</v>
          </cell>
          <cell r="I1604">
            <v>51</v>
          </cell>
        </row>
        <row r="1605">
          <cell r="B1605">
            <v>41773</v>
          </cell>
          <cell r="C1605" t="str">
            <v>14.04.17 Ростов-на-Дону ВТБ</v>
          </cell>
          <cell r="D1605" t="str">
            <v>оплата покупателя</v>
          </cell>
          <cell r="G1605">
            <v>20015.75</v>
          </cell>
          <cell r="H1605">
            <v>51</v>
          </cell>
          <cell r="I1605">
            <v>62</v>
          </cell>
        </row>
        <row r="1606">
          <cell r="B1606">
            <v>41773</v>
          </cell>
          <cell r="C1606" t="str">
            <v>Офис</v>
          </cell>
          <cell r="D1606" t="str">
            <v>Зарплата 04</v>
          </cell>
          <cell r="G1606">
            <v>100000</v>
          </cell>
          <cell r="H1606">
            <v>70</v>
          </cell>
          <cell r="I1606">
            <v>50</v>
          </cell>
        </row>
        <row r="1607">
          <cell r="B1607">
            <v>41773</v>
          </cell>
          <cell r="C1607" t="str">
            <v>Офис</v>
          </cell>
          <cell r="D1607" t="str">
            <v>налоги</v>
          </cell>
          <cell r="G1607">
            <v>15442</v>
          </cell>
          <cell r="H1607">
            <v>68</v>
          </cell>
          <cell r="I1607">
            <v>51</v>
          </cell>
        </row>
        <row r="1608">
          <cell r="B1608">
            <v>41773</v>
          </cell>
          <cell r="C1608" t="str">
            <v>ФД</v>
          </cell>
          <cell r="D1608" t="str">
            <v>перемещение</v>
          </cell>
          <cell r="G1608">
            <v>31502</v>
          </cell>
          <cell r="H1608">
            <v>50</v>
          </cell>
          <cell r="I1608">
            <v>51</v>
          </cell>
        </row>
        <row r="1609">
          <cell r="B1609">
            <v>41773</v>
          </cell>
          <cell r="C1609" t="str">
            <v>ФД</v>
          </cell>
          <cell r="D1609" t="str">
            <v>перемещение</v>
          </cell>
          <cell r="G1609">
            <v>2000</v>
          </cell>
          <cell r="H1609">
            <v>55</v>
          </cell>
          <cell r="I1609">
            <v>51</v>
          </cell>
        </row>
        <row r="1610">
          <cell r="B1610">
            <v>41773</v>
          </cell>
          <cell r="C1610" t="str">
            <v>14.05.16 ФМ Кино со вкусом</v>
          </cell>
          <cell r="D1610" t="str">
            <v>сопровождение деятельности</v>
          </cell>
          <cell r="G1610">
            <v>3342.23</v>
          </cell>
          <cell r="H1610">
            <v>60</v>
          </cell>
          <cell r="I1610">
            <v>50</v>
          </cell>
        </row>
        <row r="1611">
          <cell r="B1611">
            <v>41773</v>
          </cell>
          <cell r="C1611" t="str">
            <v>14.05.16 ФМ Кино со вкусом</v>
          </cell>
          <cell r="D1611" t="str">
            <v>сопровождение деятельности</v>
          </cell>
          <cell r="G1611">
            <v>3342.23</v>
          </cell>
          <cell r="H1611">
            <v>20</v>
          </cell>
          <cell r="I1611">
            <v>60</v>
          </cell>
        </row>
        <row r="1612">
          <cell r="B1612">
            <v>41773</v>
          </cell>
          <cell r="C1612" t="str">
            <v>Офис</v>
          </cell>
          <cell r="D1612" t="str">
            <v>Зарплата 04</v>
          </cell>
          <cell r="G1612">
            <v>40000</v>
          </cell>
          <cell r="H1612">
            <v>70</v>
          </cell>
          <cell r="I1612">
            <v>50</v>
          </cell>
        </row>
        <row r="1613">
          <cell r="B1613">
            <v>41773</v>
          </cell>
          <cell r="C1613" t="str">
            <v>Офис</v>
          </cell>
          <cell r="D1613" t="str">
            <v>накладные расходы</v>
          </cell>
          <cell r="G1613">
            <v>1000</v>
          </cell>
          <cell r="H1613">
            <v>76</v>
          </cell>
          <cell r="I1613">
            <v>50</v>
          </cell>
        </row>
        <row r="1614">
          <cell r="B1614">
            <v>41773</v>
          </cell>
          <cell r="C1614" t="str">
            <v>Офис</v>
          </cell>
          <cell r="D1614" t="str">
            <v>накладные расходы</v>
          </cell>
          <cell r="G1614">
            <v>1000</v>
          </cell>
          <cell r="H1614">
            <v>26</v>
          </cell>
          <cell r="I1614">
            <v>76</v>
          </cell>
        </row>
        <row r="1615">
          <cell r="B1615">
            <v>41773</v>
          </cell>
          <cell r="C1615" t="str">
            <v>14.05.16 НН ФМ Тифани</v>
          </cell>
          <cell r="D1615" t="str">
            <v>логистика и монтаж</v>
          </cell>
          <cell r="G1615">
            <v>1000</v>
          </cell>
          <cell r="H1615">
            <v>60</v>
          </cell>
          <cell r="I1615">
            <v>50</v>
          </cell>
        </row>
        <row r="1616">
          <cell r="B1616">
            <v>41773</v>
          </cell>
          <cell r="C1616" t="str">
            <v>14.05.16 НН ФМ Тифани</v>
          </cell>
          <cell r="D1616" t="str">
            <v>подотчет</v>
          </cell>
          <cell r="G1616">
            <v>73500</v>
          </cell>
          <cell r="H1616">
            <v>71</v>
          </cell>
          <cell r="I1616">
            <v>50</v>
          </cell>
        </row>
        <row r="1617">
          <cell r="B1617">
            <v>41773</v>
          </cell>
          <cell r="C1617" t="str">
            <v>14.05.16 НН ФМ Тифани</v>
          </cell>
          <cell r="D1617" t="str">
            <v>логистика и монтаж</v>
          </cell>
          <cell r="G1617">
            <v>1000</v>
          </cell>
          <cell r="H1617">
            <v>20</v>
          </cell>
          <cell r="I1617">
            <v>60</v>
          </cell>
        </row>
        <row r="1618">
          <cell r="B1618">
            <v>41773</v>
          </cell>
          <cell r="C1618" t="str">
            <v>14.05.14 ФМ Униформа</v>
          </cell>
          <cell r="D1618" t="str">
            <v>Реализация</v>
          </cell>
          <cell r="G1618">
            <v>167260.95000000001</v>
          </cell>
          <cell r="H1618">
            <v>62</v>
          </cell>
          <cell r="I1618">
            <v>90</v>
          </cell>
        </row>
        <row r="1619">
          <cell r="B1619">
            <v>41774</v>
          </cell>
          <cell r="C1619" t="str">
            <v>О!Бюро</v>
          </cell>
          <cell r="D1619" t="str">
            <v>накладные расходы</v>
          </cell>
          <cell r="G1619">
            <v>8500</v>
          </cell>
          <cell r="H1619">
            <v>60</v>
          </cell>
          <cell r="I1619">
            <v>51</v>
          </cell>
        </row>
        <row r="1620">
          <cell r="B1620">
            <v>41774</v>
          </cell>
          <cell r="C1620" t="str">
            <v>14.05.16 НН ФМ Тифани</v>
          </cell>
          <cell r="D1620" t="str">
            <v>аренда оборудования</v>
          </cell>
          <cell r="G1620">
            <v>27000</v>
          </cell>
          <cell r="H1620">
            <v>60</v>
          </cell>
          <cell r="I1620">
            <v>51</v>
          </cell>
        </row>
        <row r="1621">
          <cell r="B1621">
            <v>41774</v>
          </cell>
          <cell r="C1621" t="str">
            <v>О!Бюро</v>
          </cell>
          <cell r="D1621" t="str">
            <v>накладные расходы</v>
          </cell>
          <cell r="G1621">
            <v>8500</v>
          </cell>
          <cell r="H1621">
            <v>20</v>
          </cell>
          <cell r="I1621">
            <v>60</v>
          </cell>
        </row>
        <row r="1622">
          <cell r="B1622">
            <v>41774</v>
          </cell>
          <cell r="C1622" t="str">
            <v>14.05.16 НН ФМ Тифани</v>
          </cell>
          <cell r="D1622" t="str">
            <v>аренда оборудования</v>
          </cell>
          <cell r="G1622">
            <v>27000</v>
          </cell>
          <cell r="H1622">
            <v>20</v>
          </cell>
          <cell r="I1622">
            <v>60</v>
          </cell>
        </row>
        <row r="1623">
          <cell r="B1623">
            <v>41774</v>
          </cell>
          <cell r="C1623" t="str">
            <v>Офис</v>
          </cell>
          <cell r="D1623" t="str">
            <v>Зарплата 04</v>
          </cell>
          <cell r="G1623">
            <v>20000</v>
          </cell>
          <cell r="H1623">
            <v>70</v>
          </cell>
          <cell r="I1623">
            <v>50</v>
          </cell>
        </row>
        <row r="1624">
          <cell r="B1624">
            <v>41774</v>
          </cell>
          <cell r="C1624" t="str">
            <v>Офис</v>
          </cell>
          <cell r="D1624" t="str">
            <v>накладные расходы</v>
          </cell>
          <cell r="G1624">
            <v>500</v>
          </cell>
          <cell r="H1624">
            <v>76</v>
          </cell>
          <cell r="I1624">
            <v>50</v>
          </cell>
        </row>
        <row r="1625">
          <cell r="B1625">
            <v>41774</v>
          </cell>
          <cell r="C1625" t="str">
            <v>Офис</v>
          </cell>
          <cell r="D1625" t="str">
            <v>подотчет</v>
          </cell>
          <cell r="G1625">
            <v>500</v>
          </cell>
          <cell r="H1625">
            <v>50</v>
          </cell>
          <cell r="I1625">
            <v>71</v>
          </cell>
        </row>
        <row r="1626">
          <cell r="B1626">
            <v>41774</v>
          </cell>
          <cell r="C1626" t="str">
            <v>Офис</v>
          </cell>
          <cell r="D1626" t="str">
            <v>накладные расходы</v>
          </cell>
          <cell r="G1626">
            <v>500</v>
          </cell>
          <cell r="H1626">
            <v>26</v>
          </cell>
          <cell r="I1626">
            <v>76</v>
          </cell>
        </row>
        <row r="1627">
          <cell r="B1627">
            <v>41774</v>
          </cell>
          <cell r="C1627" t="str">
            <v>14.05.19 ФМ DataBase Activation May1</v>
          </cell>
          <cell r="D1627" t="str">
            <v>сопровождение деятельности</v>
          </cell>
          <cell r="G1627">
            <v>1000</v>
          </cell>
          <cell r="H1627">
            <v>60</v>
          </cell>
          <cell r="I1627">
            <v>50</v>
          </cell>
        </row>
        <row r="1628">
          <cell r="B1628">
            <v>41774</v>
          </cell>
          <cell r="C1628" t="str">
            <v>Офис</v>
          </cell>
          <cell r="D1628" t="str">
            <v>накладные расходы</v>
          </cell>
          <cell r="G1628">
            <v>800</v>
          </cell>
          <cell r="H1628">
            <v>76</v>
          </cell>
          <cell r="I1628">
            <v>50</v>
          </cell>
        </row>
        <row r="1629">
          <cell r="B1629">
            <v>41774</v>
          </cell>
          <cell r="C1629" t="str">
            <v>14.05.19 ФМ DataBase Activation May1</v>
          </cell>
          <cell r="D1629" t="str">
            <v>сопровождение деятельности</v>
          </cell>
          <cell r="G1629">
            <v>1000</v>
          </cell>
          <cell r="H1629">
            <v>20</v>
          </cell>
          <cell r="I1629">
            <v>60</v>
          </cell>
        </row>
        <row r="1630">
          <cell r="B1630">
            <v>41774</v>
          </cell>
          <cell r="C1630" t="str">
            <v>Офис</v>
          </cell>
          <cell r="D1630" t="str">
            <v>накладные расходы</v>
          </cell>
          <cell r="G1630">
            <v>800</v>
          </cell>
          <cell r="H1630">
            <v>26</v>
          </cell>
          <cell r="I1630">
            <v>76</v>
          </cell>
        </row>
        <row r="1631">
          <cell r="B1631">
            <v>41774</v>
          </cell>
          <cell r="C1631" t="str">
            <v>Офис</v>
          </cell>
          <cell r="D1631" t="str">
            <v>Зарплата 04</v>
          </cell>
          <cell r="G1631">
            <v>13000</v>
          </cell>
          <cell r="H1631">
            <v>70</v>
          </cell>
          <cell r="I1631">
            <v>50</v>
          </cell>
        </row>
        <row r="1632">
          <cell r="B1632">
            <v>41774</v>
          </cell>
          <cell r="C1632" t="str">
            <v>14.05.16 ФМ Конференция</v>
          </cell>
          <cell r="D1632" t="str">
            <v>подотчет</v>
          </cell>
          <cell r="G1632">
            <v>18200</v>
          </cell>
          <cell r="H1632">
            <v>71</v>
          </cell>
          <cell r="I1632">
            <v>50</v>
          </cell>
        </row>
        <row r="1633">
          <cell r="B1633">
            <v>41774</v>
          </cell>
          <cell r="C1633" t="str">
            <v>14.05.19 ФМ DataBase Activation May1</v>
          </cell>
          <cell r="D1633" t="str">
            <v>Комиссия контрагентам</v>
          </cell>
          <cell r="G1633">
            <v>2570</v>
          </cell>
          <cell r="H1633">
            <v>20</v>
          </cell>
          <cell r="I1633">
            <v>60</v>
          </cell>
        </row>
        <row r="1634">
          <cell r="B1634">
            <v>41774</v>
          </cell>
          <cell r="C1634" t="str">
            <v>14.05.16 ГорАктив баннера</v>
          </cell>
          <cell r="D1634" t="str">
            <v>полиграфия и производство</v>
          </cell>
          <cell r="G1634">
            <v>2700</v>
          </cell>
          <cell r="H1634">
            <v>60</v>
          </cell>
          <cell r="I1634">
            <v>51</v>
          </cell>
        </row>
        <row r="1635">
          <cell r="B1635">
            <v>41774</v>
          </cell>
          <cell r="C1635" t="str">
            <v>14.05.16 ГорАктив баннера</v>
          </cell>
          <cell r="D1635" t="str">
            <v>полиграфия и производство</v>
          </cell>
          <cell r="G1635">
            <v>2700</v>
          </cell>
          <cell r="H1635">
            <v>20</v>
          </cell>
          <cell r="I1635">
            <v>60</v>
          </cell>
        </row>
        <row r="1636">
          <cell r="B1636">
            <v>41774</v>
          </cell>
          <cell r="C1636" t="str">
            <v>14.05.16 ФМ Кино со вкусом</v>
          </cell>
          <cell r="D1636" t="str">
            <v>подотчет</v>
          </cell>
          <cell r="G1636">
            <v>80000</v>
          </cell>
          <cell r="H1636">
            <v>71</v>
          </cell>
          <cell r="I1636">
            <v>50</v>
          </cell>
        </row>
        <row r="1637">
          <cell r="B1637">
            <v>41774</v>
          </cell>
          <cell r="C1637" t="str">
            <v>14.05.16 ГорАктив баннера</v>
          </cell>
          <cell r="D1637" t="str">
            <v>Комиссия контрагентам</v>
          </cell>
          <cell r="G1637">
            <v>150</v>
          </cell>
          <cell r="H1637">
            <v>20</v>
          </cell>
          <cell r="I1637">
            <v>60</v>
          </cell>
        </row>
        <row r="1638">
          <cell r="B1638">
            <v>41774</v>
          </cell>
          <cell r="C1638" t="str">
            <v>Офис</v>
          </cell>
          <cell r="D1638" t="str">
            <v>подотчет</v>
          </cell>
          <cell r="G1638">
            <v>500</v>
          </cell>
          <cell r="H1638">
            <v>50</v>
          </cell>
          <cell r="I1638">
            <v>71</v>
          </cell>
        </row>
        <row r="1639">
          <cell r="B1639">
            <v>41774</v>
          </cell>
          <cell r="C1639" t="str">
            <v>Офис</v>
          </cell>
          <cell r="D1639" t="str">
            <v>накладные расходы</v>
          </cell>
          <cell r="G1639">
            <v>500</v>
          </cell>
          <cell r="H1639">
            <v>76</v>
          </cell>
          <cell r="I1639">
            <v>50</v>
          </cell>
        </row>
        <row r="1640">
          <cell r="B1640">
            <v>41774</v>
          </cell>
          <cell r="C1640" t="str">
            <v>Офис</v>
          </cell>
          <cell r="D1640" t="str">
            <v>РКО</v>
          </cell>
          <cell r="G1640">
            <v>157.51</v>
          </cell>
          <cell r="H1640">
            <v>76</v>
          </cell>
          <cell r="I1640">
            <v>51</v>
          </cell>
        </row>
        <row r="1641">
          <cell r="B1641">
            <v>41774</v>
          </cell>
          <cell r="C1641" t="str">
            <v>Офис</v>
          </cell>
          <cell r="D1641" t="str">
            <v>РКО</v>
          </cell>
          <cell r="G1641">
            <v>157.51</v>
          </cell>
          <cell r="H1641">
            <v>26</v>
          </cell>
          <cell r="I1641">
            <v>76</v>
          </cell>
        </row>
        <row r="1642">
          <cell r="B1642">
            <v>41775</v>
          </cell>
          <cell r="C1642" t="str">
            <v>14.05.16 ФМ Кино со вкусом</v>
          </cell>
          <cell r="D1642" t="str">
            <v>основные средства</v>
          </cell>
          <cell r="G1642">
            <v>16655</v>
          </cell>
          <cell r="H1642">
            <v>20</v>
          </cell>
          <cell r="I1642">
            <v>60</v>
          </cell>
        </row>
        <row r="1643">
          <cell r="B1643">
            <v>41775</v>
          </cell>
          <cell r="C1643" t="str">
            <v>14.05.16 ФМ Кино со вкусом</v>
          </cell>
          <cell r="D1643" t="str">
            <v>Закупка материалов</v>
          </cell>
          <cell r="G1643">
            <v>1799</v>
          </cell>
          <cell r="H1643">
            <v>20</v>
          </cell>
          <cell r="I1643">
            <v>60</v>
          </cell>
        </row>
        <row r="1644">
          <cell r="B1644">
            <v>41775</v>
          </cell>
          <cell r="C1644" t="str">
            <v>14.05.16 ФМ Кино со вкусом</v>
          </cell>
          <cell r="D1644" t="str">
            <v>Закупка материалов</v>
          </cell>
          <cell r="G1644">
            <v>4500</v>
          </cell>
          <cell r="H1644">
            <v>20</v>
          </cell>
          <cell r="I1644">
            <v>60</v>
          </cell>
        </row>
        <row r="1645">
          <cell r="B1645">
            <v>41775</v>
          </cell>
          <cell r="C1645" t="str">
            <v>Офис</v>
          </cell>
          <cell r="D1645" t="str">
            <v>Аренда</v>
          </cell>
          <cell r="G1645">
            <v>10000</v>
          </cell>
          <cell r="H1645">
            <v>26</v>
          </cell>
          <cell r="I1645">
            <v>76</v>
          </cell>
        </row>
        <row r="1646">
          <cell r="B1646">
            <v>41775</v>
          </cell>
          <cell r="C1646" t="str">
            <v>14.05.16 НН ФМ Тифани</v>
          </cell>
          <cell r="D1646" t="str">
            <v>Комиссия контрагентам</v>
          </cell>
          <cell r="G1646">
            <v>15640</v>
          </cell>
          <cell r="H1646">
            <v>20</v>
          </cell>
          <cell r="I1646">
            <v>60</v>
          </cell>
        </row>
        <row r="1647">
          <cell r="B1647">
            <v>41775</v>
          </cell>
          <cell r="C1647" t="str">
            <v>14.03.21 НН ФМ Milo</v>
          </cell>
          <cell r="D1647" t="str">
            <v>оплата покупателя</v>
          </cell>
          <cell r="G1647">
            <v>302852.88</v>
          </cell>
          <cell r="H1647">
            <v>51</v>
          </cell>
          <cell r="I1647">
            <v>62</v>
          </cell>
        </row>
        <row r="1648">
          <cell r="B1648">
            <v>41775</v>
          </cell>
          <cell r="C1648" t="str">
            <v>14.05.24 Коивент Родео Драйв</v>
          </cell>
          <cell r="D1648" t="str">
            <v>Реализация</v>
          </cell>
          <cell r="G1648">
            <v>20819.919999999998</v>
          </cell>
          <cell r="H1648">
            <v>62</v>
          </cell>
          <cell r="I1648">
            <v>90</v>
          </cell>
        </row>
        <row r="1649">
          <cell r="B1649">
            <v>41775</v>
          </cell>
          <cell r="C1649" t="str">
            <v>14.05.16 ГорАктив баннера</v>
          </cell>
          <cell r="D1649" t="str">
            <v>Реализация</v>
          </cell>
          <cell r="G1649">
            <v>4950</v>
          </cell>
          <cell r="H1649">
            <v>62</v>
          </cell>
          <cell r="I1649">
            <v>90</v>
          </cell>
        </row>
        <row r="1650">
          <cell r="B1650">
            <v>41775</v>
          </cell>
          <cell r="C1650" t="str">
            <v>14.05.16 ГорАктив баннера</v>
          </cell>
          <cell r="D1650" t="str">
            <v>оплата покупателя</v>
          </cell>
          <cell r="G1650">
            <v>4950</v>
          </cell>
          <cell r="H1650">
            <v>50</v>
          </cell>
          <cell r="I1650">
            <v>62</v>
          </cell>
        </row>
        <row r="1651">
          <cell r="B1651">
            <v>41775</v>
          </cell>
          <cell r="C1651" t="str">
            <v>14.05.07 ГорАктив премиумсы</v>
          </cell>
          <cell r="D1651" t="str">
            <v>Комиссия контрагентам</v>
          </cell>
          <cell r="G1651">
            <v>1300</v>
          </cell>
          <cell r="H1651">
            <v>60</v>
          </cell>
          <cell r="I1651">
            <v>50</v>
          </cell>
        </row>
        <row r="1652">
          <cell r="B1652">
            <v>41775</v>
          </cell>
          <cell r="C1652" t="str">
            <v>14.05.16 ГорАктив баннера</v>
          </cell>
          <cell r="D1652" t="str">
            <v>Комиссия контрагентам</v>
          </cell>
          <cell r="G1652">
            <v>150</v>
          </cell>
          <cell r="H1652">
            <v>60</v>
          </cell>
          <cell r="I1652">
            <v>50</v>
          </cell>
        </row>
        <row r="1653">
          <cell r="B1653">
            <v>41775</v>
          </cell>
          <cell r="C1653" t="str">
            <v>Газель</v>
          </cell>
          <cell r="D1653" t="str">
            <v>обслуживание газели</v>
          </cell>
          <cell r="G1653">
            <v>750</v>
          </cell>
          <cell r="H1653">
            <v>60</v>
          </cell>
          <cell r="I1653">
            <v>50</v>
          </cell>
        </row>
        <row r="1654">
          <cell r="B1654">
            <v>41775</v>
          </cell>
          <cell r="C1654" t="str">
            <v>О!Бюро</v>
          </cell>
          <cell r="D1654" t="str">
            <v>подотчет</v>
          </cell>
          <cell r="G1654">
            <v>750</v>
          </cell>
          <cell r="H1654">
            <v>71</v>
          </cell>
          <cell r="I1654">
            <v>50</v>
          </cell>
        </row>
        <row r="1655">
          <cell r="B1655">
            <v>41775</v>
          </cell>
          <cell r="C1655" t="str">
            <v>Газель</v>
          </cell>
          <cell r="D1655" t="str">
            <v>обслуживание газели</v>
          </cell>
          <cell r="G1655">
            <v>750</v>
          </cell>
          <cell r="H1655">
            <v>20</v>
          </cell>
          <cell r="I1655">
            <v>60</v>
          </cell>
        </row>
        <row r="1656">
          <cell r="B1656">
            <v>41775</v>
          </cell>
          <cell r="C1656" t="str">
            <v>14.05.16 НН ФМ Тифани</v>
          </cell>
          <cell r="D1656" t="str">
            <v>Доп. персонал</v>
          </cell>
          <cell r="G1656">
            <v>8000</v>
          </cell>
          <cell r="H1656">
            <v>20</v>
          </cell>
          <cell r="I1656">
            <v>60</v>
          </cell>
        </row>
        <row r="1657">
          <cell r="B1657">
            <v>41775</v>
          </cell>
          <cell r="C1657" t="str">
            <v>14.05.16 НН ФМ Тифани</v>
          </cell>
          <cell r="D1657" t="str">
            <v>Доп. персонал</v>
          </cell>
          <cell r="G1657">
            <v>6000</v>
          </cell>
          <cell r="H1657">
            <v>20</v>
          </cell>
          <cell r="I1657">
            <v>60</v>
          </cell>
        </row>
        <row r="1658">
          <cell r="B1658">
            <v>41775</v>
          </cell>
          <cell r="C1658" t="str">
            <v>14.05.16 НН ФМ Тифани</v>
          </cell>
          <cell r="D1658" t="str">
            <v>Доп. персонал</v>
          </cell>
          <cell r="G1658">
            <v>6000</v>
          </cell>
          <cell r="H1658">
            <v>20</v>
          </cell>
          <cell r="I1658">
            <v>60</v>
          </cell>
        </row>
        <row r="1659">
          <cell r="B1659">
            <v>41775</v>
          </cell>
          <cell r="C1659" t="str">
            <v>14.05.16 НН ФМ Тифани</v>
          </cell>
          <cell r="D1659" t="str">
            <v>Доп. персонал</v>
          </cell>
          <cell r="G1659">
            <v>7500</v>
          </cell>
          <cell r="H1659">
            <v>20</v>
          </cell>
          <cell r="I1659">
            <v>60</v>
          </cell>
        </row>
        <row r="1660">
          <cell r="B1660">
            <v>41775</v>
          </cell>
          <cell r="C1660" t="str">
            <v>14.05.16 НН ФМ Тифани</v>
          </cell>
          <cell r="D1660" t="str">
            <v>Доп. персонал</v>
          </cell>
          <cell r="G1660">
            <v>3200</v>
          </cell>
          <cell r="H1660">
            <v>20</v>
          </cell>
          <cell r="I1660">
            <v>60</v>
          </cell>
        </row>
        <row r="1661">
          <cell r="B1661">
            <v>41775</v>
          </cell>
          <cell r="C1661" t="str">
            <v>14.05.16 НН ФМ Тифани</v>
          </cell>
          <cell r="D1661" t="str">
            <v>Доп. персонал</v>
          </cell>
          <cell r="G1661">
            <v>2000</v>
          </cell>
          <cell r="H1661">
            <v>20</v>
          </cell>
          <cell r="I1661">
            <v>60</v>
          </cell>
        </row>
        <row r="1662">
          <cell r="B1662">
            <v>41775</v>
          </cell>
          <cell r="C1662" t="str">
            <v>14.05.16 НН ФМ Тифани</v>
          </cell>
          <cell r="D1662" t="str">
            <v>Доп. персонал</v>
          </cell>
          <cell r="G1662">
            <v>4000</v>
          </cell>
          <cell r="H1662">
            <v>20</v>
          </cell>
          <cell r="I1662">
            <v>60</v>
          </cell>
        </row>
        <row r="1663">
          <cell r="B1663">
            <v>41775</v>
          </cell>
          <cell r="C1663" t="str">
            <v>14.05.16 НН ФМ Тифани</v>
          </cell>
          <cell r="D1663" t="str">
            <v>Доп. персонал</v>
          </cell>
          <cell r="G1663">
            <v>1000</v>
          </cell>
          <cell r="H1663">
            <v>20</v>
          </cell>
          <cell r="I1663">
            <v>60</v>
          </cell>
        </row>
        <row r="1664">
          <cell r="B1664">
            <v>41775</v>
          </cell>
          <cell r="C1664" t="str">
            <v>14.05.16 НН ФМ Тифани</v>
          </cell>
          <cell r="D1664" t="str">
            <v>сопровождение деятельности</v>
          </cell>
          <cell r="G1664">
            <v>6000</v>
          </cell>
          <cell r="H1664">
            <v>20</v>
          </cell>
          <cell r="I1664">
            <v>60</v>
          </cell>
        </row>
        <row r="1665">
          <cell r="B1665">
            <v>41775</v>
          </cell>
          <cell r="C1665" t="str">
            <v>14.05.16 НН ФМ Тифани</v>
          </cell>
          <cell r="D1665" t="str">
            <v>сопровождение деятельности</v>
          </cell>
          <cell r="G1665">
            <v>7500</v>
          </cell>
          <cell r="H1665">
            <v>20</v>
          </cell>
          <cell r="I1665">
            <v>60</v>
          </cell>
        </row>
        <row r="1666">
          <cell r="B1666">
            <v>41775</v>
          </cell>
          <cell r="C1666" t="str">
            <v>14.05.16 НН ФМ Тифани</v>
          </cell>
          <cell r="D1666" t="str">
            <v>Доп. персонал</v>
          </cell>
          <cell r="G1666">
            <v>1200</v>
          </cell>
          <cell r="H1666">
            <v>20</v>
          </cell>
          <cell r="I1666">
            <v>60</v>
          </cell>
        </row>
        <row r="1667">
          <cell r="B1667">
            <v>41775</v>
          </cell>
          <cell r="C1667" t="str">
            <v>14.05.16 НН ФМ Тифани</v>
          </cell>
          <cell r="D1667" t="str">
            <v>сопровождение деятельности</v>
          </cell>
          <cell r="G1667">
            <v>1494.1</v>
          </cell>
          <cell r="H1667">
            <v>20</v>
          </cell>
          <cell r="I1667">
            <v>60</v>
          </cell>
        </row>
        <row r="1668">
          <cell r="B1668">
            <v>41775</v>
          </cell>
          <cell r="C1668" t="str">
            <v>14.05.16 НН ФМ Тифани</v>
          </cell>
          <cell r="D1668" t="str">
            <v>сопровождение деятельности</v>
          </cell>
          <cell r="G1668">
            <v>2400</v>
          </cell>
          <cell r="H1668">
            <v>20</v>
          </cell>
          <cell r="I1668">
            <v>60</v>
          </cell>
        </row>
        <row r="1669">
          <cell r="B1669">
            <v>41775</v>
          </cell>
          <cell r="C1669" t="str">
            <v>14.05.16 НН ФМ Тифани</v>
          </cell>
          <cell r="D1669" t="str">
            <v>сопровождение деятельности</v>
          </cell>
          <cell r="G1669">
            <v>1200</v>
          </cell>
          <cell r="H1669">
            <v>20</v>
          </cell>
          <cell r="I1669">
            <v>60</v>
          </cell>
        </row>
        <row r="1670">
          <cell r="B1670">
            <v>41775</v>
          </cell>
          <cell r="C1670" t="str">
            <v>14.05.16 НН ФМ Тифани</v>
          </cell>
          <cell r="D1670" t="str">
            <v>сопровождение деятельности</v>
          </cell>
          <cell r="G1670">
            <v>200</v>
          </cell>
          <cell r="H1670">
            <v>20</v>
          </cell>
          <cell r="I1670">
            <v>60</v>
          </cell>
        </row>
        <row r="1671">
          <cell r="B1671">
            <v>41775</v>
          </cell>
          <cell r="C1671" t="str">
            <v>14.05.16 НН ФМ Тифани</v>
          </cell>
          <cell r="D1671" t="str">
            <v>логистика и монтаж</v>
          </cell>
          <cell r="G1671">
            <v>11000</v>
          </cell>
          <cell r="H1671">
            <v>20</v>
          </cell>
          <cell r="I1671">
            <v>60</v>
          </cell>
        </row>
        <row r="1672">
          <cell r="B1672">
            <v>41775</v>
          </cell>
          <cell r="C1672" t="str">
            <v>14.05.16 НН ФМ Тифани</v>
          </cell>
          <cell r="D1672" t="str">
            <v>сопровождение деятельности</v>
          </cell>
          <cell r="G1672">
            <v>1399</v>
          </cell>
          <cell r="H1672">
            <v>20</v>
          </cell>
          <cell r="I1672">
            <v>60</v>
          </cell>
        </row>
        <row r="1673">
          <cell r="B1673">
            <v>41775</v>
          </cell>
          <cell r="C1673" t="str">
            <v>14.05.16 ФМ Кино со вкусом</v>
          </cell>
          <cell r="D1673" t="str">
            <v>Доп. персонал</v>
          </cell>
          <cell r="G1673">
            <v>39000</v>
          </cell>
          <cell r="H1673">
            <v>20</v>
          </cell>
          <cell r="I1673">
            <v>60</v>
          </cell>
        </row>
        <row r="1674">
          <cell r="B1674">
            <v>41775</v>
          </cell>
          <cell r="C1674" t="str">
            <v>14.05.16 ФМ Кино со вкусом</v>
          </cell>
          <cell r="D1674" t="str">
            <v>сопровождение деятельности</v>
          </cell>
          <cell r="G1674">
            <v>9100</v>
          </cell>
          <cell r="H1674">
            <v>20</v>
          </cell>
          <cell r="I1674">
            <v>60</v>
          </cell>
        </row>
        <row r="1675">
          <cell r="B1675">
            <v>41775</v>
          </cell>
          <cell r="C1675" t="str">
            <v>14.05.16 ФМ Кино со вкусом</v>
          </cell>
          <cell r="D1675" t="str">
            <v>логистика и монтаж</v>
          </cell>
          <cell r="G1675">
            <v>8090</v>
          </cell>
          <cell r="H1675">
            <v>20</v>
          </cell>
          <cell r="I1675">
            <v>60</v>
          </cell>
        </row>
        <row r="1676">
          <cell r="B1676">
            <v>41775</v>
          </cell>
          <cell r="C1676" t="str">
            <v>14.05.16 ФМ Конференция</v>
          </cell>
          <cell r="D1676" t="str">
            <v>Реализация</v>
          </cell>
          <cell r="G1676">
            <v>39425.629999999997</v>
          </cell>
          <cell r="H1676">
            <v>62</v>
          </cell>
          <cell r="I1676">
            <v>90</v>
          </cell>
        </row>
        <row r="1677">
          <cell r="B1677">
            <v>41775</v>
          </cell>
          <cell r="C1677" t="str">
            <v>14.05.16 ФМ Кино со вкусом</v>
          </cell>
          <cell r="D1677" t="str">
            <v>сопровождение деятельности</v>
          </cell>
          <cell r="G1677">
            <v>2000</v>
          </cell>
          <cell r="H1677">
            <v>20</v>
          </cell>
          <cell r="I1677">
            <v>60</v>
          </cell>
        </row>
        <row r="1678">
          <cell r="B1678">
            <v>41775</v>
          </cell>
          <cell r="C1678" t="str">
            <v>14.05.16 ФМ Кино со вкусом</v>
          </cell>
          <cell r="D1678" t="str">
            <v>сопровождение деятельности</v>
          </cell>
          <cell r="G1678">
            <v>5000</v>
          </cell>
          <cell r="H1678">
            <v>20</v>
          </cell>
          <cell r="I1678">
            <v>60</v>
          </cell>
        </row>
        <row r="1679">
          <cell r="B1679">
            <v>41775</v>
          </cell>
          <cell r="C1679" t="str">
            <v>14.05.16 НН ФМ Тифани</v>
          </cell>
          <cell r="D1679" t="str">
            <v>Реализация</v>
          </cell>
          <cell r="G1679">
            <v>343189.11</v>
          </cell>
          <cell r="H1679">
            <v>62</v>
          </cell>
          <cell r="I1679">
            <v>90</v>
          </cell>
        </row>
        <row r="1680">
          <cell r="B1680">
            <v>41775</v>
          </cell>
          <cell r="C1680" t="str">
            <v>14.05.16 НН ФМ Тифани</v>
          </cell>
          <cell r="D1680" t="str">
            <v>сопровождение деятельности</v>
          </cell>
          <cell r="G1680">
            <v>3506</v>
          </cell>
          <cell r="H1680">
            <v>20</v>
          </cell>
          <cell r="I1680">
            <v>60</v>
          </cell>
        </row>
        <row r="1681">
          <cell r="B1681">
            <v>41775</v>
          </cell>
          <cell r="C1681" t="str">
            <v>14.05.16 ФМ Кино со вкусом</v>
          </cell>
          <cell r="D1681" t="str">
            <v>Реализация</v>
          </cell>
          <cell r="G1681">
            <v>541251.73</v>
          </cell>
          <cell r="H1681">
            <v>62</v>
          </cell>
          <cell r="I1681">
            <v>90</v>
          </cell>
        </row>
        <row r="1682">
          <cell r="B1682">
            <v>41775</v>
          </cell>
          <cell r="C1682" t="str">
            <v>14.05.16 ФМ Кино со вкусом</v>
          </cell>
          <cell r="D1682" t="str">
            <v>Доп. персонал</v>
          </cell>
          <cell r="G1682">
            <v>20000</v>
          </cell>
          <cell r="H1682">
            <v>20</v>
          </cell>
          <cell r="I1682">
            <v>60</v>
          </cell>
        </row>
        <row r="1683">
          <cell r="B1683">
            <v>41778</v>
          </cell>
          <cell r="C1683" t="str">
            <v>ИД</v>
          </cell>
          <cell r="D1683" t="str">
            <v>депозиты</v>
          </cell>
          <cell r="G1683">
            <v>900000</v>
          </cell>
          <cell r="H1683">
            <v>51</v>
          </cell>
          <cell r="I1683">
            <v>54</v>
          </cell>
        </row>
        <row r="1684">
          <cell r="B1684">
            <v>41778</v>
          </cell>
          <cell r="C1684" t="str">
            <v>ИД</v>
          </cell>
          <cell r="D1684" t="str">
            <v>доход от ИД</v>
          </cell>
          <cell r="G1684">
            <v>2820.33</v>
          </cell>
          <cell r="H1684">
            <v>51</v>
          </cell>
          <cell r="I1684">
            <v>91</v>
          </cell>
        </row>
        <row r="1685">
          <cell r="B1685">
            <v>41778</v>
          </cell>
          <cell r="C1685" t="str">
            <v>Офис</v>
          </cell>
          <cell r="D1685" t="str">
            <v>накладные расходы</v>
          </cell>
          <cell r="G1685">
            <v>241</v>
          </cell>
          <cell r="H1685">
            <v>76</v>
          </cell>
          <cell r="I1685">
            <v>50</v>
          </cell>
        </row>
        <row r="1686">
          <cell r="B1686">
            <v>41778</v>
          </cell>
          <cell r="C1686" t="str">
            <v>Офис</v>
          </cell>
          <cell r="D1686" t="str">
            <v>накладные расходы</v>
          </cell>
          <cell r="G1686">
            <v>241</v>
          </cell>
          <cell r="H1686">
            <v>26</v>
          </cell>
          <cell r="I1686">
            <v>76</v>
          </cell>
        </row>
        <row r="1687">
          <cell r="B1687">
            <v>41778</v>
          </cell>
          <cell r="C1687" t="str">
            <v>Офис</v>
          </cell>
          <cell r="D1687" t="str">
            <v>налоги</v>
          </cell>
          <cell r="G1687">
            <v>65745</v>
          </cell>
          <cell r="H1687">
            <v>68</v>
          </cell>
          <cell r="I1687">
            <v>51</v>
          </cell>
        </row>
        <row r="1688">
          <cell r="B1688">
            <v>41778</v>
          </cell>
          <cell r="C1688" t="str">
            <v>Офис</v>
          </cell>
          <cell r="D1688" t="str">
            <v>% по кредитам и займам</v>
          </cell>
          <cell r="G1688">
            <v>8000</v>
          </cell>
          <cell r="H1688">
            <v>76</v>
          </cell>
          <cell r="I1688">
            <v>50</v>
          </cell>
        </row>
        <row r="1689">
          <cell r="B1689">
            <v>41778</v>
          </cell>
          <cell r="C1689" t="str">
            <v>Офис</v>
          </cell>
          <cell r="D1689" t="str">
            <v>% по кредитам и займам</v>
          </cell>
          <cell r="G1689">
            <v>4000</v>
          </cell>
          <cell r="H1689">
            <v>76</v>
          </cell>
          <cell r="I1689">
            <v>50</v>
          </cell>
        </row>
        <row r="1690">
          <cell r="B1690">
            <v>41778</v>
          </cell>
          <cell r="C1690" t="str">
            <v>Офис</v>
          </cell>
          <cell r="D1690" t="str">
            <v>% по кредитам и займам</v>
          </cell>
          <cell r="G1690">
            <v>8000</v>
          </cell>
          <cell r="H1690">
            <v>26</v>
          </cell>
          <cell r="I1690">
            <v>76</v>
          </cell>
        </row>
        <row r="1691">
          <cell r="B1691">
            <v>41778</v>
          </cell>
          <cell r="C1691" t="str">
            <v>Офис</v>
          </cell>
          <cell r="D1691" t="str">
            <v>% по кредитам и займам</v>
          </cell>
          <cell r="G1691">
            <v>4000</v>
          </cell>
          <cell r="H1691">
            <v>26</v>
          </cell>
          <cell r="I1691">
            <v>76</v>
          </cell>
        </row>
        <row r="1692">
          <cell r="B1692">
            <v>41778</v>
          </cell>
          <cell r="C1692" t="str">
            <v>О!Бюро</v>
          </cell>
          <cell r="D1692" t="str">
            <v>накладные расходы</v>
          </cell>
          <cell r="G1692">
            <v>626</v>
          </cell>
          <cell r="H1692">
            <v>60</v>
          </cell>
          <cell r="I1692">
            <v>50</v>
          </cell>
        </row>
        <row r="1693">
          <cell r="B1693">
            <v>41778</v>
          </cell>
          <cell r="C1693" t="str">
            <v>О!Бюро</v>
          </cell>
          <cell r="D1693" t="str">
            <v>накладные расходы</v>
          </cell>
          <cell r="G1693">
            <v>626</v>
          </cell>
          <cell r="H1693">
            <v>20</v>
          </cell>
          <cell r="I1693">
            <v>60</v>
          </cell>
        </row>
        <row r="1694">
          <cell r="B1694">
            <v>41778</v>
          </cell>
          <cell r="C1694" t="str">
            <v>14.06.20 Газпром Энергетика и Электротехника</v>
          </cell>
          <cell r="D1694" t="str">
            <v>подотчет</v>
          </cell>
          <cell r="G1694">
            <v>11000</v>
          </cell>
          <cell r="H1694">
            <v>50</v>
          </cell>
          <cell r="I1694">
            <v>71</v>
          </cell>
        </row>
        <row r="1695">
          <cell r="B1695">
            <v>41778</v>
          </cell>
          <cell r="C1695" t="str">
            <v>14.06.20 Газпром Энергетика и Электротехника</v>
          </cell>
          <cell r="D1695" t="str">
            <v>подотчет</v>
          </cell>
          <cell r="G1695">
            <v>11000</v>
          </cell>
          <cell r="H1695">
            <v>50</v>
          </cell>
          <cell r="I1695">
            <v>71</v>
          </cell>
        </row>
        <row r="1696">
          <cell r="B1696">
            <v>41778</v>
          </cell>
          <cell r="C1696" t="str">
            <v>14.06.20 Газпром Энергетика и Электротехника</v>
          </cell>
          <cell r="D1696" t="str">
            <v>сопровождение деятельности</v>
          </cell>
          <cell r="G1696">
            <v>22000</v>
          </cell>
          <cell r="H1696">
            <v>60</v>
          </cell>
          <cell r="I1696">
            <v>50</v>
          </cell>
        </row>
        <row r="1697">
          <cell r="B1697">
            <v>41778</v>
          </cell>
          <cell r="C1697" t="str">
            <v>Офис</v>
          </cell>
          <cell r="D1697" t="str">
            <v>Зарплата 04</v>
          </cell>
          <cell r="G1697">
            <v>40000</v>
          </cell>
          <cell r="H1697">
            <v>70</v>
          </cell>
          <cell r="I1697">
            <v>50</v>
          </cell>
        </row>
        <row r="1698">
          <cell r="B1698">
            <v>41778</v>
          </cell>
          <cell r="C1698" t="str">
            <v>Взаиморасчеты МП-ФЮ</v>
          </cell>
          <cell r="D1698" t="str">
            <v>сопровождение деятельности</v>
          </cell>
          <cell r="G1698">
            <v>36400.980000000003</v>
          </cell>
          <cell r="H1698">
            <v>60</v>
          </cell>
          <cell r="I1698">
            <v>51</v>
          </cell>
        </row>
        <row r="1699">
          <cell r="B1699">
            <v>41778</v>
          </cell>
          <cell r="C1699" t="str">
            <v>14.05.19 ФМ DataBase Activation May1</v>
          </cell>
          <cell r="D1699" t="str">
            <v>Реализация</v>
          </cell>
          <cell r="G1699">
            <v>55381.26</v>
          </cell>
          <cell r="H1699">
            <v>62</v>
          </cell>
          <cell r="I1699">
            <v>90</v>
          </cell>
        </row>
        <row r="1700">
          <cell r="B1700">
            <v>41778</v>
          </cell>
          <cell r="C1700" t="str">
            <v>14.05.19 ФМ DataBase Activation May1</v>
          </cell>
          <cell r="D1700" t="str">
            <v>Доп. персонал</v>
          </cell>
          <cell r="G1700">
            <v>15000</v>
          </cell>
          <cell r="H1700">
            <v>20</v>
          </cell>
          <cell r="I1700">
            <v>60</v>
          </cell>
        </row>
        <row r="1701">
          <cell r="B1701">
            <v>41778</v>
          </cell>
          <cell r="C1701" t="str">
            <v>14.05.19 ФМ DataBase Activation May1</v>
          </cell>
          <cell r="D1701" t="str">
            <v>Промоперсонал</v>
          </cell>
          <cell r="G1701">
            <v>4000</v>
          </cell>
          <cell r="H1701">
            <v>20</v>
          </cell>
          <cell r="I1701">
            <v>60</v>
          </cell>
        </row>
        <row r="1702">
          <cell r="B1702">
            <v>41779</v>
          </cell>
          <cell r="C1702" t="str">
            <v>ТП АвтоСпецЦентр 5</v>
          </cell>
          <cell r="D1702" t="str">
            <v>промоперсонал</v>
          </cell>
          <cell r="G1702">
            <v>11800</v>
          </cell>
          <cell r="H1702">
            <v>60</v>
          </cell>
          <cell r="I1702">
            <v>50</v>
          </cell>
        </row>
        <row r="1703">
          <cell r="B1703">
            <v>41779</v>
          </cell>
          <cell r="C1703" t="str">
            <v>ТП АвтоСпецЦентр 5</v>
          </cell>
          <cell r="D1703" t="str">
            <v>подотчет</v>
          </cell>
          <cell r="G1703">
            <v>3000</v>
          </cell>
          <cell r="H1703">
            <v>71</v>
          </cell>
          <cell r="I1703">
            <v>50</v>
          </cell>
        </row>
        <row r="1704">
          <cell r="B1704">
            <v>41779</v>
          </cell>
          <cell r="C1704" t="str">
            <v>ТП АвтоСпецЦентр 5</v>
          </cell>
          <cell r="D1704" t="str">
            <v>промоперсонал</v>
          </cell>
          <cell r="G1704">
            <v>11800</v>
          </cell>
          <cell r="H1704">
            <v>20</v>
          </cell>
          <cell r="I1704">
            <v>60</v>
          </cell>
        </row>
        <row r="1705">
          <cell r="B1705">
            <v>41779</v>
          </cell>
          <cell r="C1705" t="str">
            <v>14.05.16 НН ФМ Тифани</v>
          </cell>
          <cell r="D1705" t="str">
            <v>сопровождение деятельности</v>
          </cell>
          <cell r="G1705">
            <v>25183.4</v>
          </cell>
          <cell r="H1705">
            <v>60</v>
          </cell>
          <cell r="I1705">
            <v>55</v>
          </cell>
        </row>
        <row r="1706">
          <cell r="B1706">
            <v>41779</v>
          </cell>
          <cell r="C1706" t="str">
            <v>14.05.16 НН ФМ Тифани</v>
          </cell>
          <cell r="D1706" t="str">
            <v>сопровождение деятельности</v>
          </cell>
          <cell r="G1706">
            <v>100</v>
          </cell>
          <cell r="H1706">
            <v>60</v>
          </cell>
          <cell r="I1706">
            <v>55</v>
          </cell>
        </row>
        <row r="1707">
          <cell r="B1707">
            <v>41779</v>
          </cell>
          <cell r="C1707" t="str">
            <v>14.05.16 НН ФМ Тифани</v>
          </cell>
          <cell r="D1707" t="str">
            <v>сопровождение деятельности</v>
          </cell>
          <cell r="G1707">
            <v>25183.4</v>
          </cell>
          <cell r="H1707">
            <v>20</v>
          </cell>
          <cell r="I1707">
            <v>60</v>
          </cell>
        </row>
        <row r="1708">
          <cell r="B1708">
            <v>41779</v>
          </cell>
          <cell r="C1708" t="str">
            <v>14.05.16 НН ФМ Тифани</v>
          </cell>
          <cell r="D1708" t="str">
            <v>сопровождение деятельности</v>
          </cell>
          <cell r="G1708">
            <v>100</v>
          </cell>
          <cell r="H1708">
            <v>20</v>
          </cell>
          <cell r="I1708">
            <v>60</v>
          </cell>
        </row>
        <row r="1709">
          <cell r="B1709">
            <v>41779</v>
          </cell>
          <cell r="C1709" t="str">
            <v>14.05.14 ФМ Униформа</v>
          </cell>
          <cell r="D1709" t="str">
            <v>Закупка материалов</v>
          </cell>
          <cell r="G1709">
            <v>44862</v>
          </cell>
          <cell r="H1709">
            <v>60</v>
          </cell>
          <cell r="I1709">
            <v>55</v>
          </cell>
        </row>
        <row r="1710">
          <cell r="B1710">
            <v>41779</v>
          </cell>
          <cell r="C1710" t="str">
            <v>14.05.05 ФМ Униформа</v>
          </cell>
          <cell r="D1710" t="str">
            <v>Закупка материалов</v>
          </cell>
          <cell r="G1710">
            <v>15594</v>
          </cell>
          <cell r="H1710">
            <v>60</v>
          </cell>
          <cell r="I1710">
            <v>55</v>
          </cell>
        </row>
        <row r="1711">
          <cell r="B1711">
            <v>41779</v>
          </cell>
          <cell r="C1711" t="str">
            <v>О!Бюро</v>
          </cell>
          <cell r="D1711" t="str">
            <v>накладные расходы</v>
          </cell>
          <cell r="G1711">
            <v>12535</v>
          </cell>
          <cell r="H1711">
            <v>60</v>
          </cell>
          <cell r="I1711">
            <v>55</v>
          </cell>
        </row>
        <row r="1712">
          <cell r="B1712">
            <v>41779</v>
          </cell>
          <cell r="C1712" t="str">
            <v>14.05.05 ФМ Униформа</v>
          </cell>
          <cell r="D1712" t="str">
            <v>сопровождение деятельности</v>
          </cell>
          <cell r="G1712">
            <v>100</v>
          </cell>
          <cell r="H1712">
            <v>60</v>
          </cell>
          <cell r="I1712">
            <v>55</v>
          </cell>
        </row>
        <row r="1713">
          <cell r="B1713">
            <v>41779</v>
          </cell>
          <cell r="C1713" t="str">
            <v>14.05.14 ФМ Униформа</v>
          </cell>
          <cell r="D1713" t="str">
            <v>Закупка материалов</v>
          </cell>
          <cell r="G1713">
            <v>44862</v>
          </cell>
          <cell r="H1713">
            <v>20</v>
          </cell>
          <cell r="I1713">
            <v>60</v>
          </cell>
        </row>
        <row r="1714">
          <cell r="B1714">
            <v>41779</v>
          </cell>
          <cell r="C1714" t="str">
            <v>14.05.05 ФМ Униформа</v>
          </cell>
          <cell r="D1714" t="str">
            <v>Закупка материалов</v>
          </cell>
          <cell r="G1714">
            <v>15594</v>
          </cell>
          <cell r="H1714">
            <v>20</v>
          </cell>
          <cell r="I1714">
            <v>60</v>
          </cell>
        </row>
        <row r="1715">
          <cell r="B1715">
            <v>41779</v>
          </cell>
          <cell r="C1715" t="str">
            <v>О!Бюро</v>
          </cell>
          <cell r="D1715" t="str">
            <v>накладные расходы</v>
          </cell>
          <cell r="G1715">
            <v>12535</v>
          </cell>
          <cell r="H1715">
            <v>20</v>
          </cell>
          <cell r="I1715">
            <v>60</v>
          </cell>
        </row>
        <row r="1716">
          <cell r="B1716">
            <v>41779</v>
          </cell>
          <cell r="C1716" t="str">
            <v>14.05.05 ФМ Униформа</v>
          </cell>
          <cell r="D1716" t="str">
            <v>сопровождение деятельности</v>
          </cell>
          <cell r="G1716">
            <v>100</v>
          </cell>
          <cell r="H1716">
            <v>20</v>
          </cell>
          <cell r="I1716">
            <v>60</v>
          </cell>
        </row>
        <row r="1717">
          <cell r="B1717">
            <v>41779</v>
          </cell>
          <cell r="C1717" t="str">
            <v>14.05.16 ФМ Кино со вкусом</v>
          </cell>
          <cell r="D1717" t="str">
            <v>аренда оборудования</v>
          </cell>
          <cell r="G1717">
            <v>28922</v>
          </cell>
          <cell r="H1717">
            <v>60</v>
          </cell>
          <cell r="I1717">
            <v>51</v>
          </cell>
        </row>
        <row r="1718">
          <cell r="B1718">
            <v>41779</v>
          </cell>
          <cell r="C1718" t="str">
            <v>14.05.16 ФМ Кино со вкусом</v>
          </cell>
          <cell r="D1718" t="str">
            <v>аренда оборудования</v>
          </cell>
          <cell r="G1718">
            <v>28922</v>
          </cell>
          <cell r="H1718">
            <v>20</v>
          </cell>
          <cell r="I1718">
            <v>60</v>
          </cell>
        </row>
        <row r="1719">
          <cell r="B1719">
            <v>41779</v>
          </cell>
          <cell r="C1719" t="str">
            <v>14.05.24 Коивент Родео Драйв</v>
          </cell>
          <cell r="D1719" t="str">
            <v>оплата покупателя</v>
          </cell>
          <cell r="G1719">
            <v>20819.919999999998</v>
          </cell>
          <cell r="H1719">
            <v>51</v>
          </cell>
          <cell r="I1719">
            <v>62</v>
          </cell>
        </row>
        <row r="1720">
          <cell r="B1720">
            <v>41779</v>
          </cell>
          <cell r="C1720" t="str">
            <v>14.05.16 ФМ Конференция</v>
          </cell>
          <cell r="D1720" t="str">
            <v>подотчет</v>
          </cell>
          <cell r="G1720">
            <v>18200</v>
          </cell>
          <cell r="H1720">
            <v>50</v>
          </cell>
          <cell r="I1720">
            <v>71</v>
          </cell>
        </row>
        <row r="1721">
          <cell r="B1721">
            <v>41779</v>
          </cell>
          <cell r="C1721" t="str">
            <v>14.05.16 ФМ Конференция</v>
          </cell>
          <cell r="D1721" t="str">
            <v>Доп. персонал</v>
          </cell>
          <cell r="G1721">
            <v>15000</v>
          </cell>
          <cell r="H1721">
            <v>60</v>
          </cell>
          <cell r="I1721">
            <v>50</v>
          </cell>
        </row>
        <row r="1722">
          <cell r="B1722">
            <v>41779</v>
          </cell>
          <cell r="C1722" t="str">
            <v>14.05.16 ФМ Конференция</v>
          </cell>
          <cell r="D1722" t="str">
            <v>Доп. персонал</v>
          </cell>
          <cell r="G1722">
            <v>15000</v>
          </cell>
          <cell r="H1722">
            <v>20</v>
          </cell>
          <cell r="I1722">
            <v>60</v>
          </cell>
        </row>
        <row r="1723">
          <cell r="B1723">
            <v>41779</v>
          </cell>
          <cell r="C1723" t="str">
            <v>14.04.26 ЯРЛ ФМ Мед</v>
          </cell>
          <cell r="D1723" t="str">
            <v>подотчет</v>
          </cell>
          <cell r="G1723">
            <v>10000</v>
          </cell>
          <cell r="H1723">
            <v>50</v>
          </cell>
          <cell r="I1723">
            <v>71</v>
          </cell>
        </row>
        <row r="1724">
          <cell r="B1724">
            <v>41779</v>
          </cell>
          <cell r="C1724" t="str">
            <v>14.04.26 ЯРЛ ФМ Мед</v>
          </cell>
          <cell r="D1724" t="str">
            <v>логистика и монтаж</v>
          </cell>
          <cell r="G1724">
            <v>10000</v>
          </cell>
          <cell r="H1724">
            <v>60</v>
          </cell>
          <cell r="I1724">
            <v>50</v>
          </cell>
        </row>
        <row r="1725">
          <cell r="B1725">
            <v>41779</v>
          </cell>
          <cell r="C1725" t="str">
            <v>14.04.16 ФМ Библиотека</v>
          </cell>
          <cell r="D1725" t="str">
            <v>подотчет</v>
          </cell>
          <cell r="G1725">
            <v>3200</v>
          </cell>
          <cell r="H1725">
            <v>50</v>
          </cell>
          <cell r="I1725">
            <v>71</v>
          </cell>
        </row>
        <row r="1726">
          <cell r="B1726">
            <v>41779</v>
          </cell>
          <cell r="C1726" t="str">
            <v>14.04.16 ФМ Библиотека</v>
          </cell>
          <cell r="D1726" t="str">
            <v>Доп. персонал</v>
          </cell>
          <cell r="G1726">
            <v>2900</v>
          </cell>
          <cell r="H1726">
            <v>60</v>
          </cell>
          <cell r="I1726">
            <v>50</v>
          </cell>
        </row>
        <row r="1727">
          <cell r="B1727">
            <v>41779</v>
          </cell>
          <cell r="C1727" t="str">
            <v>14.04.16 ФМ Библиотека</v>
          </cell>
          <cell r="D1727" t="str">
            <v>подотчет</v>
          </cell>
          <cell r="G1727">
            <v>300</v>
          </cell>
          <cell r="H1727">
            <v>71</v>
          </cell>
          <cell r="I1727">
            <v>50</v>
          </cell>
        </row>
        <row r="1728">
          <cell r="B1728">
            <v>41779</v>
          </cell>
          <cell r="C1728" t="str">
            <v>14.04.11 КЛД ФМ Платинум</v>
          </cell>
          <cell r="D1728" t="str">
            <v>подотчет</v>
          </cell>
          <cell r="G1728">
            <v>25216.699999999997</v>
          </cell>
          <cell r="H1728">
            <v>50</v>
          </cell>
          <cell r="I1728">
            <v>71</v>
          </cell>
        </row>
        <row r="1729">
          <cell r="B1729">
            <v>41779</v>
          </cell>
          <cell r="C1729" t="str">
            <v>14.04.11 КЛД ФМ Платинум</v>
          </cell>
          <cell r="D1729" t="str">
            <v>Доп. персонал</v>
          </cell>
          <cell r="G1729">
            <v>9000</v>
          </cell>
          <cell r="H1729">
            <v>60</v>
          </cell>
          <cell r="I1729">
            <v>50</v>
          </cell>
        </row>
        <row r="1730">
          <cell r="B1730">
            <v>41779</v>
          </cell>
          <cell r="C1730" t="str">
            <v>14.04.11 КЛД ФМ Платинум</v>
          </cell>
          <cell r="D1730" t="str">
            <v>сопровождение деятельности</v>
          </cell>
          <cell r="G1730">
            <v>5150</v>
          </cell>
          <cell r="H1730">
            <v>60</v>
          </cell>
          <cell r="I1730">
            <v>50</v>
          </cell>
        </row>
        <row r="1731">
          <cell r="B1731">
            <v>41779</v>
          </cell>
          <cell r="C1731" t="str">
            <v>14.04.11 КЛД ФМ Платинум</v>
          </cell>
          <cell r="D1731" t="str">
            <v>аренда оборудования</v>
          </cell>
          <cell r="G1731">
            <v>1500</v>
          </cell>
          <cell r="H1731">
            <v>60</v>
          </cell>
          <cell r="I1731">
            <v>50</v>
          </cell>
        </row>
        <row r="1732">
          <cell r="B1732">
            <v>41779</v>
          </cell>
          <cell r="C1732" t="str">
            <v>14.04.11 КЛД ФМ Платинум</v>
          </cell>
          <cell r="D1732" t="str">
            <v>аренда оборудования</v>
          </cell>
          <cell r="G1732">
            <v>2000</v>
          </cell>
          <cell r="H1732">
            <v>60</v>
          </cell>
          <cell r="I1732">
            <v>50</v>
          </cell>
        </row>
        <row r="1733">
          <cell r="B1733">
            <v>41779</v>
          </cell>
          <cell r="C1733" t="str">
            <v>14.04.11 КЛД ФМ Платинум</v>
          </cell>
          <cell r="D1733" t="str">
            <v>Доп. персонал</v>
          </cell>
          <cell r="G1733">
            <v>3000</v>
          </cell>
          <cell r="H1733">
            <v>60</v>
          </cell>
          <cell r="I1733">
            <v>50</v>
          </cell>
        </row>
        <row r="1734">
          <cell r="B1734">
            <v>41779</v>
          </cell>
          <cell r="C1734" t="str">
            <v>14.04.11 КЛД ФМ Платинум</v>
          </cell>
          <cell r="D1734" t="str">
            <v>подотчет</v>
          </cell>
          <cell r="G1734">
            <v>4566.7</v>
          </cell>
          <cell r="H1734">
            <v>71</v>
          </cell>
          <cell r="I1734">
            <v>50</v>
          </cell>
        </row>
        <row r="1735">
          <cell r="B1735">
            <v>41779</v>
          </cell>
          <cell r="C1735" t="str">
            <v>14.05.16 НН ФМ Тифани</v>
          </cell>
          <cell r="D1735" t="str">
            <v>подотчет</v>
          </cell>
          <cell r="G1735">
            <v>73500</v>
          </cell>
          <cell r="H1735">
            <v>50</v>
          </cell>
          <cell r="I1735">
            <v>71</v>
          </cell>
        </row>
        <row r="1736">
          <cell r="B1736">
            <v>41779</v>
          </cell>
          <cell r="C1736" t="str">
            <v>14.05.16 НН ФМ Тифани</v>
          </cell>
          <cell r="D1736" t="str">
            <v>Доп. персонал</v>
          </cell>
          <cell r="G1736">
            <v>8000</v>
          </cell>
          <cell r="H1736">
            <v>60</v>
          </cell>
          <cell r="I1736">
            <v>50</v>
          </cell>
        </row>
        <row r="1737">
          <cell r="B1737">
            <v>41779</v>
          </cell>
          <cell r="C1737" t="str">
            <v>14.05.16 НН ФМ Тифани</v>
          </cell>
          <cell r="D1737" t="str">
            <v>Доп. персонал</v>
          </cell>
          <cell r="G1737">
            <v>6000</v>
          </cell>
          <cell r="H1737">
            <v>60</v>
          </cell>
          <cell r="I1737">
            <v>50</v>
          </cell>
        </row>
        <row r="1738">
          <cell r="B1738">
            <v>41779</v>
          </cell>
          <cell r="C1738" t="str">
            <v>14.05.16 НН ФМ Тифани</v>
          </cell>
          <cell r="D1738" t="str">
            <v>Доп. персонал</v>
          </cell>
          <cell r="G1738">
            <v>6000</v>
          </cell>
          <cell r="H1738">
            <v>60</v>
          </cell>
          <cell r="I1738">
            <v>50</v>
          </cell>
        </row>
        <row r="1739">
          <cell r="B1739">
            <v>41779</v>
          </cell>
          <cell r="C1739" t="str">
            <v>14.05.16 НН ФМ Тифани</v>
          </cell>
          <cell r="D1739" t="str">
            <v>Доп. персонал</v>
          </cell>
          <cell r="G1739">
            <v>7500</v>
          </cell>
          <cell r="H1739">
            <v>60</v>
          </cell>
          <cell r="I1739">
            <v>50</v>
          </cell>
        </row>
        <row r="1740">
          <cell r="B1740">
            <v>41779</v>
          </cell>
          <cell r="C1740" t="str">
            <v>14.05.16 НН ФМ Тифани</v>
          </cell>
          <cell r="D1740" t="str">
            <v>Доп. персонал</v>
          </cell>
          <cell r="G1740">
            <v>3200</v>
          </cell>
          <cell r="H1740">
            <v>60</v>
          </cell>
          <cell r="I1740">
            <v>50</v>
          </cell>
        </row>
        <row r="1741">
          <cell r="B1741">
            <v>41779</v>
          </cell>
          <cell r="C1741" t="str">
            <v>14.05.16 НН ФМ Тифани</v>
          </cell>
          <cell r="D1741" t="str">
            <v>Доп. персонал</v>
          </cell>
          <cell r="G1741">
            <v>2000</v>
          </cell>
          <cell r="H1741">
            <v>60</v>
          </cell>
          <cell r="I1741">
            <v>50</v>
          </cell>
        </row>
        <row r="1742">
          <cell r="B1742">
            <v>41779</v>
          </cell>
          <cell r="C1742" t="str">
            <v>14.05.16 НН ФМ Тифани</v>
          </cell>
          <cell r="D1742" t="str">
            <v>Доп. персонал</v>
          </cell>
          <cell r="G1742">
            <v>4000</v>
          </cell>
          <cell r="H1742">
            <v>60</v>
          </cell>
          <cell r="I1742">
            <v>50</v>
          </cell>
        </row>
        <row r="1743">
          <cell r="B1743">
            <v>41779</v>
          </cell>
          <cell r="C1743" t="str">
            <v>14.05.16 НН ФМ Тифани</v>
          </cell>
          <cell r="D1743" t="str">
            <v>Доп. персонал</v>
          </cell>
          <cell r="G1743">
            <v>1000</v>
          </cell>
          <cell r="H1743">
            <v>60</v>
          </cell>
          <cell r="I1743">
            <v>50</v>
          </cell>
        </row>
        <row r="1744">
          <cell r="B1744">
            <v>41779</v>
          </cell>
          <cell r="C1744" t="str">
            <v>14.05.16 НН ФМ Тифани</v>
          </cell>
          <cell r="D1744" t="str">
            <v>сопровождение деятельности</v>
          </cell>
          <cell r="G1744">
            <v>6000</v>
          </cell>
          <cell r="H1744">
            <v>60</v>
          </cell>
          <cell r="I1744">
            <v>50</v>
          </cell>
        </row>
        <row r="1745">
          <cell r="B1745">
            <v>41779</v>
          </cell>
          <cell r="C1745" t="str">
            <v>14.05.16 НН ФМ Тифани</v>
          </cell>
          <cell r="D1745" t="str">
            <v>сопровождение деятельности</v>
          </cell>
          <cell r="G1745">
            <v>7500</v>
          </cell>
          <cell r="H1745">
            <v>60</v>
          </cell>
          <cell r="I1745">
            <v>50</v>
          </cell>
        </row>
        <row r="1746">
          <cell r="B1746">
            <v>41779</v>
          </cell>
          <cell r="C1746" t="str">
            <v>14.05.16 НН ФМ Тифани</v>
          </cell>
          <cell r="D1746" t="str">
            <v>Доп. персонал</v>
          </cell>
          <cell r="G1746">
            <v>1200</v>
          </cell>
          <cell r="H1746">
            <v>60</v>
          </cell>
          <cell r="I1746">
            <v>50</v>
          </cell>
        </row>
        <row r="1747">
          <cell r="B1747">
            <v>41779</v>
          </cell>
          <cell r="C1747" t="str">
            <v>14.05.16 НН ФМ Тифани</v>
          </cell>
          <cell r="D1747" t="str">
            <v>сопровождение деятельности</v>
          </cell>
          <cell r="G1747">
            <v>1494.1</v>
          </cell>
          <cell r="H1747">
            <v>60</v>
          </cell>
          <cell r="I1747">
            <v>50</v>
          </cell>
        </row>
        <row r="1748">
          <cell r="B1748">
            <v>41779</v>
          </cell>
          <cell r="C1748" t="str">
            <v>14.05.16 НН ФМ Тифани</v>
          </cell>
          <cell r="D1748" t="str">
            <v>сопровождение деятельности</v>
          </cell>
          <cell r="G1748">
            <v>2400</v>
          </cell>
          <cell r="H1748">
            <v>60</v>
          </cell>
          <cell r="I1748">
            <v>50</v>
          </cell>
        </row>
        <row r="1749">
          <cell r="B1749">
            <v>41779</v>
          </cell>
          <cell r="C1749" t="str">
            <v>14.05.16 НН ФМ Тифани</v>
          </cell>
          <cell r="D1749" t="str">
            <v>сопровождение деятельности</v>
          </cell>
          <cell r="G1749">
            <v>1200</v>
          </cell>
          <cell r="H1749">
            <v>60</v>
          </cell>
          <cell r="I1749">
            <v>50</v>
          </cell>
        </row>
        <row r="1750">
          <cell r="B1750">
            <v>41779</v>
          </cell>
          <cell r="C1750" t="str">
            <v>14.05.16 НН ФМ Тифани</v>
          </cell>
          <cell r="D1750" t="str">
            <v>сопровождение деятельности</v>
          </cell>
          <cell r="G1750">
            <v>200</v>
          </cell>
          <cell r="H1750">
            <v>60</v>
          </cell>
          <cell r="I1750">
            <v>50</v>
          </cell>
        </row>
        <row r="1751">
          <cell r="B1751">
            <v>41779</v>
          </cell>
          <cell r="C1751" t="str">
            <v>14.05.16 НН ФМ Тифани</v>
          </cell>
          <cell r="D1751" t="str">
            <v>логистика и монтаж</v>
          </cell>
          <cell r="G1751">
            <v>11000</v>
          </cell>
          <cell r="H1751">
            <v>60</v>
          </cell>
          <cell r="I1751">
            <v>50</v>
          </cell>
        </row>
        <row r="1752">
          <cell r="B1752">
            <v>41779</v>
          </cell>
          <cell r="C1752" t="str">
            <v>14.05.16 НН ФМ Тифани</v>
          </cell>
          <cell r="D1752" t="str">
            <v>сопровождение деятельности</v>
          </cell>
          <cell r="G1752">
            <v>1399</v>
          </cell>
          <cell r="H1752">
            <v>60</v>
          </cell>
          <cell r="I1752">
            <v>50</v>
          </cell>
        </row>
        <row r="1753">
          <cell r="B1753">
            <v>41779</v>
          </cell>
          <cell r="C1753" t="str">
            <v>14.05.16 НН ФМ Тифани</v>
          </cell>
          <cell r="D1753" t="str">
            <v>подотчет</v>
          </cell>
          <cell r="G1753">
            <v>3406.9</v>
          </cell>
          <cell r="H1753">
            <v>71</v>
          </cell>
          <cell r="I1753">
            <v>50</v>
          </cell>
        </row>
        <row r="1754">
          <cell r="B1754">
            <v>41779</v>
          </cell>
          <cell r="C1754" t="str">
            <v>14.05.05 ФМ Униформа</v>
          </cell>
          <cell r="D1754" t="str">
            <v>сопровождение деятельности</v>
          </cell>
          <cell r="G1754">
            <v>1000</v>
          </cell>
          <cell r="H1754">
            <v>60</v>
          </cell>
          <cell r="I1754">
            <v>50</v>
          </cell>
        </row>
        <row r="1755">
          <cell r="B1755">
            <v>41779</v>
          </cell>
          <cell r="C1755" t="str">
            <v>14.03.08 ФМ КЗ Пашмир</v>
          </cell>
          <cell r="D1755" t="str">
            <v>оплата покупателя</v>
          </cell>
          <cell r="G1755">
            <v>372826.65</v>
          </cell>
          <cell r="H1755">
            <v>51</v>
          </cell>
          <cell r="I1755">
            <v>62</v>
          </cell>
        </row>
        <row r="1756">
          <cell r="B1756">
            <v>41779</v>
          </cell>
          <cell r="C1756" t="str">
            <v>Взаиморасчеты МП-ФЮ</v>
          </cell>
          <cell r="D1756" t="str">
            <v>сопровождение деятельности</v>
          </cell>
          <cell r="G1756">
            <v>250000</v>
          </cell>
          <cell r="H1756">
            <v>60</v>
          </cell>
          <cell r="I1756">
            <v>50</v>
          </cell>
        </row>
        <row r="1757">
          <cell r="B1757">
            <v>41779</v>
          </cell>
          <cell r="C1757" t="str">
            <v>Взаиморасчеты МП-ФЮ</v>
          </cell>
          <cell r="D1757" t="str">
            <v>сопровождение деятельности</v>
          </cell>
          <cell r="G1757">
            <v>250000</v>
          </cell>
          <cell r="H1757">
            <v>60</v>
          </cell>
          <cell r="I1757">
            <v>50</v>
          </cell>
        </row>
        <row r="1758">
          <cell r="B1758">
            <v>41779</v>
          </cell>
          <cell r="C1758" t="str">
            <v>Взаиморасчеты МП-ФЮ</v>
          </cell>
          <cell r="D1758" t="str">
            <v>сопровождение деятельности</v>
          </cell>
          <cell r="G1758">
            <v>250000</v>
          </cell>
          <cell r="H1758">
            <v>60</v>
          </cell>
          <cell r="I1758">
            <v>50</v>
          </cell>
        </row>
        <row r="1759">
          <cell r="B1759">
            <v>41779</v>
          </cell>
          <cell r="C1759" t="str">
            <v>Взаиморасчеты МП-ФЮ</v>
          </cell>
          <cell r="D1759" t="str">
            <v>сопровождение деятельности</v>
          </cell>
          <cell r="G1759">
            <v>250000</v>
          </cell>
          <cell r="H1759">
            <v>60</v>
          </cell>
          <cell r="I1759">
            <v>50</v>
          </cell>
        </row>
        <row r="1760">
          <cell r="B1760">
            <v>41779</v>
          </cell>
          <cell r="C1760" t="str">
            <v>ФД</v>
          </cell>
          <cell r="D1760" t="str">
            <v>Займы</v>
          </cell>
          <cell r="G1760">
            <v>1000000</v>
          </cell>
          <cell r="H1760">
            <v>50</v>
          </cell>
          <cell r="I1760">
            <v>66</v>
          </cell>
        </row>
        <row r="1761">
          <cell r="B1761">
            <v>41779</v>
          </cell>
          <cell r="C1761" t="str">
            <v>Взаиморасчеты МП-ФЮ</v>
          </cell>
          <cell r="D1761" t="str">
            <v>сопровождение деятельности</v>
          </cell>
          <cell r="G1761">
            <v>1265656.1599999999</v>
          </cell>
          <cell r="H1761">
            <v>60</v>
          </cell>
          <cell r="I1761">
            <v>50</v>
          </cell>
        </row>
        <row r="1762">
          <cell r="B1762">
            <v>41779</v>
          </cell>
          <cell r="C1762" t="str">
            <v>ФД</v>
          </cell>
          <cell r="D1762" t="str">
            <v>Займы</v>
          </cell>
          <cell r="G1762">
            <v>1265656.1599999999</v>
          </cell>
          <cell r="H1762">
            <v>50</v>
          </cell>
          <cell r="I1762">
            <v>66</v>
          </cell>
        </row>
        <row r="1763">
          <cell r="B1763">
            <v>41779</v>
          </cell>
          <cell r="C1763" t="str">
            <v>ИД</v>
          </cell>
          <cell r="D1763" t="str">
            <v>депозиты</v>
          </cell>
          <cell r="G1763">
            <v>1190000</v>
          </cell>
          <cell r="H1763">
            <v>54</v>
          </cell>
          <cell r="I1763">
            <v>51</v>
          </cell>
        </row>
        <row r="1764">
          <cell r="B1764">
            <v>41779</v>
          </cell>
          <cell r="C1764" t="str">
            <v>14.05.05 ФМ Униформа</v>
          </cell>
          <cell r="D1764" t="str">
            <v>сопровождение деятельности</v>
          </cell>
          <cell r="G1764">
            <v>1000</v>
          </cell>
          <cell r="H1764">
            <v>20</v>
          </cell>
          <cell r="I1764">
            <v>60</v>
          </cell>
        </row>
        <row r="1765">
          <cell r="B1765">
            <v>41780</v>
          </cell>
          <cell r="C1765" t="str">
            <v>14.04.12 ФМ Конференция</v>
          </cell>
          <cell r="D1765" t="str">
            <v>оплата покупателя</v>
          </cell>
          <cell r="G1765">
            <v>53717.14</v>
          </cell>
          <cell r="H1765">
            <v>51</v>
          </cell>
          <cell r="I1765">
            <v>62</v>
          </cell>
        </row>
        <row r="1766">
          <cell r="B1766">
            <v>41780</v>
          </cell>
          <cell r="C1766" t="str">
            <v>ФД</v>
          </cell>
          <cell r="D1766" t="str">
            <v>перемещение</v>
          </cell>
          <cell r="G1766">
            <v>969.6</v>
          </cell>
          <cell r="H1766">
            <v>51</v>
          </cell>
          <cell r="I1766">
            <v>50</v>
          </cell>
        </row>
        <row r="1767">
          <cell r="B1767">
            <v>41780</v>
          </cell>
          <cell r="C1767" t="str">
            <v>Офис</v>
          </cell>
          <cell r="D1767" t="str">
            <v>РКО</v>
          </cell>
          <cell r="G1767">
            <v>969.6</v>
          </cell>
          <cell r="H1767">
            <v>76</v>
          </cell>
          <cell r="I1767">
            <v>51</v>
          </cell>
        </row>
        <row r="1768">
          <cell r="B1768">
            <v>41780</v>
          </cell>
          <cell r="C1768" t="str">
            <v>14.05.27 ФМ Библиотека</v>
          </cell>
          <cell r="D1768" t="str">
            <v>полиграфия и производство</v>
          </cell>
          <cell r="G1768">
            <v>54200</v>
          </cell>
          <cell r="H1768">
            <v>60</v>
          </cell>
          <cell r="I1768">
            <v>51</v>
          </cell>
        </row>
        <row r="1769">
          <cell r="B1769">
            <v>41780</v>
          </cell>
          <cell r="C1769" t="str">
            <v>Офис</v>
          </cell>
          <cell r="D1769" t="str">
            <v>РКО</v>
          </cell>
          <cell r="G1769">
            <v>969.6</v>
          </cell>
          <cell r="H1769">
            <v>26</v>
          </cell>
          <cell r="I1769">
            <v>76</v>
          </cell>
        </row>
        <row r="1770">
          <cell r="B1770">
            <v>41780</v>
          </cell>
          <cell r="C1770" t="str">
            <v>14.03.08 ФМ КЗ Пашмир</v>
          </cell>
          <cell r="D1770" t="str">
            <v>Доп. персонал</v>
          </cell>
          <cell r="G1770">
            <v>15576</v>
          </cell>
          <cell r="H1770">
            <v>60</v>
          </cell>
          <cell r="I1770">
            <v>51</v>
          </cell>
        </row>
        <row r="1771">
          <cell r="B1771">
            <v>41780</v>
          </cell>
          <cell r="C1771" t="str">
            <v>Офис</v>
          </cell>
          <cell r="D1771" t="str">
            <v>накладные расходы</v>
          </cell>
          <cell r="G1771">
            <v>259</v>
          </cell>
          <cell r="H1771">
            <v>76</v>
          </cell>
          <cell r="I1771">
            <v>50</v>
          </cell>
        </row>
        <row r="1772">
          <cell r="B1772">
            <v>41780</v>
          </cell>
          <cell r="C1772" t="str">
            <v>Офис</v>
          </cell>
          <cell r="D1772" t="str">
            <v>накладные расходы</v>
          </cell>
          <cell r="G1772">
            <v>259</v>
          </cell>
          <cell r="H1772">
            <v>26</v>
          </cell>
          <cell r="I1772">
            <v>76</v>
          </cell>
        </row>
        <row r="1773">
          <cell r="B1773">
            <v>41781</v>
          </cell>
          <cell r="C1773" t="str">
            <v>14.05.27 ФМ Библиотека</v>
          </cell>
          <cell r="D1773" t="str">
            <v>полиграфия и производство</v>
          </cell>
          <cell r="G1773">
            <v>54200</v>
          </cell>
          <cell r="H1773">
            <v>20</v>
          </cell>
          <cell r="I1773">
            <v>60</v>
          </cell>
        </row>
        <row r="1774">
          <cell r="B1774">
            <v>41781</v>
          </cell>
          <cell r="C1774" t="str">
            <v>О!Бюро</v>
          </cell>
          <cell r="D1774" t="str">
            <v>Реклама</v>
          </cell>
          <cell r="G1774">
            <v>7500</v>
          </cell>
          <cell r="H1774">
            <v>60</v>
          </cell>
          <cell r="I1774">
            <v>51</v>
          </cell>
        </row>
        <row r="1775">
          <cell r="B1775">
            <v>41781</v>
          </cell>
          <cell r="C1775" t="str">
            <v>О!Бюро</v>
          </cell>
          <cell r="D1775" t="str">
            <v>Реклама</v>
          </cell>
          <cell r="G1775">
            <v>7500</v>
          </cell>
          <cell r="H1775">
            <v>20</v>
          </cell>
          <cell r="I1775">
            <v>60</v>
          </cell>
        </row>
        <row r="1776">
          <cell r="B1776">
            <v>41781</v>
          </cell>
          <cell r="C1776" t="str">
            <v>О!Бюро</v>
          </cell>
          <cell r="D1776" t="str">
            <v>Реклама</v>
          </cell>
          <cell r="G1776">
            <v>500</v>
          </cell>
          <cell r="H1776">
            <v>60</v>
          </cell>
          <cell r="I1776">
            <v>51</v>
          </cell>
        </row>
        <row r="1777">
          <cell r="B1777">
            <v>41781</v>
          </cell>
          <cell r="C1777" t="str">
            <v>О!Бюро</v>
          </cell>
          <cell r="D1777" t="str">
            <v>Реклама</v>
          </cell>
          <cell r="G1777">
            <v>500</v>
          </cell>
          <cell r="H1777">
            <v>20</v>
          </cell>
          <cell r="I1777">
            <v>60</v>
          </cell>
        </row>
        <row r="1778">
          <cell r="B1778">
            <v>41781</v>
          </cell>
          <cell r="C1778" t="str">
            <v>Взаиморасчеты МП-ФЮ</v>
          </cell>
          <cell r="D1778" t="str">
            <v>сопровождение деятельности</v>
          </cell>
          <cell r="G1778">
            <v>50000</v>
          </cell>
          <cell r="H1778">
            <v>60</v>
          </cell>
          <cell r="I1778">
            <v>50</v>
          </cell>
        </row>
        <row r="1779">
          <cell r="B1779">
            <v>41781</v>
          </cell>
          <cell r="C1779" t="str">
            <v>ФД</v>
          </cell>
          <cell r="D1779" t="str">
            <v>Займы</v>
          </cell>
          <cell r="G1779">
            <v>256000</v>
          </cell>
          <cell r="H1779">
            <v>66</v>
          </cell>
          <cell r="I1779">
            <v>50</v>
          </cell>
        </row>
        <row r="1780">
          <cell r="B1780">
            <v>41781</v>
          </cell>
          <cell r="C1780" t="str">
            <v>Офис</v>
          </cell>
          <cell r="D1780" t="str">
            <v>РКО</v>
          </cell>
          <cell r="G1780">
            <v>300</v>
          </cell>
          <cell r="H1780">
            <v>76</v>
          </cell>
          <cell r="I1780">
            <v>51</v>
          </cell>
        </row>
        <row r="1781">
          <cell r="B1781">
            <v>41781</v>
          </cell>
          <cell r="C1781" t="str">
            <v>Офис</v>
          </cell>
          <cell r="D1781" t="str">
            <v>РКО</v>
          </cell>
          <cell r="G1781">
            <v>300</v>
          </cell>
          <cell r="H1781">
            <v>26</v>
          </cell>
          <cell r="I1781">
            <v>76</v>
          </cell>
        </row>
        <row r="1782">
          <cell r="B1782">
            <v>41781</v>
          </cell>
          <cell r="C1782" t="str">
            <v>Офис</v>
          </cell>
          <cell r="D1782" t="str">
            <v>Зарплата 05</v>
          </cell>
          <cell r="G1782">
            <v>10000</v>
          </cell>
          <cell r="H1782">
            <v>70</v>
          </cell>
          <cell r="I1782">
            <v>50</v>
          </cell>
        </row>
        <row r="1783">
          <cell r="B1783">
            <v>41781</v>
          </cell>
          <cell r="C1783" t="str">
            <v>Взаиморасчеты МП-ФЮ</v>
          </cell>
          <cell r="D1783" t="str">
            <v>сопровождение деятельности</v>
          </cell>
          <cell r="G1783">
            <v>250000</v>
          </cell>
          <cell r="H1783">
            <v>60</v>
          </cell>
          <cell r="I1783">
            <v>50</v>
          </cell>
        </row>
        <row r="1784">
          <cell r="B1784">
            <v>41781</v>
          </cell>
          <cell r="C1784" t="str">
            <v>ФД</v>
          </cell>
          <cell r="D1784" t="str">
            <v>Займы</v>
          </cell>
          <cell r="G1784">
            <v>250000</v>
          </cell>
          <cell r="H1784">
            <v>50</v>
          </cell>
          <cell r="I1784">
            <v>66</v>
          </cell>
        </row>
        <row r="1785">
          <cell r="B1785">
            <v>41781</v>
          </cell>
          <cell r="C1785" t="str">
            <v>14.05.19 ФМ DataBase Activation May1</v>
          </cell>
          <cell r="D1785" t="str">
            <v>подотчет</v>
          </cell>
          <cell r="G1785">
            <v>24600</v>
          </cell>
          <cell r="H1785">
            <v>71</v>
          </cell>
          <cell r="I1785">
            <v>50</v>
          </cell>
        </row>
        <row r="1786">
          <cell r="B1786">
            <v>41781</v>
          </cell>
          <cell r="C1786" t="str">
            <v>14.05.29 ФМ Собака</v>
          </cell>
          <cell r="D1786" t="str">
            <v>Комиссия контрагентам</v>
          </cell>
          <cell r="G1786">
            <v>17280</v>
          </cell>
          <cell r="H1786">
            <v>20</v>
          </cell>
          <cell r="I1786">
            <v>60</v>
          </cell>
        </row>
        <row r="1787">
          <cell r="B1787">
            <v>41781</v>
          </cell>
          <cell r="C1787" t="str">
            <v>14.05.22 ЯРЛ ВТБ24</v>
          </cell>
          <cell r="D1787" t="str">
            <v>Реализация</v>
          </cell>
          <cell r="G1787">
            <v>18691.2</v>
          </cell>
          <cell r="H1787">
            <v>62</v>
          </cell>
          <cell r="I1787">
            <v>90</v>
          </cell>
        </row>
        <row r="1788">
          <cell r="B1788">
            <v>41781</v>
          </cell>
          <cell r="C1788" t="str">
            <v>14.05.22 ЯРЛ ВТБ24</v>
          </cell>
          <cell r="D1788" t="str">
            <v>промоперсонал</v>
          </cell>
          <cell r="G1788">
            <v>7450</v>
          </cell>
          <cell r="H1788">
            <v>20</v>
          </cell>
          <cell r="I1788">
            <v>60</v>
          </cell>
        </row>
        <row r="1789">
          <cell r="B1789">
            <v>41782</v>
          </cell>
          <cell r="C1789" t="str">
            <v>14.08.21 ФМ Униформа Хорека</v>
          </cell>
          <cell r="D1789" t="str">
            <v>Закупка материалов</v>
          </cell>
          <cell r="G1789">
            <v>5000</v>
          </cell>
          <cell r="H1789">
            <v>60</v>
          </cell>
          <cell r="I1789">
            <v>51</v>
          </cell>
        </row>
        <row r="1790">
          <cell r="B1790">
            <v>41782</v>
          </cell>
          <cell r="C1790" t="str">
            <v>14.05.22 ЯРЛ ВТБ24</v>
          </cell>
          <cell r="D1790" t="str">
            <v>подотчет</v>
          </cell>
          <cell r="G1790">
            <v>7450</v>
          </cell>
          <cell r="H1790">
            <v>71</v>
          </cell>
          <cell r="I1790">
            <v>50</v>
          </cell>
        </row>
        <row r="1791">
          <cell r="B1791">
            <v>41782</v>
          </cell>
          <cell r="C1791" t="str">
            <v>Свадьба</v>
          </cell>
          <cell r="D1791" t="str">
            <v>Реклама</v>
          </cell>
          <cell r="G1791">
            <v>35525</v>
          </cell>
          <cell r="H1791">
            <v>60</v>
          </cell>
          <cell r="I1791">
            <v>51</v>
          </cell>
        </row>
        <row r="1792">
          <cell r="B1792">
            <v>41782</v>
          </cell>
          <cell r="C1792" t="str">
            <v>Свадьба</v>
          </cell>
          <cell r="D1792" t="str">
            <v>Реклама</v>
          </cell>
          <cell r="G1792">
            <v>35525</v>
          </cell>
          <cell r="H1792">
            <v>20</v>
          </cell>
          <cell r="I1792">
            <v>60</v>
          </cell>
        </row>
        <row r="1793">
          <cell r="B1793">
            <v>41782</v>
          </cell>
          <cell r="C1793" t="str">
            <v>14.05.29 ФМ Собака</v>
          </cell>
          <cell r="D1793" t="str">
            <v>полиграфия и производство</v>
          </cell>
          <cell r="G1793">
            <v>3510</v>
          </cell>
          <cell r="H1793">
            <v>60</v>
          </cell>
          <cell r="I1793">
            <v>51</v>
          </cell>
        </row>
        <row r="1794">
          <cell r="B1794">
            <v>41782</v>
          </cell>
          <cell r="C1794" t="str">
            <v>14.05.29 ФМ Собака</v>
          </cell>
          <cell r="D1794" t="str">
            <v>полиграфия и производство</v>
          </cell>
          <cell r="G1794">
            <v>3510</v>
          </cell>
          <cell r="H1794">
            <v>20</v>
          </cell>
          <cell r="I1794">
            <v>60</v>
          </cell>
        </row>
        <row r="1795">
          <cell r="B1795">
            <v>41782</v>
          </cell>
          <cell r="C1795" t="str">
            <v>14.05.29 ФМ Собака</v>
          </cell>
          <cell r="D1795" t="str">
            <v>полиграфия и производство</v>
          </cell>
          <cell r="G1795">
            <v>60000</v>
          </cell>
          <cell r="H1795">
            <v>60</v>
          </cell>
          <cell r="I1795">
            <v>51</v>
          </cell>
        </row>
        <row r="1796">
          <cell r="B1796">
            <v>41782</v>
          </cell>
          <cell r="C1796" t="str">
            <v>14.05.29 ФМ Собака</v>
          </cell>
          <cell r="D1796" t="str">
            <v>полиграфия и производство</v>
          </cell>
          <cell r="G1796">
            <v>60000</v>
          </cell>
          <cell r="H1796">
            <v>20</v>
          </cell>
          <cell r="I1796">
            <v>60</v>
          </cell>
        </row>
        <row r="1797">
          <cell r="B1797">
            <v>41782</v>
          </cell>
          <cell r="C1797" t="str">
            <v>Газель</v>
          </cell>
          <cell r="D1797" t="str">
            <v>обслуживание газели</v>
          </cell>
          <cell r="G1797">
            <v>5480</v>
          </cell>
          <cell r="H1797">
            <v>60</v>
          </cell>
          <cell r="I1797">
            <v>50</v>
          </cell>
        </row>
        <row r="1798">
          <cell r="B1798">
            <v>41782</v>
          </cell>
          <cell r="C1798" t="str">
            <v>Газель</v>
          </cell>
          <cell r="D1798" t="str">
            <v>подотчет</v>
          </cell>
          <cell r="G1798">
            <v>8100</v>
          </cell>
          <cell r="H1798">
            <v>71</v>
          </cell>
          <cell r="I1798">
            <v>50</v>
          </cell>
        </row>
        <row r="1799">
          <cell r="B1799">
            <v>41782</v>
          </cell>
          <cell r="C1799" t="str">
            <v>Газель</v>
          </cell>
          <cell r="D1799" t="str">
            <v>подотчет</v>
          </cell>
          <cell r="G1799">
            <v>5490</v>
          </cell>
          <cell r="H1799">
            <v>50</v>
          </cell>
          <cell r="I1799">
            <v>71</v>
          </cell>
        </row>
        <row r="1800">
          <cell r="B1800">
            <v>41782</v>
          </cell>
          <cell r="C1800" t="str">
            <v>Газель</v>
          </cell>
          <cell r="D1800" t="str">
            <v>обслуживание газели</v>
          </cell>
          <cell r="G1800">
            <v>5610</v>
          </cell>
          <cell r="H1800">
            <v>60</v>
          </cell>
          <cell r="I1800">
            <v>50</v>
          </cell>
        </row>
        <row r="1801">
          <cell r="B1801">
            <v>41782</v>
          </cell>
          <cell r="C1801" t="str">
            <v>Газель</v>
          </cell>
          <cell r="D1801" t="str">
            <v>обслуживание газели</v>
          </cell>
          <cell r="G1801">
            <v>5610</v>
          </cell>
          <cell r="H1801">
            <v>20</v>
          </cell>
          <cell r="I1801">
            <v>60</v>
          </cell>
        </row>
        <row r="1802">
          <cell r="B1802">
            <v>41782</v>
          </cell>
          <cell r="C1802" t="str">
            <v>14.05.07 ФМ Производство платков</v>
          </cell>
          <cell r="D1802" t="str">
            <v>Закупка материалов</v>
          </cell>
          <cell r="G1802">
            <v>30000</v>
          </cell>
          <cell r="H1802">
            <v>60</v>
          </cell>
          <cell r="I1802">
            <v>50</v>
          </cell>
        </row>
        <row r="1803">
          <cell r="B1803">
            <v>41782</v>
          </cell>
          <cell r="C1803" t="str">
            <v>Газель</v>
          </cell>
          <cell r="D1803" t="str">
            <v>обслуживание газели</v>
          </cell>
          <cell r="G1803">
            <v>5480</v>
          </cell>
          <cell r="H1803">
            <v>20</v>
          </cell>
          <cell r="I1803">
            <v>60</v>
          </cell>
        </row>
        <row r="1804">
          <cell r="B1804">
            <v>41782</v>
          </cell>
          <cell r="C1804" t="str">
            <v>14.05.07 ФМ Производство платков</v>
          </cell>
          <cell r="D1804" t="str">
            <v>Закупка материалов</v>
          </cell>
          <cell r="G1804">
            <v>30000</v>
          </cell>
          <cell r="H1804">
            <v>20</v>
          </cell>
          <cell r="I1804">
            <v>60</v>
          </cell>
        </row>
        <row r="1805">
          <cell r="B1805">
            <v>41783</v>
          </cell>
          <cell r="C1805" t="str">
            <v>14.05.30 ФМ ELLE</v>
          </cell>
          <cell r="D1805" t="str">
            <v>Комиссия контрагентам</v>
          </cell>
          <cell r="G1805">
            <v>21490</v>
          </cell>
          <cell r="H1805">
            <v>20</v>
          </cell>
          <cell r="I1805">
            <v>60</v>
          </cell>
        </row>
        <row r="1806">
          <cell r="B1806">
            <v>41785</v>
          </cell>
          <cell r="C1806" t="str">
            <v>Офис</v>
          </cell>
          <cell r="D1806" t="str">
            <v>Зарплата 04</v>
          </cell>
          <cell r="G1806">
            <v>40000</v>
          </cell>
          <cell r="H1806">
            <v>70</v>
          </cell>
          <cell r="I1806">
            <v>50</v>
          </cell>
        </row>
        <row r="1807">
          <cell r="B1807">
            <v>41785</v>
          </cell>
          <cell r="C1807" t="str">
            <v>14.04.11 КЗ ФМ Extra lounge</v>
          </cell>
          <cell r="D1807" t="str">
            <v>подотчет</v>
          </cell>
          <cell r="G1807">
            <v>482</v>
          </cell>
          <cell r="H1807">
            <v>50</v>
          </cell>
          <cell r="I1807">
            <v>71</v>
          </cell>
        </row>
        <row r="1808">
          <cell r="B1808">
            <v>41785</v>
          </cell>
          <cell r="C1808" t="str">
            <v xml:space="preserve">14.03.11 ФМ Униформа Retail </v>
          </cell>
          <cell r="D1808" t="str">
            <v>подотчет</v>
          </cell>
          <cell r="G1808">
            <v>500</v>
          </cell>
          <cell r="H1808">
            <v>50</v>
          </cell>
          <cell r="I1808">
            <v>71</v>
          </cell>
        </row>
        <row r="1809">
          <cell r="B1809">
            <v>41785</v>
          </cell>
          <cell r="C1809" t="str">
            <v>14.05.16 ФМ Кино со вкусом</v>
          </cell>
          <cell r="D1809" t="str">
            <v>подотчет</v>
          </cell>
          <cell r="G1809">
            <v>80000</v>
          </cell>
          <cell r="H1809">
            <v>50</v>
          </cell>
          <cell r="I1809">
            <v>71</v>
          </cell>
        </row>
        <row r="1810">
          <cell r="B1810">
            <v>41785</v>
          </cell>
          <cell r="C1810" t="str">
            <v>14.05.16 ФМ Кино со вкусом</v>
          </cell>
          <cell r="D1810" t="str">
            <v>Доп. персонал</v>
          </cell>
          <cell r="G1810">
            <v>39000</v>
          </cell>
          <cell r="H1810">
            <v>60</v>
          </cell>
          <cell r="I1810">
            <v>50</v>
          </cell>
        </row>
        <row r="1811">
          <cell r="B1811">
            <v>41785</v>
          </cell>
          <cell r="C1811" t="str">
            <v>14.05.16 ФМ Кино со вкусом</v>
          </cell>
          <cell r="D1811" t="str">
            <v>сопровождение деятельности</v>
          </cell>
          <cell r="G1811">
            <v>9100</v>
          </cell>
          <cell r="H1811">
            <v>60</v>
          </cell>
          <cell r="I1811">
            <v>50</v>
          </cell>
        </row>
        <row r="1812">
          <cell r="B1812">
            <v>41785</v>
          </cell>
          <cell r="C1812" t="str">
            <v>14.05.16 ФМ Кино со вкусом</v>
          </cell>
          <cell r="D1812" t="str">
            <v>логистика и монтаж</v>
          </cell>
          <cell r="G1812">
            <v>8090</v>
          </cell>
          <cell r="H1812">
            <v>60</v>
          </cell>
          <cell r="I1812">
            <v>50</v>
          </cell>
        </row>
        <row r="1813">
          <cell r="B1813">
            <v>41785</v>
          </cell>
          <cell r="C1813" t="str">
            <v xml:space="preserve">14.03.11 ФМ Униформа Retail </v>
          </cell>
          <cell r="D1813" t="str">
            <v>Доп. персонал</v>
          </cell>
          <cell r="G1813">
            <v>500</v>
          </cell>
          <cell r="H1813">
            <v>60</v>
          </cell>
          <cell r="I1813">
            <v>50</v>
          </cell>
        </row>
        <row r="1814">
          <cell r="B1814">
            <v>41785</v>
          </cell>
          <cell r="C1814" t="str">
            <v>ИД</v>
          </cell>
          <cell r="D1814" t="str">
            <v>депозиты</v>
          </cell>
          <cell r="G1814">
            <v>590000</v>
          </cell>
          <cell r="H1814">
            <v>51</v>
          </cell>
          <cell r="I1814">
            <v>54</v>
          </cell>
        </row>
        <row r="1815">
          <cell r="B1815">
            <v>41785</v>
          </cell>
          <cell r="C1815" t="str">
            <v>ИД</v>
          </cell>
          <cell r="D1815" t="str">
            <v>доход от ИД</v>
          </cell>
          <cell r="G1815">
            <v>783.65</v>
          </cell>
          <cell r="H1815">
            <v>51</v>
          </cell>
          <cell r="I1815">
            <v>91</v>
          </cell>
        </row>
        <row r="1816">
          <cell r="B1816">
            <v>41785</v>
          </cell>
          <cell r="C1816" t="str">
            <v>ФД</v>
          </cell>
          <cell r="D1816" t="str">
            <v>Транзит</v>
          </cell>
          <cell r="G1816">
            <v>748663</v>
          </cell>
          <cell r="H1816">
            <v>57</v>
          </cell>
          <cell r="I1816">
            <v>51</v>
          </cell>
        </row>
        <row r="1817">
          <cell r="B1817">
            <v>41785</v>
          </cell>
          <cell r="C1817" t="str">
            <v>Офис</v>
          </cell>
          <cell r="D1817" t="str">
            <v>Зарплата 05</v>
          </cell>
          <cell r="G1817">
            <v>3000</v>
          </cell>
          <cell r="H1817">
            <v>70</v>
          </cell>
          <cell r="I1817">
            <v>50</v>
          </cell>
        </row>
        <row r="1818">
          <cell r="B1818">
            <v>41785</v>
          </cell>
          <cell r="C1818" t="str">
            <v xml:space="preserve">14.03.14 ФМ Cinema Club </v>
          </cell>
          <cell r="D1818" t="str">
            <v>оплата покупателя</v>
          </cell>
          <cell r="G1818">
            <v>159102.72</v>
          </cell>
          <cell r="H1818">
            <v>51</v>
          </cell>
          <cell r="I1818">
            <v>62</v>
          </cell>
        </row>
        <row r="1819">
          <cell r="B1819">
            <v>41785</v>
          </cell>
          <cell r="C1819" t="str">
            <v>14.05.09 Адамант 9 мая</v>
          </cell>
          <cell r="D1819" t="str">
            <v>оплата покупателя</v>
          </cell>
          <cell r="G1819">
            <v>2699.84</v>
          </cell>
          <cell r="H1819">
            <v>51</v>
          </cell>
          <cell r="I1819">
            <v>62</v>
          </cell>
        </row>
        <row r="1820">
          <cell r="B1820">
            <v>41785</v>
          </cell>
          <cell r="C1820" t="str">
            <v>14.05.16 ФМ Кино со вкусом</v>
          </cell>
          <cell r="D1820" t="str">
            <v>полиграфия и производство</v>
          </cell>
          <cell r="G1820">
            <v>7800</v>
          </cell>
          <cell r="H1820">
            <v>60</v>
          </cell>
          <cell r="I1820">
            <v>51</v>
          </cell>
        </row>
        <row r="1821">
          <cell r="B1821">
            <v>41785</v>
          </cell>
          <cell r="C1821" t="str">
            <v>14.05.16 ФМ Кино со вкусом</v>
          </cell>
          <cell r="D1821" t="str">
            <v>полиграфия и производство</v>
          </cell>
          <cell r="G1821">
            <v>7800</v>
          </cell>
          <cell r="H1821">
            <v>20</v>
          </cell>
          <cell r="I1821">
            <v>60</v>
          </cell>
        </row>
        <row r="1822">
          <cell r="B1822">
            <v>41785</v>
          </cell>
          <cell r="C1822" t="str">
            <v>14.05.24 Коивент Родео Драйв</v>
          </cell>
          <cell r="D1822" t="str">
            <v>подотчет</v>
          </cell>
          <cell r="G1822">
            <v>10600</v>
          </cell>
          <cell r="H1822">
            <v>71</v>
          </cell>
          <cell r="I1822">
            <v>50</v>
          </cell>
        </row>
        <row r="1823">
          <cell r="B1823">
            <v>41785</v>
          </cell>
          <cell r="C1823" t="str">
            <v>14.05.24 Коивент Родео Драйв</v>
          </cell>
          <cell r="D1823" t="str">
            <v>промоперсонал</v>
          </cell>
          <cell r="G1823">
            <v>10600</v>
          </cell>
          <cell r="H1823">
            <v>20</v>
          </cell>
          <cell r="I1823">
            <v>60</v>
          </cell>
        </row>
        <row r="1824">
          <cell r="B1824">
            <v>41785</v>
          </cell>
          <cell r="C1824" t="str">
            <v>14.05.30 КЗ ФМ Марриот</v>
          </cell>
          <cell r="D1824" t="str">
            <v>логистика и монтаж</v>
          </cell>
          <cell r="G1824">
            <v>20000</v>
          </cell>
          <cell r="H1824">
            <v>60</v>
          </cell>
          <cell r="I1824">
            <v>51</v>
          </cell>
        </row>
        <row r="1825">
          <cell r="B1825">
            <v>41785</v>
          </cell>
          <cell r="C1825" t="str">
            <v>14.05.30 КЗ ФМ Марриот</v>
          </cell>
          <cell r="D1825" t="str">
            <v>логистика и монтаж</v>
          </cell>
          <cell r="G1825">
            <v>20000</v>
          </cell>
          <cell r="H1825">
            <v>20</v>
          </cell>
          <cell r="I1825">
            <v>60</v>
          </cell>
        </row>
        <row r="1826">
          <cell r="B1826">
            <v>41785</v>
          </cell>
          <cell r="C1826" t="str">
            <v>Газель</v>
          </cell>
          <cell r="D1826" t="str">
            <v>обслуживание газели</v>
          </cell>
          <cell r="G1826">
            <v>2000</v>
          </cell>
          <cell r="H1826">
            <v>60</v>
          </cell>
          <cell r="I1826">
            <v>50</v>
          </cell>
        </row>
        <row r="1827">
          <cell r="B1827">
            <v>41785</v>
          </cell>
          <cell r="C1827" t="str">
            <v>14.05.27 ФМ Библиотека</v>
          </cell>
          <cell r="D1827" t="str">
            <v>полиграфия и производство</v>
          </cell>
          <cell r="G1827">
            <v>4000</v>
          </cell>
          <cell r="H1827">
            <v>60</v>
          </cell>
          <cell r="I1827">
            <v>51</v>
          </cell>
        </row>
        <row r="1828">
          <cell r="B1828">
            <v>41785</v>
          </cell>
          <cell r="C1828" t="str">
            <v>14.05.27 ФМ Библиотека</v>
          </cell>
          <cell r="D1828" t="str">
            <v>полиграфия и производство</v>
          </cell>
          <cell r="G1828">
            <v>4000</v>
          </cell>
          <cell r="H1828">
            <v>20</v>
          </cell>
          <cell r="I1828">
            <v>60</v>
          </cell>
        </row>
        <row r="1829">
          <cell r="B1829">
            <v>41785</v>
          </cell>
          <cell r="C1829" t="str">
            <v>14.05.27 ФМ Библиотека</v>
          </cell>
          <cell r="D1829" t="str">
            <v>подотчет</v>
          </cell>
          <cell r="G1829">
            <v>40000</v>
          </cell>
          <cell r="H1829">
            <v>71</v>
          </cell>
          <cell r="I1829">
            <v>50</v>
          </cell>
        </row>
        <row r="1830">
          <cell r="B1830">
            <v>41785</v>
          </cell>
          <cell r="C1830" t="str">
            <v>14.05.30 КЗ ФМ Марриот</v>
          </cell>
          <cell r="D1830" t="str">
            <v>логистика и монтаж</v>
          </cell>
          <cell r="G1830">
            <v>3000</v>
          </cell>
          <cell r="H1830">
            <v>60</v>
          </cell>
          <cell r="I1830">
            <v>50</v>
          </cell>
        </row>
        <row r="1831">
          <cell r="B1831">
            <v>41785</v>
          </cell>
          <cell r="C1831" t="str">
            <v>14.05.30 КЗ ФМ Марриот</v>
          </cell>
          <cell r="D1831" t="str">
            <v>логистика и монтаж</v>
          </cell>
          <cell r="G1831">
            <v>3000</v>
          </cell>
          <cell r="H1831">
            <v>20</v>
          </cell>
          <cell r="I1831">
            <v>60</v>
          </cell>
        </row>
        <row r="1832">
          <cell r="B1832">
            <v>41785</v>
          </cell>
          <cell r="C1832" t="str">
            <v>Газель</v>
          </cell>
          <cell r="D1832" t="str">
            <v>обслуживание газели</v>
          </cell>
          <cell r="G1832">
            <v>2000</v>
          </cell>
          <cell r="H1832">
            <v>20</v>
          </cell>
          <cell r="I1832">
            <v>60</v>
          </cell>
        </row>
        <row r="1833">
          <cell r="B1833">
            <v>41785</v>
          </cell>
          <cell r="C1833" t="str">
            <v>14.05.30 КЗ ФМ Марриот</v>
          </cell>
          <cell r="D1833" t="str">
            <v>логистика и монтаж</v>
          </cell>
          <cell r="G1833">
            <v>4000</v>
          </cell>
          <cell r="H1833">
            <v>60</v>
          </cell>
          <cell r="I1833">
            <v>50</v>
          </cell>
        </row>
        <row r="1834">
          <cell r="B1834">
            <v>41785</v>
          </cell>
          <cell r="C1834" t="str">
            <v>14.05.30 КЗ ФМ Марриот</v>
          </cell>
          <cell r="D1834" t="str">
            <v>логистика и монтаж</v>
          </cell>
          <cell r="G1834">
            <v>4000</v>
          </cell>
          <cell r="H1834">
            <v>20</v>
          </cell>
          <cell r="I1834">
            <v>60</v>
          </cell>
        </row>
        <row r="1835">
          <cell r="B1835">
            <v>41785</v>
          </cell>
          <cell r="C1835" t="str">
            <v>14.05.30 КЗ ФМ Марриот</v>
          </cell>
          <cell r="D1835" t="str">
            <v>Комиссия контрагентам</v>
          </cell>
          <cell r="G1835">
            <v>13390</v>
          </cell>
          <cell r="H1835">
            <v>20</v>
          </cell>
          <cell r="I1835">
            <v>60</v>
          </cell>
        </row>
        <row r="1836">
          <cell r="B1836">
            <v>41785</v>
          </cell>
          <cell r="C1836" t="str">
            <v>14.05.30 КЗ ФМ Марриот</v>
          </cell>
          <cell r="D1836" t="str">
            <v>сопровождение деятельности</v>
          </cell>
          <cell r="G1836">
            <v>5090.12</v>
          </cell>
          <cell r="H1836">
            <v>60</v>
          </cell>
          <cell r="I1836">
            <v>55</v>
          </cell>
        </row>
        <row r="1837">
          <cell r="B1837">
            <v>41785</v>
          </cell>
          <cell r="C1837" t="str">
            <v>14.05.30 КЗ ФМ Марриот</v>
          </cell>
          <cell r="D1837" t="str">
            <v>сопровождение деятельности</v>
          </cell>
          <cell r="G1837">
            <v>6095.06</v>
          </cell>
          <cell r="H1837">
            <v>60</v>
          </cell>
          <cell r="I1837">
            <v>55</v>
          </cell>
        </row>
        <row r="1838">
          <cell r="B1838">
            <v>41785</v>
          </cell>
          <cell r="C1838" t="str">
            <v>14.05.30 КЗ ФМ Марриот</v>
          </cell>
          <cell r="D1838" t="str">
            <v>сопровождение деятельности</v>
          </cell>
          <cell r="G1838">
            <v>5090.12</v>
          </cell>
          <cell r="H1838">
            <v>20</v>
          </cell>
          <cell r="I1838">
            <v>60</v>
          </cell>
        </row>
        <row r="1839">
          <cell r="B1839">
            <v>41785</v>
          </cell>
          <cell r="C1839" t="str">
            <v>14.05.30 КЗ ФМ Марриот</v>
          </cell>
          <cell r="D1839" t="str">
            <v>сопровождение деятельности</v>
          </cell>
          <cell r="G1839">
            <v>6095.06</v>
          </cell>
          <cell r="H1839">
            <v>20</v>
          </cell>
          <cell r="I1839">
            <v>60</v>
          </cell>
        </row>
        <row r="1840">
          <cell r="B1840">
            <v>41786</v>
          </cell>
          <cell r="C1840" t="str">
            <v>14.05.27 ФМ Библиотека</v>
          </cell>
          <cell r="D1840" t="str">
            <v>Комиссия контрагентам</v>
          </cell>
          <cell r="G1840">
            <v>15570</v>
          </cell>
          <cell r="H1840">
            <v>20</v>
          </cell>
          <cell r="I1840">
            <v>60</v>
          </cell>
        </row>
        <row r="1841">
          <cell r="B1841">
            <v>41786</v>
          </cell>
          <cell r="C1841" t="str">
            <v>офис</v>
          </cell>
          <cell r="D1841" t="str">
            <v>накладные расходы</v>
          </cell>
          <cell r="G1841">
            <v>365</v>
          </cell>
          <cell r="H1841">
            <v>76</v>
          </cell>
          <cell r="I1841">
            <v>50</v>
          </cell>
        </row>
        <row r="1842">
          <cell r="B1842">
            <v>41786</v>
          </cell>
          <cell r="C1842" t="str">
            <v>офис</v>
          </cell>
          <cell r="D1842" t="str">
            <v>Зарплата 04</v>
          </cell>
          <cell r="G1842">
            <v>3900</v>
          </cell>
          <cell r="H1842">
            <v>70</v>
          </cell>
          <cell r="I1842">
            <v>50</v>
          </cell>
        </row>
        <row r="1843">
          <cell r="B1843">
            <v>41786</v>
          </cell>
          <cell r="C1843" t="str">
            <v>офис</v>
          </cell>
          <cell r="D1843" t="str">
            <v>накладные расходы</v>
          </cell>
          <cell r="G1843">
            <v>365</v>
          </cell>
          <cell r="H1843">
            <v>26</v>
          </cell>
          <cell r="I1843">
            <v>76</v>
          </cell>
        </row>
        <row r="1844">
          <cell r="B1844">
            <v>41786</v>
          </cell>
          <cell r="C1844" t="str">
            <v>О!Бюро</v>
          </cell>
          <cell r="D1844" t="str">
            <v>Реклама</v>
          </cell>
          <cell r="G1844">
            <v>25375</v>
          </cell>
          <cell r="H1844">
            <v>60</v>
          </cell>
          <cell r="I1844">
            <v>51</v>
          </cell>
        </row>
        <row r="1845">
          <cell r="B1845">
            <v>41786</v>
          </cell>
          <cell r="C1845" t="str">
            <v>О!Бюро</v>
          </cell>
          <cell r="D1845" t="str">
            <v>Реклама</v>
          </cell>
          <cell r="G1845">
            <v>25375</v>
          </cell>
          <cell r="H1845">
            <v>20</v>
          </cell>
          <cell r="I1845">
            <v>60</v>
          </cell>
        </row>
        <row r="1846">
          <cell r="B1846">
            <v>41786</v>
          </cell>
          <cell r="C1846" t="str">
            <v>офис</v>
          </cell>
          <cell r="D1846" t="str">
            <v>% по кредитам и займам</v>
          </cell>
          <cell r="G1846">
            <v>20000</v>
          </cell>
          <cell r="H1846">
            <v>76</v>
          </cell>
          <cell r="I1846">
            <v>50</v>
          </cell>
        </row>
        <row r="1847">
          <cell r="B1847">
            <v>41786</v>
          </cell>
          <cell r="C1847" t="str">
            <v>офис</v>
          </cell>
          <cell r="D1847" t="str">
            <v>% по кредитам и займам</v>
          </cell>
          <cell r="G1847">
            <v>20000</v>
          </cell>
          <cell r="H1847">
            <v>26</v>
          </cell>
          <cell r="I1847">
            <v>76</v>
          </cell>
        </row>
        <row r="1848">
          <cell r="B1848">
            <v>41786</v>
          </cell>
          <cell r="C1848" t="str">
            <v>Офис</v>
          </cell>
          <cell r="D1848" t="str">
            <v>Зарплата 05</v>
          </cell>
          <cell r="G1848">
            <v>2000</v>
          </cell>
          <cell r="H1848">
            <v>70</v>
          </cell>
          <cell r="I1848">
            <v>50</v>
          </cell>
        </row>
        <row r="1849">
          <cell r="B1849">
            <v>41786</v>
          </cell>
          <cell r="C1849" t="str">
            <v>Свадьба</v>
          </cell>
          <cell r="D1849" t="str">
            <v>накладные расходы</v>
          </cell>
          <cell r="G1849">
            <v>2500</v>
          </cell>
          <cell r="H1849">
            <v>60</v>
          </cell>
          <cell r="I1849">
            <v>51</v>
          </cell>
        </row>
        <row r="1850">
          <cell r="B1850">
            <v>41786</v>
          </cell>
          <cell r="C1850" t="str">
            <v>Свадьба</v>
          </cell>
          <cell r="D1850" t="str">
            <v>накладные расходы</v>
          </cell>
          <cell r="G1850">
            <v>2500</v>
          </cell>
          <cell r="H1850">
            <v>20</v>
          </cell>
          <cell r="I1850">
            <v>60</v>
          </cell>
        </row>
        <row r="1851">
          <cell r="B1851">
            <v>41786</v>
          </cell>
          <cell r="C1851" t="str">
            <v>14.05.27 ФМ Библиотека</v>
          </cell>
          <cell r="D1851" t="str">
            <v>аренда оборудования</v>
          </cell>
          <cell r="G1851">
            <v>15825</v>
          </cell>
          <cell r="H1851">
            <v>20</v>
          </cell>
          <cell r="I1851">
            <v>60</v>
          </cell>
        </row>
        <row r="1852">
          <cell r="B1852">
            <v>41786</v>
          </cell>
          <cell r="C1852" t="str">
            <v>14.05.27 ФМ Библиотека</v>
          </cell>
          <cell r="D1852" t="str">
            <v>аренда оборудования</v>
          </cell>
          <cell r="G1852">
            <v>15834</v>
          </cell>
          <cell r="H1852">
            <v>20</v>
          </cell>
          <cell r="I1852">
            <v>60</v>
          </cell>
        </row>
        <row r="1853">
          <cell r="B1853">
            <v>41786</v>
          </cell>
          <cell r="C1853" t="str">
            <v>14.05.27 ФМ Библиотека</v>
          </cell>
          <cell r="D1853" t="str">
            <v>Доп. персонал</v>
          </cell>
          <cell r="G1853">
            <v>8000</v>
          </cell>
          <cell r="H1853">
            <v>20</v>
          </cell>
          <cell r="I1853">
            <v>60</v>
          </cell>
        </row>
        <row r="1854">
          <cell r="B1854">
            <v>41786</v>
          </cell>
          <cell r="C1854" t="str">
            <v>14.05.27 ФМ Библиотека</v>
          </cell>
          <cell r="D1854" t="str">
            <v>Доп. персонал</v>
          </cell>
          <cell r="G1854">
            <v>6000</v>
          </cell>
          <cell r="H1854">
            <v>20</v>
          </cell>
          <cell r="I1854">
            <v>60</v>
          </cell>
        </row>
        <row r="1855">
          <cell r="B1855">
            <v>41786</v>
          </cell>
          <cell r="C1855" t="str">
            <v>14.05.27 ФМ Библиотека</v>
          </cell>
          <cell r="D1855" t="str">
            <v>Доп. персонал</v>
          </cell>
          <cell r="G1855">
            <v>10500</v>
          </cell>
          <cell r="H1855">
            <v>20</v>
          </cell>
          <cell r="I1855">
            <v>60</v>
          </cell>
        </row>
        <row r="1856">
          <cell r="B1856">
            <v>41786</v>
          </cell>
          <cell r="C1856" t="str">
            <v>14.05.27 ФМ Библиотека</v>
          </cell>
          <cell r="D1856" t="str">
            <v>Доп. персонал</v>
          </cell>
          <cell r="G1856">
            <v>1500</v>
          </cell>
          <cell r="H1856">
            <v>20</v>
          </cell>
          <cell r="I1856">
            <v>60</v>
          </cell>
        </row>
        <row r="1857">
          <cell r="B1857">
            <v>41786</v>
          </cell>
          <cell r="C1857" t="str">
            <v>14.05.27 ФМ Библиотека</v>
          </cell>
          <cell r="D1857" t="str">
            <v>Доп. персонал</v>
          </cell>
          <cell r="G1857">
            <v>9200</v>
          </cell>
          <cell r="H1857">
            <v>20</v>
          </cell>
          <cell r="I1857">
            <v>60</v>
          </cell>
        </row>
        <row r="1858">
          <cell r="B1858">
            <v>41786</v>
          </cell>
          <cell r="C1858" t="str">
            <v>14.05.27 ФМ Библиотека</v>
          </cell>
          <cell r="D1858" t="str">
            <v>логистика и монтаж</v>
          </cell>
          <cell r="G1858">
            <v>4800</v>
          </cell>
          <cell r="H1858">
            <v>20</v>
          </cell>
          <cell r="I1858">
            <v>60</v>
          </cell>
        </row>
        <row r="1859">
          <cell r="B1859">
            <v>41786</v>
          </cell>
          <cell r="C1859" t="str">
            <v>14.05.27 ФМ Библиотека</v>
          </cell>
          <cell r="D1859" t="str">
            <v>сопровождение деятельности</v>
          </cell>
          <cell r="G1859">
            <v>2758</v>
          </cell>
          <cell r="H1859">
            <v>20</v>
          </cell>
          <cell r="I1859">
            <v>60</v>
          </cell>
        </row>
        <row r="1860">
          <cell r="B1860">
            <v>41786</v>
          </cell>
          <cell r="C1860" t="str">
            <v>Свадьба</v>
          </cell>
          <cell r="D1860" t="str">
            <v>Реклама</v>
          </cell>
          <cell r="G1860">
            <v>4720</v>
          </cell>
          <cell r="H1860">
            <v>60</v>
          </cell>
          <cell r="I1860">
            <v>55</v>
          </cell>
        </row>
        <row r="1861">
          <cell r="B1861">
            <v>41786</v>
          </cell>
          <cell r="C1861" t="str">
            <v>О!Бюро</v>
          </cell>
          <cell r="D1861" t="str">
            <v>Реклама</v>
          </cell>
          <cell r="G1861">
            <v>2360</v>
          </cell>
          <cell r="H1861">
            <v>60</v>
          </cell>
          <cell r="I1861">
            <v>55</v>
          </cell>
        </row>
        <row r="1862">
          <cell r="B1862">
            <v>41786</v>
          </cell>
          <cell r="C1862" t="str">
            <v>Свадьба</v>
          </cell>
          <cell r="D1862" t="str">
            <v>Реклама</v>
          </cell>
          <cell r="G1862">
            <v>4720</v>
          </cell>
          <cell r="H1862">
            <v>20</v>
          </cell>
          <cell r="I1862">
            <v>60</v>
          </cell>
        </row>
        <row r="1863">
          <cell r="B1863">
            <v>41786</v>
          </cell>
          <cell r="C1863" t="str">
            <v>О!Бюро</v>
          </cell>
          <cell r="D1863" t="str">
            <v>Реклама</v>
          </cell>
          <cell r="G1863">
            <v>2360</v>
          </cell>
          <cell r="H1863">
            <v>20</v>
          </cell>
          <cell r="I1863">
            <v>60</v>
          </cell>
        </row>
        <row r="1864">
          <cell r="B1864">
            <v>41786</v>
          </cell>
          <cell r="C1864" t="str">
            <v>14.05.27 ФМ Библиотека</v>
          </cell>
          <cell r="D1864" t="str">
            <v>Реализация</v>
          </cell>
          <cell r="G1864">
            <v>329565.34000000003</v>
          </cell>
          <cell r="H1864">
            <v>62</v>
          </cell>
          <cell r="I1864">
            <v>90</v>
          </cell>
        </row>
        <row r="1865">
          <cell r="B1865">
            <v>41787</v>
          </cell>
          <cell r="C1865" t="str">
            <v>14.08.21 ФМ Униформа Хорека</v>
          </cell>
          <cell r="D1865" t="str">
            <v>Закупка материалов</v>
          </cell>
          <cell r="G1865">
            <v>4420</v>
          </cell>
          <cell r="H1865">
            <v>60</v>
          </cell>
          <cell r="I1865">
            <v>51</v>
          </cell>
        </row>
        <row r="1866">
          <cell r="B1866">
            <v>41787</v>
          </cell>
          <cell r="C1866" t="str">
            <v>Офис КЛД</v>
          </cell>
          <cell r="D1866" t="str">
            <v>подотчет</v>
          </cell>
          <cell r="G1866">
            <v>500</v>
          </cell>
          <cell r="H1866">
            <v>50</v>
          </cell>
          <cell r="I1866">
            <v>71</v>
          </cell>
        </row>
        <row r="1867">
          <cell r="B1867">
            <v>41787</v>
          </cell>
          <cell r="C1867" t="str">
            <v>Офис КЛД</v>
          </cell>
          <cell r="D1867" t="str">
            <v>накладные расходы</v>
          </cell>
          <cell r="G1867">
            <v>500</v>
          </cell>
          <cell r="H1867">
            <v>76</v>
          </cell>
          <cell r="I1867">
            <v>50</v>
          </cell>
        </row>
        <row r="1868">
          <cell r="B1868">
            <v>41787</v>
          </cell>
          <cell r="C1868" t="str">
            <v>Офис КЛД</v>
          </cell>
          <cell r="D1868" t="str">
            <v>накладные расходы</v>
          </cell>
          <cell r="G1868">
            <v>500</v>
          </cell>
          <cell r="H1868">
            <v>26</v>
          </cell>
          <cell r="I1868">
            <v>76</v>
          </cell>
        </row>
        <row r="1869">
          <cell r="B1869">
            <v>41787</v>
          </cell>
          <cell r="C1869" t="str">
            <v>14.05.30 ФМ ELLE</v>
          </cell>
          <cell r="D1869" t="str">
            <v>полиграфия и производство</v>
          </cell>
          <cell r="G1869">
            <v>6080</v>
          </cell>
          <cell r="H1869">
            <v>60</v>
          </cell>
          <cell r="I1869">
            <v>51</v>
          </cell>
        </row>
        <row r="1870">
          <cell r="B1870">
            <v>41787</v>
          </cell>
          <cell r="C1870" t="str">
            <v>14.05.30 ФМ ELLE</v>
          </cell>
          <cell r="D1870" t="str">
            <v>полиграфия и производство</v>
          </cell>
          <cell r="G1870">
            <v>6080</v>
          </cell>
          <cell r="H1870">
            <v>20</v>
          </cell>
          <cell r="I1870">
            <v>60</v>
          </cell>
        </row>
        <row r="1871">
          <cell r="B1871">
            <v>41787</v>
          </cell>
          <cell r="C1871" t="str">
            <v>14.05.30 КЗ ФМ Марриот</v>
          </cell>
          <cell r="D1871" t="str">
            <v>подотчет</v>
          </cell>
          <cell r="G1871">
            <v>62500</v>
          </cell>
          <cell r="H1871">
            <v>71</v>
          </cell>
          <cell r="I1871">
            <v>50</v>
          </cell>
        </row>
        <row r="1872">
          <cell r="B1872">
            <v>41787</v>
          </cell>
          <cell r="C1872" t="str">
            <v>14.05.07 ФМ Производство платков</v>
          </cell>
          <cell r="D1872" t="str">
            <v>полиграфия и производство</v>
          </cell>
          <cell r="G1872">
            <v>155000</v>
          </cell>
          <cell r="H1872">
            <v>60</v>
          </cell>
          <cell r="I1872">
            <v>50</v>
          </cell>
        </row>
        <row r="1873">
          <cell r="B1873">
            <v>41787</v>
          </cell>
          <cell r="C1873" t="str">
            <v>14.05.30 ФМ ELLE</v>
          </cell>
          <cell r="D1873" t="str">
            <v>полиграфия и производство</v>
          </cell>
          <cell r="G1873">
            <v>10000</v>
          </cell>
          <cell r="H1873">
            <v>60</v>
          </cell>
          <cell r="I1873">
            <v>50</v>
          </cell>
        </row>
        <row r="1874">
          <cell r="B1874">
            <v>41787</v>
          </cell>
          <cell r="C1874" t="str">
            <v>14.05.07 ФМ Производство платков</v>
          </cell>
          <cell r="D1874" t="str">
            <v>полиграфия и производство</v>
          </cell>
          <cell r="G1874">
            <v>155000</v>
          </cell>
          <cell r="H1874">
            <v>20</v>
          </cell>
          <cell r="I1874">
            <v>60</v>
          </cell>
        </row>
        <row r="1875">
          <cell r="B1875">
            <v>41787</v>
          </cell>
          <cell r="C1875" t="str">
            <v>14.05.30 ФМ ELLE</v>
          </cell>
          <cell r="D1875" t="str">
            <v>полиграфия и производство</v>
          </cell>
          <cell r="G1875">
            <v>10000</v>
          </cell>
          <cell r="H1875">
            <v>20</v>
          </cell>
          <cell r="I1875">
            <v>60</v>
          </cell>
        </row>
        <row r="1876">
          <cell r="B1876">
            <v>41787</v>
          </cell>
          <cell r="C1876" t="str">
            <v>14.05.30 КЗ ФМ Марриот</v>
          </cell>
          <cell r="D1876" t="str">
            <v>аренда оборудования</v>
          </cell>
          <cell r="G1876">
            <v>30704</v>
          </cell>
          <cell r="H1876">
            <v>60</v>
          </cell>
          <cell r="I1876">
            <v>51</v>
          </cell>
        </row>
        <row r="1877">
          <cell r="B1877">
            <v>41787</v>
          </cell>
          <cell r="C1877" t="str">
            <v>14.05.30 КЗ ФМ Марриот</v>
          </cell>
          <cell r="D1877" t="str">
            <v>аренда оборудования</v>
          </cell>
          <cell r="G1877">
            <v>30704</v>
          </cell>
          <cell r="H1877">
            <v>20</v>
          </cell>
          <cell r="I1877">
            <v>60</v>
          </cell>
        </row>
        <row r="1878">
          <cell r="B1878">
            <v>41787</v>
          </cell>
          <cell r="C1878" t="str">
            <v>14.05.29 ФМ Собака</v>
          </cell>
          <cell r="D1878" t="str">
            <v>подотчет</v>
          </cell>
          <cell r="G1878">
            <v>31000</v>
          </cell>
          <cell r="H1878">
            <v>71</v>
          </cell>
          <cell r="I1878">
            <v>50</v>
          </cell>
        </row>
        <row r="1879">
          <cell r="B1879">
            <v>41787</v>
          </cell>
          <cell r="C1879" t="str">
            <v>14.05.30 КЗ ФМ Марриот</v>
          </cell>
          <cell r="D1879" t="str">
            <v>сопровождение деятельности</v>
          </cell>
          <cell r="G1879">
            <v>6625</v>
          </cell>
          <cell r="H1879">
            <v>60</v>
          </cell>
          <cell r="I1879">
            <v>55</v>
          </cell>
        </row>
        <row r="1880">
          <cell r="B1880">
            <v>41787</v>
          </cell>
          <cell r="C1880" t="str">
            <v>14.05.30 КЗ ФМ Марриот</v>
          </cell>
          <cell r="D1880" t="str">
            <v>сопровождение деятельности</v>
          </cell>
          <cell r="G1880">
            <v>6625</v>
          </cell>
          <cell r="H1880">
            <v>20</v>
          </cell>
          <cell r="I1880">
            <v>60</v>
          </cell>
        </row>
        <row r="1881">
          <cell r="B1881">
            <v>41788</v>
          </cell>
          <cell r="C1881" t="str">
            <v>14.05.09 Адамант 9 мая</v>
          </cell>
          <cell r="D1881" t="str">
            <v>подотчет</v>
          </cell>
          <cell r="G1881">
            <v>2000</v>
          </cell>
          <cell r="H1881">
            <v>50</v>
          </cell>
          <cell r="I1881">
            <v>71</v>
          </cell>
        </row>
        <row r="1882">
          <cell r="B1882">
            <v>41788</v>
          </cell>
          <cell r="C1882" t="str">
            <v>14.05.09 Адамант 9 мая</v>
          </cell>
          <cell r="D1882" t="str">
            <v>промоперсонал</v>
          </cell>
          <cell r="G1882">
            <v>2000</v>
          </cell>
          <cell r="H1882">
            <v>60</v>
          </cell>
          <cell r="I1882">
            <v>50</v>
          </cell>
        </row>
        <row r="1883">
          <cell r="B1883">
            <v>41788</v>
          </cell>
          <cell r="C1883" t="str">
            <v>14.05.09 Адамант 9 мая</v>
          </cell>
          <cell r="D1883" t="str">
            <v>промоперсонал</v>
          </cell>
          <cell r="G1883">
            <v>2000</v>
          </cell>
          <cell r="H1883">
            <v>20</v>
          </cell>
          <cell r="I1883">
            <v>60</v>
          </cell>
        </row>
        <row r="1884">
          <cell r="B1884">
            <v>41788</v>
          </cell>
          <cell r="C1884" t="str">
            <v>ФД</v>
          </cell>
          <cell r="D1884" t="str">
            <v>Транзит</v>
          </cell>
          <cell r="G1884">
            <v>748663</v>
          </cell>
          <cell r="H1884">
            <v>50</v>
          </cell>
          <cell r="I1884">
            <v>57</v>
          </cell>
        </row>
        <row r="1885">
          <cell r="B1885">
            <v>41788</v>
          </cell>
          <cell r="C1885" t="str">
            <v>Офис</v>
          </cell>
          <cell r="D1885" t="str">
            <v>% за обращение</v>
          </cell>
          <cell r="G1885">
            <v>48663</v>
          </cell>
          <cell r="H1885">
            <v>76</v>
          </cell>
          <cell r="I1885">
            <v>50</v>
          </cell>
        </row>
        <row r="1886">
          <cell r="B1886">
            <v>41788</v>
          </cell>
          <cell r="C1886" t="str">
            <v>Офис</v>
          </cell>
          <cell r="D1886" t="str">
            <v>% за обращение</v>
          </cell>
          <cell r="G1886">
            <v>48663</v>
          </cell>
          <cell r="H1886">
            <v>26</v>
          </cell>
          <cell r="I1886">
            <v>76</v>
          </cell>
        </row>
        <row r="1887">
          <cell r="B1887">
            <v>41788</v>
          </cell>
          <cell r="C1887" t="str">
            <v>Взаиморасчеты МП-ФЮ</v>
          </cell>
          <cell r="D1887" t="str">
            <v>сопровождение деятельности</v>
          </cell>
          <cell r="G1887">
            <v>190494</v>
          </cell>
          <cell r="H1887">
            <v>60</v>
          </cell>
          <cell r="I1887">
            <v>50</v>
          </cell>
        </row>
        <row r="1888">
          <cell r="B1888">
            <v>41788</v>
          </cell>
          <cell r="C1888" t="str">
            <v>14.05.29 ФМ Собака</v>
          </cell>
          <cell r="D1888" t="str">
            <v>аренда оборудования</v>
          </cell>
          <cell r="G1888">
            <v>21828</v>
          </cell>
          <cell r="H1888">
            <v>20</v>
          </cell>
          <cell r="I1888">
            <v>60</v>
          </cell>
        </row>
        <row r="1889">
          <cell r="B1889">
            <v>41788</v>
          </cell>
          <cell r="C1889" t="str">
            <v>14.05.30 ФМ ELLE</v>
          </cell>
          <cell r="D1889" t="str">
            <v>аренда оборудования</v>
          </cell>
          <cell r="G1889">
            <v>34379</v>
          </cell>
          <cell r="H1889">
            <v>20</v>
          </cell>
          <cell r="I1889">
            <v>60</v>
          </cell>
        </row>
        <row r="1890">
          <cell r="B1890">
            <v>41788</v>
          </cell>
          <cell r="C1890" t="str">
            <v>14.05.30 ФМ ELLE</v>
          </cell>
          <cell r="D1890" t="str">
            <v>аренда оборудования</v>
          </cell>
          <cell r="G1890">
            <v>21518</v>
          </cell>
          <cell r="H1890">
            <v>20</v>
          </cell>
          <cell r="I1890">
            <v>60</v>
          </cell>
        </row>
        <row r="1891">
          <cell r="B1891">
            <v>41788</v>
          </cell>
          <cell r="C1891" t="str">
            <v>ТП АвтоСпецЦентр 5</v>
          </cell>
          <cell r="D1891" t="str">
            <v>промоперсонал</v>
          </cell>
          <cell r="G1891">
            <v>12000</v>
          </cell>
          <cell r="H1891">
            <v>20</v>
          </cell>
          <cell r="I1891">
            <v>60</v>
          </cell>
        </row>
        <row r="1892">
          <cell r="B1892">
            <v>41788</v>
          </cell>
          <cell r="C1892" t="str">
            <v>14.05.30 КЗ ФМ Марриот</v>
          </cell>
          <cell r="D1892" t="str">
            <v>Доп. персонал</v>
          </cell>
          <cell r="G1892">
            <v>12024</v>
          </cell>
          <cell r="H1892">
            <v>20</v>
          </cell>
          <cell r="I1892">
            <v>60</v>
          </cell>
        </row>
        <row r="1893">
          <cell r="B1893">
            <v>41788</v>
          </cell>
          <cell r="C1893" t="str">
            <v>14.05.29 ФМ Собака</v>
          </cell>
          <cell r="D1893" t="str">
            <v>Доп. персонал</v>
          </cell>
          <cell r="G1893">
            <v>8000</v>
          </cell>
          <cell r="H1893">
            <v>20</v>
          </cell>
          <cell r="I1893">
            <v>60</v>
          </cell>
        </row>
        <row r="1894">
          <cell r="B1894">
            <v>41788</v>
          </cell>
          <cell r="C1894" t="str">
            <v>14.05.29 ФМ Собака</v>
          </cell>
          <cell r="D1894" t="str">
            <v>Доп. персонал</v>
          </cell>
          <cell r="G1894">
            <v>8000</v>
          </cell>
          <cell r="H1894">
            <v>20</v>
          </cell>
          <cell r="I1894">
            <v>60</v>
          </cell>
        </row>
        <row r="1895">
          <cell r="B1895">
            <v>41788</v>
          </cell>
          <cell r="C1895" t="str">
            <v>14.05.29 ФМ Собака</v>
          </cell>
          <cell r="D1895" t="str">
            <v>Доп. персонал</v>
          </cell>
          <cell r="G1895">
            <v>1500</v>
          </cell>
          <cell r="H1895">
            <v>20</v>
          </cell>
          <cell r="I1895">
            <v>60</v>
          </cell>
        </row>
        <row r="1896">
          <cell r="B1896">
            <v>41788</v>
          </cell>
          <cell r="C1896" t="str">
            <v>14.05.29 ФМ Собака</v>
          </cell>
          <cell r="D1896" t="str">
            <v>Доп. персонал</v>
          </cell>
          <cell r="G1896">
            <v>9000</v>
          </cell>
          <cell r="H1896">
            <v>20</v>
          </cell>
          <cell r="I1896">
            <v>60</v>
          </cell>
        </row>
        <row r="1897">
          <cell r="B1897">
            <v>41788</v>
          </cell>
          <cell r="C1897" t="str">
            <v>14.05.29 ФМ Собака</v>
          </cell>
          <cell r="D1897" t="str">
            <v>Доп. персонал</v>
          </cell>
          <cell r="G1897">
            <v>13000</v>
          </cell>
          <cell r="H1897">
            <v>20</v>
          </cell>
          <cell r="I1897">
            <v>60</v>
          </cell>
        </row>
        <row r="1898">
          <cell r="B1898">
            <v>41788</v>
          </cell>
          <cell r="C1898" t="str">
            <v>14.05.29 ФМ Собака</v>
          </cell>
          <cell r="D1898" t="str">
            <v>логистика и монтаж</v>
          </cell>
          <cell r="G1898">
            <v>4000</v>
          </cell>
          <cell r="H1898">
            <v>20</v>
          </cell>
          <cell r="I1898">
            <v>60</v>
          </cell>
        </row>
        <row r="1899">
          <cell r="B1899">
            <v>41788</v>
          </cell>
          <cell r="C1899" t="str">
            <v>14.05.29 ФМ Собака</v>
          </cell>
          <cell r="D1899" t="str">
            <v>Реализация</v>
          </cell>
          <cell r="G1899">
            <v>355491.58</v>
          </cell>
          <cell r="H1899">
            <v>62</v>
          </cell>
          <cell r="I1899">
            <v>90</v>
          </cell>
        </row>
        <row r="1900">
          <cell r="B1900">
            <v>41788</v>
          </cell>
          <cell r="C1900" t="str">
            <v>ТП АвтоСпецЦентр 5</v>
          </cell>
          <cell r="D1900" t="str">
            <v>промоперсонал</v>
          </cell>
          <cell r="G1900">
            <v>-200</v>
          </cell>
          <cell r="H1900">
            <v>20</v>
          </cell>
          <cell r="I1900">
            <v>60</v>
          </cell>
        </row>
        <row r="1901">
          <cell r="B1901">
            <v>41789</v>
          </cell>
          <cell r="C1901" t="str">
            <v>ТП АвтоСпецЦентр 5</v>
          </cell>
          <cell r="D1901" t="str">
            <v>Реализация</v>
          </cell>
          <cell r="G1901">
            <v>75000</v>
          </cell>
          <cell r="H1901">
            <v>62</v>
          </cell>
          <cell r="I1901">
            <v>90</v>
          </cell>
        </row>
        <row r="1902">
          <cell r="B1902">
            <v>41789</v>
          </cell>
          <cell r="C1902" t="str">
            <v>Взаиморасчеты МП-ФЮ</v>
          </cell>
          <cell r="D1902" t="str">
            <v>сопровождение деятельности</v>
          </cell>
          <cell r="G1902">
            <v>256494</v>
          </cell>
          <cell r="H1902">
            <v>60</v>
          </cell>
          <cell r="I1902">
            <v>50</v>
          </cell>
        </row>
        <row r="1903">
          <cell r="B1903">
            <v>41789</v>
          </cell>
          <cell r="C1903" t="str">
            <v>14.05.30 ФМ ELLE</v>
          </cell>
          <cell r="D1903" t="str">
            <v>полиграфия и производство</v>
          </cell>
          <cell r="G1903">
            <v>26238</v>
          </cell>
          <cell r="H1903">
            <v>60</v>
          </cell>
          <cell r="I1903">
            <v>51</v>
          </cell>
        </row>
        <row r="1904">
          <cell r="B1904">
            <v>41789</v>
          </cell>
          <cell r="C1904" t="str">
            <v>14.05.30 ФМ ELLE</v>
          </cell>
          <cell r="D1904" t="str">
            <v>полиграфия и производство</v>
          </cell>
          <cell r="G1904">
            <v>26238</v>
          </cell>
          <cell r="H1904">
            <v>20</v>
          </cell>
          <cell r="I1904">
            <v>60</v>
          </cell>
        </row>
        <row r="1905">
          <cell r="B1905">
            <v>41789</v>
          </cell>
          <cell r="C1905" t="str">
            <v>14.05.22 ЯРЛ ВТБ24</v>
          </cell>
          <cell r="D1905" t="str">
            <v>оплата покупателя</v>
          </cell>
          <cell r="G1905">
            <v>18691.2</v>
          </cell>
          <cell r="H1905">
            <v>51</v>
          </cell>
          <cell r="I1905">
            <v>62</v>
          </cell>
        </row>
        <row r="1906">
          <cell r="B1906">
            <v>41789</v>
          </cell>
          <cell r="C1906" t="str">
            <v>Взаиморасчеты МП-ФЮ</v>
          </cell>
          <cell r="D1906" t="str">
            <v>оплата покупателя</v>
          </cell>
          <cell r="G1906">
            <v>124405.51</v>
          </cell>
          <cell r="H1906">
            <v>51</v>
          </cell>
          <cell r="I1906">
            <v>62</v>
          </cell>
        </row>
        <row r="1907">
          <cell r="B1907">
            <v>41789</v>
          </cell>
          <cell r="C1907" t="str">
            <v>Офис</v>
          </cell>
          <cell r="D1907" t="str">
            <v>% по кредитам и займам</v>
          </cell>
          <cell r="G1907">
            <v>40000</v>
          </cell>
          <cell r="H1907">
            <v>26</v>
          </cell>
          <cell r="I1907">
            <v>76</v>
          </cell>
        </row>
        <row r="1908">
          <cell r="B1908">
            <v>41789</v>
          </cell>
          <cell r="C1908" t="str">
            <v>14.05.30 КЗ ФМ Марриот</v>
          </cell>
          <cell r="D1908" t="str">
            <v>сопровождение деятельности</v>
          </cell>
          <cell r="G1908">
            <v>180</v>
          </cell>
          <cell r="H1908">
            <v>20</v>
          </cell>
          <cell r="I1908">
            <v>60</v>
          </cell>
        </row>
        <row r="1909">
          <cell r="B1909">
            <v>41789</v>
          </cell>
          <cell r="C1909" t="str">
            <v>офис</v>
          </cell>
          <cell r="D1909" t="str">
            <v>Телефония</v>
          </cell>
          <cell r="G1909">
            <v>12004.49</v>
          </cell>
          <cell r="H1909">
            <v>26</v>
          </cell>
          <cell r="I1909">
            <v>76</v>
          </cell>
        </row>
        <row r="1910">
          <cell r="B1910">
            <v>41789</v>
          </cell>
          <cell r="C1910" t="str">
            <v>14.05.30 ФМ ELLE</v>
          </cell>
          <cell r="D1910" t="str">
            <v>Доп. персонал</v>
          </cell>
          <cell r="G1910">
            <v>13500</v>
          </cell>
          <cell r="H1910">
            <v>20</v>
          </cell>
          <cell r="I1910">
            <v>60</v>
          </cell>
        </row>
        <row r="1911">
          <cell r="B1911">
            <v>41789</v>
          </cell>
          <cell r="C1911" t="str">
            <v>14.05.30 ФМ ELLE</v>
          </cell>
          <cell r="D1911" t="str">
            <v>Доп. персонал</v>
          </cell>
          <cell r="G1911">
            <v>2000</v>
          </cell>
          <cell r="H1911">
            <v>20</v>
          </cell>
          <cell r="I1911">
            <v>60</v>
          </cell>
        </row>
        <row r="1912">
          <cell r="B1912">
            <v>41789</v>
          </cell>
          <cell r="C1912" t="str">
            <v>14.05.30 ФМ ELLE</v>
          </cell>
          <cell r="D1912" t="str">
            <v>Доп. персонал</v>
          </cell>
          <cell r="G1912">
            <v>1500</v>
          </cell>
          <cell r="H1912">
            <v>20</v>
          </cell>
          <cell r="I1912">
            <v>60</v>
          </cell>
        </row>
        <row r="1913">
          <cell r="B1913">
            <v>41789</v>
          </cell>
          <cell r="C1913" t="str">
            <v>14.05.30 ФМ ELLE</v>
          </cell>
          <cell r="D1913" t="str">
            <v>Доп. персонал</v>
          </cell>
          <cell r="G1913">
            <v>11000</v>
          </cell>
          <cell r="H1913">
            <v>20</v>
          </cell>
          <cell r="I1913">
            <v>60</v>
          </cell>
        </row>
        <row r="1914">
          <cell r="B1914">
            <v>41789</v>
          </cell>
          <cell r="C1914" t="str">
            <v>14.05.30 ФМ ELLE</v>
          </cell>
          <cell r="D1914" t="str">
            <v>Доп. персонал</v>
          </cell>
          <cell r="G1914">
            <v>12200</v>
          </cell>
          <cell r="H1914">
            <v>20</v>
          </cell>
          <cell r="I1914">
            <v>60</v>
          </cell>
        </row>
        <row r="1915">
          <cell r="B1915">
            <v>41789</v>
          </cell>
          <cell r="C1915" t="str">
            <v>14.05.30 ФМ ELLE</v>
          </cell>
          <cell r="D1915" t="str">
            <v>Доп. персонал</v>
          </cell>
          <cell r="G1915">
            <v>2000</v>
          </cell>
          <cell r="H1915">
            <v>20</v>
          </cell>
          <cell r="I1915">
            <v>60</v>
          </cell>
        </row>
        <row r="1916">
          <cell r="B1916">
            <v>41789</v>
          </cell>
          <cell r="C1916" t="str">
            <v>14.05.30 ФМ ELLE</v>
          </cell>
          <cell r="D1916" t="str">
            <v>аренда оборудования</v>
          </cell>
          <cell r="G1916">
            <v>15000</v>
          </cell>
          <cell r="H1916">
            <v>20</v>
          </cell>
          <cell r="I1916">
            <v>60</v>
          </cell>
        </row>
        <row r="1917">
          <cell r="B1917">
            <v>41789</v>
          </cell>
          <cell r="C1917" t="str">
            <v>14.05.30 ФМ ELLE</v>
          </cell>
          <cell r="D1917" t="str">
            <v>логистика и монтаж</v>
          </cell>
          <cell r="G1917">
            <v>10400</v>
          </cell>
          <cell r="H1917">
            <v>20</v>
          </cell>
          <cell r="I1917">
            <v>60</v>
          </cell>
        </row>
        <row r="1918">
          <cell r="B1918">
            <v>41789</v>
          </cell>
          <cell r="C1918" t="str">
            <v>ТП АвтоСпецЦентр 5</v>
          </cell>
          <cell r="D1918" t="str">
            <v>Доп. персонал</v>
          </cell>
          <cell r="G1918">
            <v>3000</v>
          </cell>
          <cell r="H1918">
            <v>60</v>
          </cell>
          <cell r="I1918">
            <v>50</v>
          </cell>
        </row>
        <row r="1919">
          <cell r="B1919">
            <v>41789</v>
          </cell>
          <cell r="C1919" t="str">
            <v>ТП АвтоСпецЦентр 5</v>
          </cell>
          <cell r="D1919" t="str">
            <v>Доп. персонал</v>
          </cell>
          <cell r="G1919">
            <v>3000</v>
          </cell>
          <cell r="H1919">
            <v>20</v>
          </cell>
          <cell r="I1919">
            <v>60</v>
          </cell>
        </row>
        <row r="1920">
          <cell r="B1920">
            <v>41789</v>
          </cell>
          <cell r="C1920" t="str">
            <v>14.05.30 ФМ ELLE</v>
          </cell>
          <cell r="D1920" t="str">
            <v>Доп. персонал</v>
          </cell>
          <cell r="G1920">
            <v>8000</v>
          </cell>
          <cell r="H1920">
            <v>60</v>
          </cell>
          <cell r="I1920">
            <v>50</v>
          </cell>
        </row>
        <row r="1921">
          <cell r="B1921">
            <v>41789</v>
          </cell>
          <cell r="C1921" t="str">
            <v>14.05.30 ФМ ELLE</v>
          </cell>
          <cell r="D1921" t="str">
            <v>Доп. персонал</v>
          </cell>
          <cell r="G1921">
            <v>1750</v>
          </cell>
          <cell r="H1921">
            <v>60</v>
          </cell>
          <cell r="I1921">
            <v>50</v>
          </cell>
        </row>
        <row r="1922">
          <cell r="B1922">
            <v>41789</v>
          </cell>
          <cell r="C1922" t="str">
            <v>14.05.30 ФМ ELLE</v>
          </cell>
          <cell r="D1922" t="str">
            <v>Доп. персонал</v>
          </cell>
          <cell r="G1922">
            <v>1800</v>
          </cell>
          <cell r="H1922">
            <v>60</v>
          </cell>
          <cell r="I1922">
            <v>50</v>
          </cell>
        </row>
        <row r="1923">
          <cell r="B1923">
            <v>41789</v>
          </cell>
          <cell r="C1923" t="str">
            <v>14.05.30 ФМ ELLE</v>
          </cell>
          <cell r="D1923" t="str">
            <v>Доп. персонал</v>
          </cell>
          <cell r="G1923">
            <v>200</v>
          </cell>
          <cell r="H1923">
            <v>60</v>
          </cell>
          <cell r="I1923">
            <v>50</v>
          </cell>
        </row>
        <row r="1924">
          <cell r="B1924">
            <v>41789</v>
          </cell>
          <cell r="C1924" t="str">
            <v>14.05.30 ФМ ELLE</v>
          </cell>
          <cell r="D1924" t="str">
            <v>Доп. персонал</v>
          </cell>
          <cell r="G1924">
            <v>1600</v>
          </cell>
          <cell r="H1924">
            <v>60</v>
          </cell>
          <cell r="I1924">
            <v>50</v>
          </cell>
        </row>
        <row r="1925">
          <cell r="B1925">
            <v>41789</v>
          </cell>
          <cell r="C1925" t="str">
            <v>14.05.30 КЗ ФМ Марриот</v>
          </cell>
          <cell r="D1925" t="str">
            <v>сопровождение деятельности</v>
          </cell>
          <cell r="G1925">
            <v>180</v>
          </cell>
          <cell r="H1925">
            <v>20</v>
          </cell>
          <cell r="I1925">
            <v>60</v>
          </cell>
        </row>
        <row r="1926">
          <cell r="B1926">
            <v>41789</v>
          </cell>
          <cell r="C1926" t="str">
            <v>офис</v>
          </cell>
          <cell r="D1926" t="str">
            <v>налоги</v>
          </cell>
          <cell r="G1926">
            <v>18914</v>
          </cell>
          <cell r="H1926">
            <v>26</v>
          </cell>
          <cell r="I1926">
            <v>68</v>
          </cell>
        </row>
        <row r="1927">
          <cell r="B1927">
            <v>41789</v>
          </cell>
          <cell r="C1927" t="str">
            <v>14.05.30 КЗ ФМ Марриот</v>
          </cell>
          <cell r="D1927" t="str">
            <v>Доп. персонал</v>
          </cell>
          <cell r="G1927">
            <v>33250</v>
          </cell>
          <cell r="H1927">
            <v>20</v>
          </cell>
          <cell r="I1927">
            <v>60</v>
          </cell>
        </row>
        <row r="1928">
          <cell r="B1928">
            <v>41789</v>
          </cell>
          <cell r="C1928" t="str">
            <v>14.05.30 КЗ ФМ Марриот</v>
          </cell>
          <cell r="D1928" t="str">
            <v>сопровождение деятельности</v>
          </cell>
          <cell r="G1928">
            <v>45759.94</v>
          </cell>
          <cell r="H1928">
            <v>20</v>
          </cell>
          <cell r="I1928">
            <v>60</v>
          </cell>
        </row>
        <row r="1929">
          <cell r="B1929">
            <v>41789</v>
          </cell>
          <cell r="C1929" t="str">
            <v>14.05.30 КЗ ФМ Марриот</v>
          </cell>
          <cell r="D1929" t="str">
            <v>логистика и монтаж</v>
          </cell>
          <cell r="G1929">
            <v>8000</v>
          </cell>
          <cell r="H1929">
            <v>20</v>
          </cell>
          <cell r="I1929">
            <v>60</v>
          </cell>
        </row>
        <row r="1930">
          <cell r="B1930">
            <v>41789</v>
          </cell>
          <cell r="C1930" t="str">
            <v>офис</v>
          </cell>
          <cell r="D1930" t="str">
            <v>Реклама</v>
          </cell>
          <cell r="G1930">
            <v>2700</v>
          </cell>
          <cell r="H1930">
            <v>26</v>
          </cell>
          <cell r="I1930">
            <v>76</v>
          </cell>
        </row>
        <row r="1931">
          <cell r="B1931">
            <v>41789</v>
          </cell>
          <cell r="C1931" t="str">
            <v>14.05.30 ФМ ELLE</v>
          </cell>
          <cell r="D1931" t="str">
            <v>Доп. персонал</v>
          </cell>
          <cell r="G1931">
            <v>8000</v>
          </cell>
          <cell r="H1931">
            <v>20</v>
          </cell>
          <cell r="I1931">
            <v>60</v>
          </cell>
        </row>
        <row r="1932">
          <cell r="B1932">
            <v>41789</v>
          </cell>
          <cell r="C1932" t="str">
            <v>14.05.30 ФМ ELLE</v>
          </cell>
          <cell r="D1932" t="str">
            <v>Доп. персонал</v>
          </cell>
          <cell r="G1932">
            <v>1750</v>
          </cell>
          <cell r="H1932">
            <v>20</v>
          </cell>
          <cell r="I1932">
            <v>60</v>
          </cell>
        </row>
        <row r="1933">
          <cell r="B1933">
            <v>41789</v>
          </cell>
          <cell r="C1933" t="str">
            <v>14.05.30 ФМ ELLE</v>
          </cell>
          <cell r="D1933" t="str">
            <v>Доп. персонал</v>
          </cell>
          <cell r="G1933">
            <v>1800</v>
          </cell>
          <cell r="H1933">
            <v>20</v>
          </cell>
          <cell r="I1933">
            <v>60</v>
          </cell>
        </row>
        <row r="1934">
          <cell r="B1934">
            <v>41789</v>
          </cell>
          <cell r="C1934" t="str">
            <v>14.05.30 ФМ ELLE</v>
          </cell>
          <cell r="D1934" t="str">
            <v>Доп. персонал</v>
          </cell>
          <cell r="G1934">
            <v>200</v>
          </cell>
          <cell r="H1934">
            <v>20</v>
          </cell>
          <cell r="I1934">
            <v>60</v>
          </cell>
        </row>
        <row r="1935">
          <cell r="B1935">
            <v>41789</v>
          </cell>
          <cell r="C1935" t="str">
            <v>14.05.30 ФМ ELLE</v>
          </cell>
          <cell r="D1935" t="str">
            <v>Доп. персонал</v>
          </cell>
          <cell r="G1935">
            <v>1600</v>
          </cell>
          <cell r="H1935">
            <v>20</v>
          </cell>
          <cell r="I1935">
            <v>60</v>
          </cell>
        </row>
        <row r="1936">
          <cell r="B1936">
            <v>41789</v>
          </cell>
          <cell r="C1936" t="str">
            <v>14.05.30 ФМ ELLE</v>
          </cell>
          <cell r="D1936" t="str">
            <v>Доп. персонал</v>
          </cell>
          <cell r="G1936">
            <v>8000</v>
          </cell>
          <cell r="H1936">
            <v>20</v>
          </cell>
          <cell r="I1936">
            <v>60</v>
          </cell>
        </row>
        <row r="1937">
          <cell r="B1937">
            <v>41789</v>
          </cell>
          <cell r="C1937" t="str">
            <v>14.05.30 ФМ ELLE</v>
          </cell>
          <cell r="D1937" t="str">
            <v>Доп. персонал</v>
          </cell>
          <cell r="G1937">
            <v>1750</v>
          </cell>
          <cell r="H1937">
            <v>20</v>
          </cell>
          <cell r="I1937">
            <v>60</v>
          </cell>
        </row>
        <row r="1938">
          <cell r="B1938">
            <v>41789</v>
          </cell>
          <cell r="C1938" t="str">
            <v>14.05.30 ФМ ELLE</v>
          </cell>
          <cell r="D1938" t="str">
            <v>Доп. персонал</v>
          </cell>
          <cell r="G1938">
            <v>1800</v>
          </cell>
          <cell r="H1938">
            <v>20</v>
          </cell>
          <cell r="I1938">
            <v>60</v>
          </cell>
        </row>
        <row r="1939">
          <cell r="B1939">
            <v>41789</v>
          </cell>
          <cell r="C1939" t="str">
            <v>14.05.30 ФМ ELLE</v>
          </cell>
          <cell r="D1939" t="str">
            <v>Доп. персонал</v>
          </cell>
          <cell r="G1939">
            <v>200</v>
          </cell>
          <cell r="H1939">
            <v>20</v>
          </cell>
          <cell r="I1939">
            <v>60</v>
          </cell>
        </row>
        <row r="1940">
          <cell r="B1940">
            <v>41789</v>
          </cell>
          <cell r="C1940" t="str">
            <v>14.05.30 ФМ ELLE</v>
          </cell>
          <cell r="D1940" t="str">
            <v>Доп. персонал</v>
          </cell>
          <cell r="G1940">
            <v>1600</v>
          </cell>
          <cell r="H1940">
            <v>20</v>
          </cell>
          <cell r="I1940">
            <v>60</v>
          </cell>
        </row>
        <row r="1941">
          <cell r="B1941">
            <v>41789</v>
          </cell>
          <cell r="C1941" t="str">
            <v>Офис</v>
          </cell>
          <cell r="D1941" t="str">
            <v>накладные расходы</v>
          </cell>
          <cell r="G1941">
            <v>4555</v>
          </cell>
          <cell r="H1941">
            <v>76</v>
          </cell>
          <cell r="I1941">
            <v>55</v>
          </cell>
        </row>
        <row r="1942">
          <cell r="B1942">
            <v>41789</v>
          </cell>
          <cell r="C1942" t="str">
            <v>Офис</v>
          </cell>
          <cell r="D1942" t="str">
            <v>накладные расходы</v>
          </cell>
          <cell r="G1942">
            <v>3194.7</v>
          </cell>
          <cell r="H1942">
            <v>76</v>
          </cell>
          <cell r="I1942">
            <v>55</v>
          </cell>
        </row>
        <row r="1943">
          <cell r="B1943">
            <v>41789</v>
          </cell>
          <cell r="C1943" t="str">
            <v>Офис</v>
          </cell>
          <cell r="D1943" t="str">
            <v>накладные расходы</v>
          </cell>
          <cell r="G1943">
            <v>4555</v>
          </cell>
          <cell r="H1943">
            <v>26</v>
          </cell>
          <cell r="I1943">
            <v>76</v>
          </cell>
        </row>
        <row r="1944">
          <cell r="B1944">
            <v>41789</v>
          </cell>
          <cell r="C1944" t="str">
            <v>Офис</v>
          </cell>
          <cell r="D1944" t="str">
            <v>накладные расходы</v>
          </cell>
          <cell r="G1944">
            <v>3194.7</v>
          </cell>
          <cell r="H1944">
            <v>26</v>
          </cell>
          <cell r="I1944">
            <v>76</v>
          </cell>
        </row>
        <row r="1945">
          <cell r="B1945">
            <v>41789</v>
          </cell>
          <cell r="C1945" t="str">
            <v>14.05.30 КЗ ФМ Марриот</v>
          </cell>
          <cell r="D1945" t="str">
            <v>сопровождение деятельности</v>
          </cell>
          <cell r="G1945">
            <v>-3524</v>
          </cell>
          <cell r="H1945">
            <v>20</v>
          </cell>
          <cell r="I1945">
            <v>60</v>
          </cell>
        </row>
        <row r="1946">
          <cell r="B1946">
            <v>41789</v>
          </cell>
          <cell r="C1946" t="str">
            <v>14.05.30 ФМ ELLE</v>
          </cell>
          <cell r="D1946" t="str">
            <v>аренда оборудования</v>
          </cell>
          <cell r="G1946">
            <v>5000</v>
          </cell>
          <cell r="H1946">
            <v>20</v>
          </cell>
          <cell r="I1946">
            <v>60</v>
          </cell>
        </row>
        <row r="1947">
          <cell r="B1947">
            <v>41789</v>
          </cell>
          <cell r="C1947" t="str">
            <v>Офис</v>
          </cell>
          <cell r="D1947" t="str">
            <v>накладные расходы</v>
          </cell>
          <cell r="G1947">
            <v>-4750</v>
          </cell>
          <cell r="H1947">
            <v>26</v>
          </cell>
          <cell r="I1947">
            <v>76</v>
          </cell>
        </row>
        <row r="1948">
          <cell r="B1948">
            <v>41789</v>
          </cell>
          <cell r="C1948" t="str">
            <v>14.05.29 ФМ Собака</v>
          </cell>
          <cell r="D1948" t="str">
            <v>промоперсонал</v>
          </cell>
          <cell r="G1948">
            <v>1500</v>
          </cell>
          <cell r="H1948">
            <v>20</v>
          </cell>
          <cell r="I1948">
            <v>60</v>
          </cell>
        </row>
        <row r="1949">
          <cell r="B1949">
            <v>41789</v>
          </cell>
          <cell r="C1949" t="str">
            <v>14.05.30 ФМ ELLE</v>
          </cell>
          <cell r="D1949" t="str">
            <v>Реализация</v>
          </cell>
          <cell r="G1949">
            <v>451614.04</v>
          </cell>
          <cell r="H1949">
            <v>62</v>
          </cell>
          <cell r="I1949">
            <v>90</v>
          </cell>
        </row>
        <row r="1950">
          <cell r="B1950">
            <v>41789</v>
          </cell>
          <cell r="C1950" t="str">
            <v>14.05.30 КЗ ФМ Марриот</v>
          </cell>
          <cell r="D1950" t="str">
            <v>Реализация</v>
          </cell>
          <cell r="G1950">
            <v>268906.55</v>
          </cell>
          <cell r="H1950">
            <v>62</v>
          </cell>
          <cell r="I1950">
            <v>90</v>
          </cell>
        </row>
        <row r="1951">
          <cell r="B1951">
            <v>41789</v>
          </cell>
          <cell r="C1951" t="str">
            <v>14.05.30 КЗ ФМ Марриот</v>
          </cell>
          <cell r="D1951" t="str">
            <v>логистика и монтаж</v>
          </cell>
          <cell r="G1951">
            <v>7500</v>
          </cell>
          <cell r="H1951">
            <v>20</v>
          </cell>
          <cell r="I1951">
            <v>60</v>
          </cell>
        </row>
        <row r="1952">
          <cell r="B1952">
            <v>41790</v>
          </cell>
          <cell r="C1952" t="str">
            <v>Офис</v>
          </cell>
          <cell r="D1952" t="str">
            <v>налоги</v>
          </cell>
          <cell r="G1952">
            <v>39173</v>
          </cell>
          <cell r="H1952">
            <v>26</v>
          </cell>
          <cell r="I1952">
            <v>68</v>
          </cell>
        </row>
        <row r="1953">
          <cell r="B1953">
            <v>41790</v>
          </cell>
          <cell r="C1953" t="str">
            <v>Офис</v>
          </cell>
          <cell r="D1953" t="str">
            <v>Зарплата 05</v>
          </cell>
          <cell r="G1953">
            <v>100000</v>
          </cell>
          <cell r="H1953">
            <v>26</v>
          </cell>
          <cell r="I1953">
            <v>70</v>
          </cell>
        </row>
        <row r="1954">
          <cell r="B1954">
            <v>41790</v>
          </cell>
          <cell r="C1954" t="str">
            <v>Офис</v>
          </cell>
          <cell r="D1954" t="str">
            <v>рко</v>
          </cell>
          <cell r="G1954">
            <v>400</v>
          </cell>
          <cell r="H1954">
            <v>76</v>
          </cell>
          <cell r="I1954">
            <v>51</v>
          </cell>
        </row>
        <row r="1955">
          <cell r="B1955">
            <v>41790</v>
          </cell>
          <cell r="C1955" t="str">
            <v>Офис</v>
          </cell>
          <cell r="D1955" t="str">
            <v>РКО</v>
          </cell>
          <cell r="G1955">
            <v>400</v>
          </cell>
          <cell r="H1955">
            <v>26</v>
          </cell>
          <cell r="I1955">
            <v>76</v>
          </cell>
        </row>
        <row r="1956">
          <cell r="B1956">
            <v>41790</v>
          </cell>
          <cell r="C1956" t="str">
            <v>Офис</v>
          </cell>
          <cell r="D1956" t="str">
            <v>Зарплата 05</v>
          </cell>
          <cell r="G1956">
            <v>100000</v>
          </cell>
          <cell r="H1956">
            <v>26</v>
          </cell>
          <cell r="I1956">
            <v>70</v>
          </cell>
        </row>
        <row r="1957">
          <cell r="B1957">
            <v>41790</v>
          </cell>
          <cell r="C1957" t="str">
            <v>Офис</v>
          </cell>
          <cell r="D1957" t="str">
            <v>Зарплата 05</v>
          </cell>
          <cell r="G1957">
            <v>100000</v>
          </cell>
          <cell r="H1957">
            <v>26</v>
          </cell>
          <cell r="I1957">
            <v>70</v>
          </cell>
        </row>
        <row r="1958">
          <cell r="B1958">
            <v>41790</v>
          </cell>
          <cell r="C1958" t="str">
            <v>Офис</v>
          </cell>
          <cell r="D1958" t="str">
            <v>Зарплата 05</v>
          </cell>
          <cell r="G1958">
            <v>50000</v>
          </cell>
          <cell r="H1958">
            <v>26</v>
          </cell>
          <cell r="I1958">
            <v>70</v>
          </cell>
        </row>
        <row r="1959">
          <cell r="B1959">
            <v>41790</v>
          </cell>
          <cell r="C1959" t="str">
            <v>Офис</v>
          </cell>
          <cell r="D1959" t="str">
            <v>Зарплата 05</v>
          </cell>
          <cell r="G1959">
            <v>40000</v>
          </cell>
          <cell r="H1959">
            <v>26</v>
          </cell>
          <cell r="I1959">
            <v>70</v>
          </cell>
        </row>
        <row r="1960">
          <cell r="B1960">
            <v>41790</v>
          </cell>
          <cell r="C1960" t="str">
            <v>Офис</v>
          </cell>
          <cell r="D1960" t="str">
            <v>Зарплата 05</v>
          </cell>
          <cell r="G1960">
            <v>20000</v>
          </cell>
          <cell r="H1960">
            <v>26</v>
          </cell>
          <cell r="I1960">
            <v>70</v>
          </cell>
        </row>
        <row r="1961">
          <cell r="B1961">
            <v>41790</v>
          </cell>
          <cell r="C1961" t="str">
            <v>Офис</v>
          </cell>
          <cell r="D1961" t="str">
            <v>Зарплата 05</v>
          </cell>
          <cell r="G1961">
            <v>40000</v>
          </cell>
          <cell r="H1961">
            <v>26</v>
          </cell>
          <cell r="I1961">
            <v>70</v>
          </cell>
        </row>
        <row r="1962">
          <cell r="B1962">
            <v>41790</v>
          </cell>
          <cell r="C1962" t="str">
            <v>Офис</v>
          </cell>
          <cell r="D1962" t="str">
            <v>Зарплата 05</v>
          </cell>
          <cell r="G1962">
            <v>44000</v>
          </cell>
          <cell r="H1962">
            <v>26</v>
          </cell>
          <cell r="I1962">
            <v>70</v>
          </cell>
        </row>
        <row r="1963">
          <cell r="B1963">
            <v>41790</v>
          </cell>
          <cell r="C1963" t="str">
            <v>Офис</v>
          </cell>
          <cell r="D1963" t="str">
            <v>Зарплата 05</v>
          </cell>
          <cell r="G1963">
            <v>40000</v>
          </cell>
          <cell r="H1963">
            <v>26</v>
          </cell>
          <cell r="I1963">
            <v>70</v>
          </cell>
        </row>
        <row r="1964">
          <cell r="B1964">
            <v>41790</v>
          </cell>
          <cell r="C1964" t="str">
            <v>Офис</v>
          </cell>
          <cell r="D1964" t="str">
            <v>Зарплата 05</v>
          </cell>
          <cell r="G1964">
            <v>40000</v>
          </cell>
          <cell r="H1964">
            <v>26</v>
          </cell>
          <cell r="I1964">
            <v>70</v>
          </cell>
        </row>
        <row r="1965">
          <cell r="B1965">
            <v>41790</v>
          </cell>
          <cell r="C1965" t="str">
            <v>Офис</v>
          </cell>
          <cell r="D1965" t="str">
            <v>Зарплата 05</v>
          </cell>
          <cell r="G1965">
            <v>43000</v>
          </cell>
          <cell r="H1965">
            <v>26</v>
          </cell>
          <cell r="I1965">
            <v>70</v>
          </cell>
        </row>
        <row r="1966">
          <cell r="B1966">
            <v>41790</v>
          </cell>
          <cell r="C1966" t="str">
            <v>Офис</v>
          </cell>
          <cell r="D1966" t="str">
            <v>Зарплата 05</v>
          </cell>
          <cell r="G1966">
            <v>40000</v>
          </cell>
          <cell r="H1966">
            <v>26</v>
          </cell>
          <cell r="I1966">
            <v>70</v>
          </cell>
        </row>
        <row r="1967">
          <cell r="B1967">
            <v>41790</v>
          </cell>
          <cell r="C1967" t="str">
            <v>Офис</v>
          </cell>
          <cell r="D1967" t="str">
            <v>Зарплата 05</v>
          </cell>
          <cell r="G1967">
            <v>17270</v>
          </cell>
          <cell r="H1967">
            <v>26</v>
          </cell>
          <cell r="I1967">
            <v>70</v>
          </cell>
        </row>
        <row r="1968">
          <cell r="B1968">
            <v>41790</v>
          </cell>
          <cell r="C1968" t="str">
            <v>Офис</v>
          </cell>
          <cell r="D1968" t="str">
            <v>Зарплата 05</v>
          </cell>
          <cell r="G1968">
            <v>33000</v>
          </cell>
          <cell r="H1968">
            <v>26</v>
          </cell>
          <cell r="I1968">
            <v>70</v>
          </cell>
        </row>
        <row r="1969">
          <cell r="B1969">
            <v>41790</v>
          </cell>
          <cell r="C1969" t="str">
            <v>Офис</v>
          </cell>
          <cell r="D1969" t="str">
            <v>Зарплата 05</v>
          </cell>
          <cell r="G1969">
            <v>8000</v>
          </cell>
          <cell r="H1969">
            <v>26</v>
          </cell>
          <cell r="I1969">
            <v>70</v>
          </cell>
        </row>
        <row r="1970">
          <cell r="B1970">
            <v>41790</v>
          </cell>
          <cell r="C1970" t="str">
            <v>Офис</v>
          </cell>
          <cell r="D1970" t="str">
            <v>Зарплата 05</v>
          </cell>
          <cell r="G1970">
            <v>14450</v>
          </cell>
          <cell r="H1970">
            <v>26</v>
          </cell>
          <cell r="I1970">
            <v>70</v>
          </cell>
        </row>
        <row r="1971">
          <cell r="B1971">
            <v>41790</v>
          </cell>
          <cell r="C1971" t="str">
            <v>Офис КЛД</v>
          </cell>
          <cell r="D1971" t="str">
            <v>Зарплата 05</v>
          </cell>
          <cell r="G1971">
            <v>30000</v>
          </cell>
          <cell r="H1971">
            <v>26</v>
          </cell>
          <cell r="I1971">
            <v>70</v>
          </cell>
        </row>
        <row r="1972">
          <cell r="B1972">
            <v>41790</v>
          </cell>
          <cell r="C1972" t="str">
            <v>Офис</v>
          </cell>
          <cell r="D1972" t="str">
            <v>Зарплата 05</v>
          </cell>
          <cell r="G1972">
            <v>25000</v>
          </cell>
          <cell r="H1972">
            <v>26</v>
          </cell>
          <cell r="I1972">
            <v>70</v>
          </cell>
        </row>
        <row r="1973">
          <cell r="B1973">
            <v>41790</v>
          </cell>
          <cell r="C1973" t="str">
            <v>Офис</v>
          </cell>
          <cell r="D1973" t="str">
            <v>Зарплата 05</v>
          </cell>
          <cell r="G1973">
            <v>5000</v>
          </cell>
          <cell r="H1973">
            <v>26</v>
          </cell>
          <cell r="I1973">
            <v>70</v>
          </cell>
        </row>
        <row r="1974">
          <cell r="B1974">
            <v>41790</v>
          </cell>
          <cell r="C1974" t="str">
            <v>офис</v>
          </cell>
          <cell r="D1974" t="str">
            <v>Зарплата 05</v>
          </cell>
          <cell r="G1974">
            <v>5000</v>
          </cell>
          <cell r="H1974">
            <v>26</v>
          </cell>
          <cell r="I1974">
            <v>70</v>
          </cell>
        </row>
        <row r="1975">
          <cell r="B1975">
            <v>41790</v>
          </cell>
          <cell r="C1975" t="str">
            <v>Офис</v>
          </cell>
          <cell r="D1975" t="str">
            <v>Зарплата 05</v>
          </cell>
          <cell r="G1975">
            <v>5000</v>
          </cell>
          <cell r="H1975">
            <v>26</v>
          </cell>
          <cell r="I1975">
            <v>70</v>
          </cell>
        </row>
        <row r="1976">
          <cell r="B1976">
            <v>41790</v>
          </cell>
          <cell r="C1976" t="str">
            <v>Офис</v>
          </cell>
          <cell r="D1976" t="str">
            <v>Зарплата 05</v>
          </cell>
          <cell r="G1976">
            <v>5000</v>
          </cell>
          <cell r="H1976">
            <v>26</v>
          </cell>
          <cell r="I1976">
            <v>70</v>
          </cell>
        </row>
        <row r="1977">
          <cell r="B1977">
            <v>41790</v>
          </cell>
          <cell r="C1977" t="str">
            <v>Закрытие</v>
          </cell>
          <cell r="D1977" t="str">
            <v>Закрытие месяца</v>
          </cell>
          <cell r="G1977">
            <v>2252291.63</v>
          </cell>
          <cell r="H1977">
            <v>90</v>
          </cell>
          <cell r="I1977">
            <v>20</v>
          </cell>
        </row>
        <row r="1978">
          <cell r="B1978">
            <v>41790</v>
          </cell>
          <cell r="C1978" t="str">
            <v>Закрытие</v>
          </cell>
          <cell r="D1978" t="str">
            <v>Закрытие месяца</v>
          </cell>
          <cell r="G1978">
            <v>1129358.74</v>
          </cell>
          <cell r="H1978">
            <v>90</v>
          </cell>
          <cell r="I1978">
            <v>26</v>
          </cell>
        </row>
        <row r="1979">
          <cell r="B1979">
            <v>41790</v>
          </cell>
          <cell r="C1979" t="str">
            <v>Закрытие</v>
          </cell>
          <cell r="D1979" t="str">
            <v>Закрытие месяца</v>
          </cell>
          <cell r="G1979">
            <v>3381650.37</v>
          </cell>
          <cell r="H1979">
            <v>99</v>
          </cell>
          <cell r="I1979">
            <v>90</v>
          </cell>
        </row>
        <row r="1980">
          <cell r="B1980">
            <v>41790</v>
          </cell>
          <cell r="C1980" t="str">
            <v>Закрытие</v>
          </cell>
          <cell r="D1980" t="str">
            <v>Закрытие месяца</v>
          </cell>
          <cell r="G1980">
            <v>3681225.49</v>
          </cell>
          <cell r="H1980">
            <v>90</v>
          </cell>
          <cell r="I1980">
            <v>99</v>
          </cell>
        </row>
        <row r="1981">
          <cell r="B1981">
            <v>41790</v>
          </cell>
          <cell r="C1981" t="str">
            <v>Закрытие</v>
          </cell>
          <cell r="D1981" t="str">
            <v>Закрытие месяца</v>
          </cell>
          <cell r="G1981">
            <v>3603.98</v>
          </cell>
          <cell r="H1981">
            <v>91</v>
          </cell>
          <cell r="I1981">
            <v>99</v>
          </cell>
        </row>
        <row r="1982">
          <cell r="B1982">
            <v>41791</v>
          </cell>
          <cell r="C1982" t="str">
            <v>ФД</v>
          </cell>
          <cell r="D1982" t="str">
            <v>Займы</v>
          </cell>
          <cell r="G1982">
            <v>500000</v>
          </cell>
          <cell r="H1982">
            <v>50</v>
          </cell>
          <cell r="I1982">
            <v>66</v>
          </cell>
        </row>
        <row r="1983">
          <cell r="B1983">
            <v>41791</v>
          </cell>
          <cell r="C1983" t="str">
            <v>ФД</v>
          </cell>
          <cell r="D1983" t="str">
            <v>Займы</v>
          </cell>
          <cell r="G1983">
            <v>1500000</v>
          </cell>
          <cell r="H1983">
            <v>50</v>
          </cell>
          <cell r="I1983">
            <v>66</v>
          </cell>
        </row>
        <row r="1984">
          <cell r="B1984">
            <v>41792</v>
          </cell>
          <cell r="C1984" t="str">
            <v>ИД</v>
          </cell>
          <cell r="D1984" t="str">
            <v>доход от ИД</v>
          </cell>
          <cell r="G1984">
            <v>1786.52</v>
          </cell>
          <cell r="H1984">
            <v>51</v>
          </cell>
          <cell r="I1984">
            <v>91</v>
          </cell>
        </row>
        <row r="1985">
          <cell r="B1985">
            <v>41792</v>
          </cell>
          <cell r="C1985" t="str">
            <v>ИД</v>
          </cell>
          <cell r="D1985" t="str">
            <v>депозиты</v>
          </cell>
          <cell r="G1985">
            <v>600000</v>
          </cell>
          <cell r="H1985">
            <v>51</v>
          </cell>
          <cell r="I1985">
            <v>54</v>
          </cell>
        </row>
        <row r="1986">
          <cell r="B1986">
            <v>41792</v>
          </cell>
          <cell r="C1986" t="str">
            <v>14.05.16 ФМ Кино со вкусом</v>
          </cell>
          <cell r="D1986" t="str">
            <v>Доп. персонал</v>
          </cell>
          <cell r="G1986">
            <v>20000</v>
          </cell>
          <cell r="H1986">
            <v>60</v>
          </cell>
          <cell r="I1986">
            <v>50</v>
          </cell>
        </row>
        <row r="1987">
          <cell r="B1987">
            <v>41792</v>
          </cell>
          <cell r="C1987" t="str">
            <v>14.04.26 ФМ Библиотека</v>
          </cell>
          <cell r="D1987" t="str">
            <v>подотчет</v>
          </cell>
          <cell r="G1987">
            <v>43000</v>
          </cell>
          <cell r="H1987">
            <v>50</v>
          </cell>
          <cell r="I1987">
            <v>71</v>
          </cell>
        </row>
        <row r="1988">
          <cell r="B1988">
            <v>41792</v>
          </cell>
          <cell r="C1988" t="str">
            <v>14.04.25 ФМ москва сити</v>
          </cell>
          <cell r="D1988" t="str">
            <v>подотчет</v>
          </cell>
          <cell r="G1988">
            <v>61220</v>
          </cell>
          <cell r="H1988">
            <v>50</v>
          </cell>
          <cell r="I1988">
            <v>71</v>
          </cell>
        </row>
        <row r="1989">
          <cell r="B1989">
            <v>41792</v>
          </cell>
          <cell r="C1989" t="str">
            <v>14.04.26 ФМ Библиотека</v>
          </cell>
          <cell r="D1989" t="str">
            <v>Доп. персонал</v>
          </cell>
          <cell r="G1989">
            <v>8000</v>
          </cell>
          <cell r="H1989">
            <v>60</v>
          </cell>
          <cell r="I1989">
            <v>50</v>
          </cell>
        </row>
        <row r="1990">
          <cell r="B1990">
            <v>41792</v>
          </cell>
          <cell r="C1990" t="str">
            <v>14.04.26 ФМ Библиотека</v>
          </cell>
          <cell r="D1990" t="str">
            <v>Доп. персонал</v>
          </cell>
          <cell r="G1990">
            <v>6000</v>
          </cell>
          <cell r="H1990">
            <v>60</v>
          </cell>
          <cell r="I1990">
            <v>50</v>
          </cell>
        </row>
        <row r="1991">
          <cell r="B1991">
            <v>41792</v>
          </cell>
          <cell r="C1991" t="str">
            <v>14.04.26 ФМ Библиотека</v>
          </cell>
          <cell r="D1991" t="str">
            <v>Доп. персонал</v>
          </cell>
          <cell r="G1991">
            <v>10500</v>
          </cell>
          <cell r="H1991">
            <v>60</v>
          </cell>
          <cell r="I1991">
            <v>50</v>
          </cell>
        </row>
        <row r="1992">
          <cell r="B1992">
            <v>41792</v>
          </cell>
          <cell r="C1992" t="str">
            <v>14.04.26 ФМ Библиотека</v>
          </cell>
          <cell r="D1992" t="str">
            <v>Доп. персонал</v>
          </cell>
          <cell r="G1992">
            <v>1500</v>
          </cell>
          <cell r="H1992">
            <v>60</v>
          </cell>
          <cell r="I1992">
            <v>50</v>
          </cell>
        </row>
        <row r="1993">
          <cell r="B1993">
            <v>41792</v>
          </cell>
          <cell r="C1993" t="str">
            <v>14.04.26 ФМ Библиотека</v>
          </cell>
          <cell r="D1993" t="str">
            <v>Доп. персонал</v>
          </cell>
          <cell r="G1993">
            <v>6000</v>
          </cell>
          <cell r="H1993">
            <v>60</v>
          </cell>
          <cell r="I1993">
            <v>50</v>
          </cell>
        </row>
        <row r="1994">
          <cell r="B1994">
            <v>41792</v>
          </cell>
          <cell r="C1994" t="str">
            <v>14.04.26 ФМ Библиотека</v>
          </cell>
          <cell r="D1994" t="str">
            <v>логистика и монтаж</v>
          </cell>
          <cell r="G1994">
            <v>3600</v>
          </cell>
          <cell r="H1994">
            <v>60</v>
          </cell>
          <cell r="I1994">
            <v>50</v>
          </cell>
        </row>
        <row r="1995">
          <cell r="B1995">
            <v>41792</v>
          </cell>
          <cell r="C1995" t="str">
            <v>14.04.26 ФМ Библиотека</v>
          </cell>
          <cell r="D1995" t="str">
            <v>сопровождение деятельности</v>
          </cell>
          <cell r="G1995">
            <v>2400</v>
          </cell>
          <cell r="H1995">
            <v>60</v>
          </cell>
          <cell r="I1995">
            <v>50</v>
          </cell>
        </row>
        <row r="1996">
          <cell r="B1996">
            <v>41792</v>
          </cell>
          <cell r="C1996" t="str">
            <v>14.04.25 ФМ москва сити</v>
          </cell>
          <cell r="D1996" t="str">
            <v>Доп. персонал</v>
          </cell>
          <cell r="G1996">
            <v>8000</v>
          </cell>
          <cell r="H1996">
            <v>60</v>
          </cell>
          <cell r="I1996">
            <v>50</v>
          </cell>
        </row>
        <row r="1997">
          <cell r="B1997">
            <v>41792</v>
          </cell>
          <cell r="C1997" t="str">
            <v>14.04.25 ФМ москва сити</v>
          </cell>
          <cell r="D1997" t="str">
            <v>Доп. персонал</v>
          </cell>
          <cell r="G1997">
            <v>12500</v>
          </cell>
          <cell r="H1997">
            <v>60</v>
          </cell>
          <cell r="I1997">
            <v>50</v>
          </cell>
        </row>
        <row r="1998">
          <cell r="B1998">
            <v>41792</v>
          </cell>
          <cell r="C1998" t="str">
            <v>14.04.25 ФМ москва сити</v>
          </cell>
          <cell r="D1998" t="str">
            <v>Доп. персонал</v>
          </cell>
          <cell r="G1998">
            <v>7500</v>
          </cell>
          <cell r="H1998">
            <v>60</v>
          </cell>
          <cell r="I1998">
            <v>50</v>
          </cell>
        </row>
        <row r="1999">
          <cell r="B1999">
            <v>41792</v>
          </cell>
          <cell r="C1999" t="str">
            <v>14.04.25 ФМ москва сити</v>
          </cell>
          <cell r="D1999" t="str">
            <v>Доп. персонал</v>
          </cell>
          <cell r="G1999">
            <v>1500</v>
          </cell>
          <cell r="H1999">
            <v>60</v>
          </cell>
          <cell r="I1999">
            <v>50</v>
          </cell>
        </row>
        <row r="2000">
          <cell r="B2000">
            <v>41792</v>
          </cell>
          <cell r="C2000" t="str">
            <v>14.04.25 ФМ москва сити</v>
          </cell>
          <cell r="D2000" t="str">
            <v>Доп. персонал</v>
          </cell>
          <cell r="G2000">
            <v>5100</v>
          </cell>
          <cell r="H2000">
            <v>60</v>
          </cell>
          <cell r="I2000">
            <v>50</v>
          </cell>
        </row>
        <row r="2001">
          <cell r="B2001">
            <v>41792</v>
          </cell>
          <cell r="C2001" t="str">
            <v>14.04.25 ФМ москва сити</v>
          </cell>
          <cell r="D2001" t="str">
            <v>Доп. персонал</v>
          </cell>
          <cell r="G2001">
            <v>3600</v>
          </cell>
          <cell r="H2001">
            <v>60</v>
          </cell>
          <cell r="I2001">
            <v>50</v>
          </cell>
        </row>
        <row r="2002">
          <cell r="B2002">
            <v>41792</v>
          </cell>
          <cell r="C2002" t="str">
            <v>14.04.25 ФМ москва сити</v>
          </cell>
          <cell r="D2002" t="str">
            <v>Доп. персонал</v>
          </cell>
          <cell r="G2002">
            <v>10000</v>
          </cell>
          <cell r="H2002">
            <v>60</v>
          </cell>
          <cell r="I2002">
            <v>50</v>
          </cell>
        </row>
        <row r="2003">
          <cell r="B2003">
            <v>41792</v>
          </cell>
          <cell r="C2003" t="str">
            <v>Взаиморасчеты МП-ФЮ</v>
          </cell>
          <cell r="D2003" t="str">
            <v>сопровождение деятельности</v>
          </cell>
          <cell r="G2003">
            <v>60837.9</v>
          </cell>
          <cell r="H2003">
            <v>60</v>
          </cell>
          <cell r="I2003">
            <v>50</v>
          </cell>
        </row>
        <row r="2004">
          <cell r="B2004">
            <v>41792</v>
          </cell>
          <cell r="C2004" t="str">
            <v>ФД</v>
          </cell>
          <cell r="D2004" t="str">
            <v>Транзит</v>
          </cell>
          <cell r="G2004">
            <v>748663</v>
          </cell>
          <cell r="H2004">
            <v>57</v>
          </cell>
          <cell r="I2004">
            <v>51</v>
          </cell>
        </row>
        <row r="2005">
          <cell r="B2005">
            <v>41792</v>
          </cell>
          <cell r="C2005" t="str">
            <v>Офис</v>
          </cell>
          <cell r="D2005" t="str">
            <v>% по кредитам и займам</v>
          </cell>
          <cell r="G2005">
            <v>40000</v>
          </cell>
          <cell r="H2005">
            <v>76</v>
          </cell>
          <cell r="I2005">
            <v>50</v>
          </cell>
        </row>
        <row r="2006">
          <cell r="B2006">
            <v>41792</v>
          </cell>
          <cell r="C2006" t="str">
            <v>14.05.16 ФМ Кино со вкусом</v>
          </cell>
          <cell r="D2006" t="str">
            <v>подотчет</v>
          </cell>
          <cell r="G2006">
            <v>5000</v>
          </cell>
          <cell r="H2006">
            <v>71</v>
          </cell>
          <cell r="I2006">
            <v>50</v>
          </cell>
        </row>
        <row r="2007">
          <cell r="B2007">
            <v>41792</v>
          </cell>
          <cell r="C2007" t="str">
            <v>14.06.04 ФМ ELLE</v>
          </cell>
          <cell r="D2007" t="str">
            <v>полиграфия и производство</v>
          </cell>
          <cell r="G2007">
            <v>3950</v>
          </cell>
          <cell r="H2007">
            <v>60</v>
          </cell>
          <cell r="I2007">
            <v>51</v>
          </cell>
        </row>
        <row r="2008">
          <cell r="B2008">
            <v>41792</v>
          </cell>
          <cell r="C2008" t="str">
            <v>14.05.27 ФМ Библиотека</v>
          </cell>
          <cell r="D2008" t="str">
            <v>аренда оборудования</v>
          </cell>
          <cell r="G2008">
            <v>15825</v>
          </cell>
          <cell r="H2008">
            <v>60</v>
          </cell>
          <cell r="I2008">
            <v>51</v>
          </cell>
        </row>
        <row r="2009">
          <cell r="B2009">
            <v>41792</v>
          </cell>
          <cell r="C2009" t="str">
            <v>14.06.04 ФМ ELLE</v>
          </cell>
          <cell r="D2009" t="str">
            <v>полиграфия и производство</v>
          </cell>
          <cell r="G2009">
            <v>3950</v>
          </cell>
          <cell r="H2009">
            <v>20</v>
          </cell>
          <cell r="I2009">
            <v>60</v>
          </cell>
        </row>
        <row r="2010">
          <cell r="B2010">
            <v>41792</v>
          </cell>
          <cell r="C2010" t="str">
            <v>14.05.29 ФМ Собака</v>
          </cell>
          <cell r="D2010" t="str">
            <v>аренда оборудования</v>
          </cell>
          <cell r="G2010">
            <v>21828</v>
          </cell>
          <cell r="H2010">
            <v>60</v>
          </cell>
          <cell r="I2010">
            <v>51</v>
          </cell>
        </row>
        <row r="2011">
          <cell r="B2011">
            <v>41792</v>
          </cell>
          <cell r="C2011" t="str">
            <v>14.05.30 ФМ ELLE</v>
          </cell>
          <cell r="D2011" t="str">
            <v>аренда оборудования</v>
          </cell>
          <cell r="G2011">
            <v>34379</v>
          </cell>
          <cell r="H2011">
            <v>60</v>
          </cell>
          <cell r="I2011">
            <v>51</v>
          </cell>
        </row>
        <row r="2012">
          <cell r="B2012">
            <v>41793</v>
          </cell>
          <cell r="C2012" t="str">
            <v>14.05.27 ФМ Библиотека</v>
          </cell>
          <cell r="D2012" t="str">
            <v>аренда оборудования</v>
          </cell>
          <cell r="G2012">
            <v>15834</v>
          </cell>
          <cell r="H2012">
            <v>60</v>
          </cell>
          <cell r="I2012">
            <v>51</v>
          </cell>
        </row>
        <row r="2013">
          <cell r="B2013">
            <v>41793</v>
          </cell>
          <cell r="C2013" t="str">
            <v>14.05.30 ФМ ELLE</v>
          </cell>
          <cell r="D2013" t="str">
            <v>аренда оборудования</v>
          </cell>
          <cell r="G2013">
            <v>21518</v>
          </cell>
          <cell r="H2013">
            <v>60</v>
          </cell>
          <cell r="I2013">
            <v>51</v>
          </cell>
        </row>
        <row r="2014">
          <cell r="B2014">
            <v>41793</v>
          </cell>
          <cell r="C2014" t="str">
            <v>ФД</v>
          </cell>
          <cell r="D2014" t="str">
            <v>Транзит</v>
          </cell>
          <cell r="G2014">
            <v>8112</v>
          </cell>
          <cell r="H2014">
            <v>57</v>
          </cell>
          <cell r="I2014">
            <v>51</v>
          </cell>
        </row>
        <row r="2015">
          <cell r="B2015">
            <v>41793</v>
          </cell>
          <cell r="C2015" t="str">
            <v>14.04.14 ФМ Униформа Retail</v>
          </cell>
          <cell r="D2015" t="str">
            <v>оплата покупателя</v>
          </cell>
          <cell r="G2015">
            <v>14988.13</v>
          </cell>
          <cell r="H2015">
            <v>51</v>
          </cell>
          <cell r="I2015">
            <v>62</v>
          </cell>
        </row>
        <row r="2016">
          <cell r="B2016">
            <v>41793</v>
          </cell>
          <cell r="C2016" t="str">
            <v>Взаиморасчеты МП-ФЮ</v>
          </cell>
          <cell r="D2016" t="str">
            <v>оплата покупателя</v>
          </cell>
          <cell r="G2016">
            <v>32575.08</v>
          </cell>
          <cell r="H2016">
            <v>51</v>
          </cell>
          <cell r="I2016">
            <v>62</v>
          </cell>
        </row>
        <row r="2017">
          <cell r="B2017">
            <v>41794</v>
          </cell>
          <cell r="C2017" t="str">
            <v>14.06.04 ФМ ELLE</v>
          </cell>
          <cell r="D2017" t="str">
            <v>Комиссия контрагентам</v>
          </cell>
          <cell r="G2017">
            <v>20230</v>
          </cell>
          <cell r="H2017">
            <v>20</v>
          </cell>
          <cell r="I2017">
            <v>60</v>
          </cell>
        </row>
        <row r="2018">
          <cell r="B2018">
            <v>41794</v>
          </cell>
          <cell r="C2018" t="str">
            <v>14.02.14 МСК МH Internal Activation</v>
          </cell>
          <cell r="D2018" t="str">
            <v>Комиссия контрагентам</v>
          </cell>
          <cell r="G2018">
            <v>12000</v>
          </cell>
          <cell r="H2018">
            <v>60</v>
          </cell>
          <cell r="I2018">
            <v>50</v>
          </cell>
        </row>
        <row r="2019">
          <cell r="B2019">
            <v>41794</v>
          </cell>
          <cell r="C2019" t="str">
            <v>ФД</v>
          </cell>
          <cell r="D2019" t="str">
            <v>Транзит</v>
          </cell>
          <cell r="G2019">
            <v>8112</v>
          </cell>
          <cell r="H2019">
            <v>50</v>
          </cell>
          <cell r="I2019">
            <v>57</v>
          </cell>
        </row>
        <row r="2020">
          <cell r="B2020">
            <v>41794</v>
          </cell>
          <cell r="C2020" t="str">
            <v>Офис</v>
          </cell>
          <cell r="D2020" t="str">
            <v>% за обращение</v>
          </cell>
          <cell r="G2020">
            <v>-2728</v>
          </cell>
          <cell r="H2020">
            <v>76</v>
          </cell>
          <cell r="I2020">
            <v>50</v>
          </cell>
        </row>
        <row r="2021">
          <cell r="B2021">
            <v>41794</v>
          </cell>
          <cell r="C2021" t="str">
            <v>О!Бюро</v>
          </cell>
          <cell r="D2021" t="str">
            <v>подотчет</v>
          </cell>
          <cell r="G2021">
            <v>750</v>
          </cell>
          <cell r="H2021">
            <v>50</v>
          </cell>
          <cell r="I2021">
            <v>71</v>
          </cell>
        </row>
        <row r="2022">
          <cell r="B2022">
            <v>41794</v>
          </cell>
          <cell r="C2022" t="str">
            <v>14.06.04 ФМ ELLE</v>
          </cell>
          <cell r="D2022" t="str">
            <v>подотчет</v>
          </cell>
          <cell r="G2022">
            <v>74650</v>
          </cell>
          <cell r="H2022">
            <v>71</v>
          </cell>
          <cell r="I2022">
            <v>50</v>
          </cell>
        </row>
        <row r="2023">
          <cell r="B2023">
            <v>41794</v>
          </cell>
          <cell r="C2023" t="str">
            <v>14.06.04 ФМ ELLE</v>
          </cell>
          <cell r="D2023" t="str">
            <v>полиграфия и производство</v>
          </cell>
          <cell r="G2023">
            <v>6080</v>
          </cell>
          <cell r="H2023">
            <v>60</v>
          </cell>
          <cell r="I2023">
            <v>51</v>
          </cell>
        </row>
        <row r="2024">
          <cell r="B2024">
            <v>41794</v>
          </cell>
          <cell r="C2024" t="str">
            <v>14.06.04 ФМ ELLE</v>
          </cell>
          <cell r="D2024" t="str">
            <v>полиграфия и производство</v>
          </cell>
          <cell r="G2024">
            <v>6080</v>
          </cell>
          <cell r="H2024">
            <v>20</v>
          </cell>
          <cell r="I2024">
            <v>60</v>
          </cell>
        </row>
        <row r="2025">
          <cell r="B2025">
            <v>41794</v>
          </cell>
          <cell r="C2025" t="str">
            <v>О!Бюро</v>
          </cell>
          <cell r="D2025" t="str">
            <v>накладные расходы</v>
          </cell>
          <cell r="G2025">
            <v>1100</v>
          </cell>
          <cell r="H2025">
            <v>60</v>
          </cell>
          <cell r="I2025">
            <v>50</v>
          </cell>
        </row>
        <row r="2026">
          <cell r="B2026">
            <v>41794</v>
          </cell>
          <cell r="C2026" t="str">
            <v>О!Бюро</v>
          </cell>
          <cell r="D2026" t="str">
            <v>накладные расходы</v>
          </cell>
          <cell r="G2026">
            <v>1100</v>
          </cell>
          <cell r="H2026">
            <v>20</v>
          </cell>
          <cell r="I2026">
            <v>60</v>
          </cell>
        </row>
        <row r="2027">
          <cell r="B2027">
            <v>41794</v>
          </cell>
          <cell r="C2027" t="str">
            <v>Офис</v>
          </cell>
          <cell r="D2027" t="str">
            <v>% за обращение</v>
          </cell>
          <cell r="G2027">
            <v>-2728</v>
          </cell>
          <cell r="H2027">
            <v>26</v>
          </cell>
          <cell r="I2027">
            <v>76</v>
          </cell>
        </row>
        <row r="2028">
          <cell r="B2028">
            <v>41794</v>
          </cell>
          <cell r="C2028" t="str">
            <v>Офис</v>
          </cell>
          <cell r="D2028" t="str">
            <v>накладные расходы</v>
          </cell>
          <cell r="G2028">
            <v>5024</v>
          </cell>
          <cell r="H2028">
            <v>76</v>
          </cell>
          <cell r="I2028">
            <v>50</v>
          </cell>
        </row>
        <row r="2029">
          <cell r="B2029">
            <v>41794</v>
          </cell>
          <cell r="C2029" t="str">
            <v>14.05.30 КЗ ФМ Марриот</v>
          </cell>
          <cell r="D2029" t="str">
            <v>сопровождение деятельности</v>
          </cell>
          <cell r="G2029">
            <v>180</v>
          </cell>
          <cell r="H2029">
            <v>60</v>
          </cell>
          <cell r="I2029">
            <v>50</v>
          </cell>
        </row>
        <row r="2030">
          <cell r="B2030">
            <v>41794</v>
          </cell>
          <cell r="C2030" t="str">
            <v>Офис</v>
          </cell>
          <cell r="D2030" t="str">
            <v>накладные расходы</v>
          </cell>
          <cell r="G2030">
            <v>500</v>
          </cell>
          <cell r="H2030">
            <v>76</v>
          </cell>
          <cell r="I2030">
            <v>50</v>
          </cell>
        </row>
        <row r="2031">
          <cell r="B2031">
            <v>41794</v>
          </cell>
          <cell r="C2031" t="str">
            <v>Офис</v>
          </cell>
          <cell r="D2031" t="str">
            <v>накладные расходы</v>
          </cell>
          <cell r="G2031">
            <v>5024</v>
          </cell>
          <cell r="H2031">
            <v>26</v>
          </cell>
          <cell r="I2031">
            <v>76</v>
          </cell>
        </row>
        <row r="2032">
          <cell r="B2032">
            <v>41794</v>
          </cell>
          <cell r="C2032" t="str">
            <v>Офис</v>
          </cell>
          <cell r="D2032" t="str">
            <v>накладные расходы</v>
          </cell>
          <cell r="G2032">
            <v>500</v>
          </cell>
          <cell r="H2032">
            <v>26</v>
          </cell>
          <cell r="I2032">
            <v>76</v>
          </cell>
        </row>
        <row r="2033">
          <cell r="B2033">
            <v>41794</v>
          </cell>
          <cell r="C2033" t="str">
            <v>14.06.04 ФМ DataBase Activation May2</v>
          </cell>
          <cell r="D2033" t="str">
            <v>Комиссия контрагентам</v>
          </cell>
          <cell r="G2033">
            <v>11970</v>
          </cell>
          <cell r="H2033">
            <v>20</v>
          </cell>
          <cell r="I2033">
            <v>60</v>
          </cell>
        </row>
        <row r="2034">
          <cell r="B2034">
            <v>41794</v>
          </cell>
          <cell r="C2034" t="str">
            <v>14.05.30 КЗ ФМ Марриот</v>
          </cell>
          <cell r="D2034" t="str">
            <v>сопровождение деятельности</v>
          </cell>
          <cell r="G2034">
            <v>-3524</v>
          </cell>
          <cell r="H2034">
            <v>60</v>
          </cell>
          <cell r="I2034">
            <v>55</v>
          </cell>
        </row>
        <row r="2035">
          <cell r="B2035">
            <v>41794</v>
          </cell>
          <cell r="C2035" t="str">
            <v>Офис</v>
          </cell>
          <cell r="D2035" t="str">
            <v>накладные расходы</v>
          </cell>
          <cell r="G2035">
            <v>-3843</v>
          </cell>
          <cell r="H2035">
            <v>76</v>
          </cell>
          <cell r="I2035">
            <v>55</v>
          </cell>
        </row>
        <row r="2036">
          <cell r="B2036">
            <v>41794</v>
          </cell>
          <cell r="C2036" t="str">
            <v>Офис</v>
          </cell>
          <cell r="D2036" t="str">
            <v>накладные расходы</v>
          </cell>
          <cell r="G2036">
            <v>-3843</v>
          </cell>
          <cell r="H2036">
            <v>26</v>
          </cell>
          <cell r="I2036">
            <v>76</v>
          </cell>
        </row>
        <row r="2037">
          <cell r="B2037">
            <v>41794</v>
          </cell>
          <cell r="C2037" t="str">
            <v>14.06.04 ФМ DataBase Activation May2</v>
          </cell>
          <cell r="D2037" t="str">
            <v>Реализация</v>
          </cell>
          <cell r="G2037">
            <v>256624.64000000001</v>
          </cell>
          <cell r="H2037">
            <v>62</v>
          </cell>
          <cell r="I2037">
            <v>90</v>
          </cell>
        </row>
        <row r="2038">
          <cell r="B2038">
            <v>41794</v>
          </cell>
          <cell r="C2038" t="str">
            <v>14.06.04 ФМ ELLE</v>
          </cell>
          <cell r="D2038" t="str">
            <v>Реализация</v>
          </cell>
          <cell r="G2038">
            <v>420869.04</v>
          </cell>
          <cell r="H2038">
            <v>62</v>
          </cell>
          <cell r="I2038">
            <v>90</v>
          </cell>
        </row>
        <row r="2039">
          <cell r="B2039">
            <v>41794</v>
          </cell>
          <cell r="C2039" t="str">
            <v>14.06.04 ФМ ELLE</v>
          </cell>
          <cell r="D2039" t="str">
            <v>полиграфия и производство</v>
          </cell>
          <cell r="G2039">
            <v>17500</v>
          </cell>
          <cell r="H2039">
            <v>20</v>
          </cell>
          <cell r="I2039">
            <v>60</v>
          </cell>
        </row>
        <row r="2040">
          <cell r="B2040">
            <v>41794</v>
          </cell>
          <cell r="C2040" t="str">
            <v>14.06.04 ФМ DataBase Activation May2</v>
          </cell>
          <cell r="D2040" t="str">
            <v>Доп. персонал</v>
          </cell>
          <cell r="G2040">
            <v>35000</v>
          </cell>
          <cell r="H2040">
            <v>20</v>
          </cell>
          <cell r="I2040">
            <v>60</v>
          </cell>
        </row>
        <row r="2041">
          <cell r="B2041">
            <v>41794</v>
          </cell>
          <cell r="C2041" t="str">
            <v>14.06.04 ФМ ELLE</v>
          </cell>
          <cell r="D2041" t="str">
            <v>Доп. персонал</v>
          </cell>
          <cell r="G2041">
            <v>1600</v>
          </cell>
          <cell r="H2041">
            <v>20</v>
          </cell>
          <cell r="I2041">
            <v>60</v>
          </cell>
        </row>
        <row r="2042">
          <cell r="B2042">
            <v>41794</v>
          </cell>
          <cell r="C2042" t="str">
            <v>14.06.04 ФМ DataBase Activation May2</v>
          </cell>
          <cell r="D2042" t="str">
            <v>Доп. персонал</v>
          </cell>
          <cell r="G2042">
            <v>8000</v>
          </cell>
          <cell r="H2042">
            <v>20</v>
          </cell>
          <cell r="I2042">
            <v>60</v>
          </cell>
        </row>
        <row r="2043">
          <cell r="B2043">
            <v>41794</v>
          </cell>
          <cell r="C2043" t="str">
            <v>14.06.04 ФМ DataBase Activation May2</v>
          </cell>
          <cell r="D2043" t="str">
            <v>Промоперсонал</v>
          </cell>
          <cell r="G2043">
            <v>1500</v>
          </cell>
          <cell r="H2043">
            <v>20</v>
          </cell>
          <cell r="I2043">
            <v>60</v>
          </cell>
        </row>
        <row r="2044">
          <cell r="B2044">
            <v>41795</v>
          </cell>
          <cell r="C2044" t="str">
            <v>Свадьба</v>
          </cell>
          <cell r="D2044" t="str">
            <v>подотчет</v>
          </cell>
          <cell r="G2044">
            <v>1500</v>
          </cell>
          <cell r="H2044">
            <v>71</v>
          </cell>
          <cell r="I2044">
            <v>50</v>
          </cell>
        </row>
        <row r="2045">
          <cell r="B2045">
            <v>41795</v>
          </cell>
          <cell r="C2045" t="str">
            <v>Свадьба</v>
          </cell>
          <cell r="D2045" t="str">
            <v>накладные расходы</v>
          </cell>
          <cell r="G2045">
            <v>1407</v>
          </cell>
          <cell r="H2045">
            <v>60</v>
          </cell>
          <cell r="I2045">
            <v>50</v>
          </cell>
        </row>
        <row r="2046">
          <cell r="B2046">
            <v>41795</v>
          </cell>
          <cell r="C2046" t="str">
            <v>Свадьба</v>
          </cell>
          <cell r="D2046" t="str">
            <v>накладные расходы</v>
          </cell>
          <cell r="G2046">
            <v>1000</v>
          </cell>
          <cell r="H2046">
            <v>60</v>
          </cell>
          <cell r="I2046">
            <v>50</v>
          </cell>
        </row>
        <row r="2047">
          <cell r="B2047">
            <v>41795</v>
          </cell>
          <cell r="C2047" t="str">
            <v>ИД</v>
          </cell>
          <cell r="D2047" t="str">
            <v>депозиты</v>
          </cell>
          <cell r="G2047">
            <v>2000000</v>
          </cell>
          <cell r="H2047">
            <v>51</v>
          </cell>
          <cell r="I2047">
            <v>54</v>
          </cell>
        </row>
        <row r="2048">
          <cell r="B2048">
            <v>41795</v>
          </cell>
          <cell r="C2048" t="str">
            <v>ИД</v>
          </cell>
          <cell r="D2048" t="str">
            <v>доход от ИД</v>
          </cell>
          <cell r="G2048">
            <v>14693.15</v>
          </cell>
          <cell r="H2048">
            <v>51</v>
          </cell>
          <cell r="I2048">
            <v>91</v>
          </cell>
        </row>
        <row r="2049">
          <cell r="B2049">
            <v>41795</v>
          </cell>
          <cell r="C2049" t="str">
            <v>офис</v>
          </cell>
          <cell r="D2049" t="str">
            <v>Телефония</v>
          </cell>
          <cell r="G2049">
            <v>12004.49</v>
          </cell>
          <cell r="H2049">
            <v>76</v>
          </cell>
          <cell r="I2049">
            <v>51</v>
          </cell>
        </row>
        <row r="2050">
          <cell r="B2050">
            <v>41795</v>
          </cell>
          <cell r="C2050" t="str">
            <v>офис</v>
          </cell>
          <cell r="D2050" t="str">
            <v>накладные расходы</v>
          </cell>
          <cell r="G2050">
            <v>720</v>
          </cell>
          <cell r="H2050">
            <v>76</v>
          </cell>
          <cell r="I2050">
            <v>51</v>
          </cell>
        </row>
        <row r="2051">
          <cell r="B2051">
            <v>41795</v>
          </cell>
          <cell r="C2051" t="str">
            <v>офис</v>
          </cell>
          <cell r="D2051" t="str">
            <v>накладные расходы</v>
          </cell>
          <cell r="G2051">
            <v>720</v>
          </cell>
          <cell r="H2051">
            <v>26</v>
          </cell>
          <cell r="I2051">
            <v>76</v>
          </cell>
        </row>
        <row r="2052">
          <cell r="B2052">
            <v>41795</v>
          </cell>
          <cell r="C2052" t="str">
            <v>ФД</v>
          </cell>
          <cell r="D2052" t="str">
            <v>Транзит</v>
          </cell>
          <cell r="G2052">
            <v>1925099.2</v>
          </cell>
          <cell r="H2052">
            <v>57</v>
          </cell>
          <cell r="I2052">
            <v>51</v>
          </cell>
        </row>
        <row r="2053">
          <cell r="B2053">
            <v>41795</v>
          </cell>
          <cell r="C2053" t="str">
            <v>14.06.04 ФМ ELLE</v>
          </cell>
          <cell r="D2053" t="str">
            <v>аренда оборудования</v>
          </cell>
          <cell r="G2053">
            <v>17255</v>
          </cell>
          <cell r="H2053">
            <v>60</v>
          </cell>
          <cell r="I2053">
            <v>51</v>
          </cell>
        </row>
        <row r="2054">
          <cell r="B2054">
            <v>41795</v>
          </cell>
          <cell r="C2054" t="str">
            <v>14.06.04 ФМ ELLE</v>
          </cell>
          <cell r="D2054" t="str">
            <v>аренда оборудования</v>
          </cell>
          <cell r="G2054">
            <v>37108</v>
          </cell>
          <cell r="H2054">
            <v>60</v>
          </cell>
          <cell r="I2054">
            <v>51</v>
          </cell>
        </row>
        <row r="2055">
          <cell r="B2055">
            <v>41795</v>
          </cell>
          <cell r="C2055" t="str">
            <v>14.06.04 ФМ ELLE</v>
          </cell>
          <cell r="D2055" t="str">
            <v>аренда оборудования</v>
          </cell>
          <cell r="G2055">
            <v>17255</v>
          </cell>
          <cell r="H2055">
            <v>20</v>
          </cell>
          <cell r="I2055">
            <v>60</v>
          </cell>
        </row>
        <row r="2056">
          <cell r="B2056">
            <v>41795</v>
          </cell>
          <cell r="C2056" t="str">
            <v>14.06.04 ФМ ELLE</v>
          </cell>
          <cell r="D2056" t="str">
            <v>аренда оборудования</v>
          </cell>
          <cell r="G2056">
            <v>37108</v>
          </cell>
          <cell r="H2056">
            <v>20</v>
          </cell>
          <cell r="I2056">
            <v>60</v>
          </cell>
        </row>
        <row r="2057">
          <cell r="B2057">
            <v>41795</v>
          </cell>
          <cell r="C2057" t="str">
            <v>14.05.29 ФМ Собака</v>
          </cell>
          <cell r="D2057" t="str">
            <v>подотчет</v>
          </cell>
          <cell r="G2057">
            <v>10000</v>
          </cell>
          <cell r="H2057">
            <v>71</v>
          </cell>
          <cell r="I2057">
            <v>50</v>
          </cell>
        </row>
        <row r="2058">
          <cell r="B2058">
            <v>41795</v>
          </cell>
          <cell r="C2058" t="str">
            <v>Свадьба</v>
          </cell>
          <cell r="D2058" t="str">
            <v>накладные расходы</v>
          </cell>
          <cell r="G2058">
            <v>1000</v>
          </cell>
          <cell r="H2058">
            <v>20</v>
          </cell>
          <cell r="I2058">
            <v>60</v>
          </cell>
        </row>
        <row r="2059">
          <cell r="B2059">
            <v>41795</v>
          </cell>
          <cell r="C2059" t="str">
            <v>ФД</v>
          </cell>
          <cell r="D2059" t="str">
            <v>Транзит</v>
          </cell>
          <cell r="G2059">
            <v>748663</v>
          </cell>
          <cell r="H2059">
            <v>50</v>
          </cell>
          <cell r="I2059">
            <v>57</v>
          </cell>
        </row>
        <row r="2060">
          <cell r="B2060">
            <v>41795</v>
          </cell>
          <cell r="C2060" t="str">
            <v>офис</v>
          </cell>
          <cell r="D2060" t="str">
            <v>% за обращение</v>
          </cell>
          <cell r="G2060">
            <v>48663</v>
          </cell>
          <cell r="H2060">
            <v>76</v>
          </cell>
          <cell r="I2060">
            <v>50</v>
          </cell>
        </row>
        <row r="2061">
          <cell r="B2061">
            <v>41795</v>
          </cell>
          <cell r="C2061" t="str">
            <v>офис</v>
          </cell>
          <cell r="D2061" t="str">
            <v>% за обращение</v>
          </cell>
          <cell r="G2061">
            <v>48663</v>
          </cell>
          <cell r="H2061">
            <v>26</v>
          </cell>
          <cell r="I2061">
            <v>76</v>
          </cell>
        </row>
        <row r="2062">
          <cell r="B2062">
            <v>41796</v>
          </cell>
          <cell r="C2062" t="str">
            <v>14.05.27 ФМ Библиотека</v>
          </cell>
          <cell r="D2062" t="str">
            <v>подотчет</v>
          </cell>
          <cell r="G2062">
            <v>40000</v>
          </cell>
          <cell r="H2062">
            <v>50</v>
          </cell>
          <cell r="I2062">
            <v>71</v>
          </cell>
        </row>
        <row r="2063">
          <cell r="B2063">
            <v>41796</v>
          </cell>
          <cell r="C2063" t="str">
            <v>14.05.27 ФМ Библиотека</v>
          </cell>
          <cell r="D2063" t="str">
            <v>Доп. персонал</v>
          </cell>
          <cell r="G2063">
            <v>8000</v>
          </cell>
          <cell r="H2063">
            <v>60</v>
          </cell>
          <cell r="I2063">
            <v>50</v>
          </cell>
        </row>
        <row r="2064">
          <cell r="B2064">
            <v>41796</v>
          </cell>
          <cell r="C2064" t="str">
            <v>14.05.27 ФМ Библиотека</v>
          </cell>
          <cell r="D2064" t="str">
            <v>Доп. персонал</v>
          </cell>
          <cell r="G2064">
            <v>6000</v>
          </cell>
          <cell r="H2064">
            <v>60</v>
          </cell>
          <cell r="I2064">
            <v>50</v>
          </cell>
        </row>
        <row r="2065">
          <cell r="B2065">
            <v>41796</v>
          </cell>
          <cell r="C2065" t="str">
            <v>14.05.27 ФМ Библиотека</v>
          </cell>
          <cell r="D2065" t="str">
            <v>Доп. персонал</v>
          </cell>
          <cell r="G2065">
            <v>10500</v>
          </cell>
          <cell r="H2065">
            <v>60</v>
          </cell>
          <cell r="I2065">
            <v>50</v>
          </cell>
        </row>
        <row r="2066">
          <cell r="B2066">
            <v>41796</v>
          </cell>
          <cell r="C2066" t="str">
            <v>14.05.27 ФМ Библиотека</v>
          </cell>
          <cell r="D2066" t="str">
            <v>Доп. персонал</v>
          </cell>
          <cell r="G2066">
            <v>1500</v>
          </cell>
          <cell r="H2066">
            <v>60</v>
          </cell>
          <cell r="I2066">
            <v>50</v>
          </cell>
        </row>
        <row r="2067">
          <cell r="B2067">
            <v>41796</v>
          </cell>
          <cell r="C2067" t="str">
            <v>14.05.27 ФМ Библиотека</v>
          </cell>
          <cell r="D2067" t="str">
            <v>Доп. персонал</v>
          </cell>
          <cell r="G2067">
            <v>9200</v>
          </cell>
          <cell r="H2067">
            <v>60</v>
          </cell>
          <cell r="I2067">
            <v>50</v>
          </cell>
        </row>
        <row r="2068">
          <cell r="B2068">
            <v>41796</v>
          </cell>
          <cell r="C2068" t="str">
            <v>14.05.27 ФМ Библиотека</v>
          </cell>
          <cell r="D2068" t="str">
            <v>логистика и монтаж</v>
          </cell>
          <cell r="G2068">
            <v>4800</v>
          </cell>
          <cell r="H2068">
            <v>60</v>
          </cell>
          <cell r="I2068">
            <v>50</v>
          </cell>
        </row>
        <row r="2069">
          <cell r="B2069">
            <v>41796</v>
          </cell>
          <cell r="C2069" t="str">
            <v>14.05.27 ФМ Библиотека</v>
          </cell>
          <cell r="D2069" t="str">
            <v>сопровождение деятельности</v>
          </cell>
          <cell r="G2069">
            <v>2758</v>
          </cell>
          <cell r="H2069">
            <v>60</v>
          </cell>
          <cell r="I2069">
            <v>50</v>
          </cell>
        </row>
        <row r="2070">
          <cell r="B2070">
            <v>41796</v>
          </cell>
          <cell r="C2070" t="str">
            <v>14.05.19 ФМ DataBase Activation May1</v>
          </cell>
          <cell r="D2070" t="str">
            <v>подотчет</v>
          </cell>
          <cell r="G2070">
            <v>24600</v>
          </cell>
          <cell r="H2070">
            <v>50</v>
          </cell>
          <cell r="I2070">
            <v>71</v>
          </cell>
        </row>
        <row r="2071">
          <cell r="B2071">
            <v>41796</v>
          </cell>
          <cell r="C2071" t="str">
            <v>14.05.19 ФМ DataBase Activation May1</v>
          </cell>
          <cell r="D2071" t="str">
            <v>Доп. персонал</v>
          </cell>
          <cell r="G2071">
            <v>15000</v>
          </cell>
          <cell r="H2071">
            <v>60</v>
          </cell>
          <cell r="I2071">
            <v>50</v>
          </cell>
        </row>
        <row r="2072">
          <cell r="B2072">
            <v>41796</v>
          </cell>
          <cell r="C2072" t="str">
            <v>14.05.19 ФМ DataBase Activation May1</v>
          </cell>
          <cell r="D2072" t="str">
            <v>подотчет</v>
          </cell>
          <cell r="G2072">
            <v>9600</v>
          </cell>
          <cell r="H2072">
            <v>71</v>
          </cell>
          <cell r="I2072">
            <v>50</v>
          </cell>
        </row>
        <row r="2073">
          <cell r="B2073">
            <v>41796</v>
          </cell>
          <cell r="C2073" t="str">
            <v>ТП АвтоСпецЦентр 5</v>
          </cell>
          <cell r="D2073" t="str">
            <v>промоперсонал</v>
          </cell>
          <cell r="G2073">
            <v>12000</v>
          </cell>
          <cell r="H2073">
            <v>60</v>
          </cell>
          <cell r="I2073">
            <v>50</v>
          </cell>
        </row>
        <row r="2074">
          <cell r="B2074">
            <v>41796</v>
          </cell>
          <cell r="C2074" t="str">
            <v>ФД</v>
          </cell>
          <cell r="D2074" t="str">
            <v>Займы</v>
          </cell>
          <cell r="G2074">
            <v>610000</v>
          </cell>
          <cell r="H2074">
            <v>66</v>
          </cell>
          <cell r="I2074">
            <v>50</v>
          </cell>
        </row>
        <row r="2075">
          <cell r="B2075">
            <v>41796</v>
          </cell>
          <cell r="C2075" t="str">
            <v>Взаиморасчеты МП-ФЮ</v>
          </cell>
          <cell r="D2075" t="str">
            <v>сопровождение деятельности</v>
          </cell>
          <cell r="G2075">
            <v>90000</v>
          </cell>
          <cell r="H2075">
            <v>60</v>
          </cell>
          <cell r="I2075">
            <v>50</v>
          </cell>
        </row>
        <row r="2076">
          <cell r="B2076">
            <v>41796</v>
          </cell>
          <cell r="C2076" t="str">
            <v>О!Бюро</v>
          </cell>
          <cell r="D2076" t="str">
            <v>подотчет</v>
          </cell>
          <cell r="G2076">
            <v>1500</v>
          </cell>
          <cell r="H2076">
            <v>71</v>
          </cell>
          <cell r="I2076">
            <v>50</v>
          </cell>
        </row>
        <row r="2077">
          <cell r="B2077">
            <v>41796</v>
          </cell>
          <cell r="C2077" t="str">
            <v>ФД</v>
          </cell>
          <cell r="D2077" t="str">
            <v>Займы</v>
          </cell>
          <cell r="G2077">
            <v>1500000</v>
          </cell>
          <cell r="H2077">
            <v>66</v>
          </cell>
          <cell r="I2077">
            <v>50</v>
          </cell>
        </row>
        <row r="2078">
          <cell r="B2078">
            <v>41796</v>
          </cell>
          <cell r="C2078" t="str">
            <v>14.05.16 ФМ Кино со вкусом</v>
          </cell>
          <cell r="D2078" t="str">
            <v>сопровождение деятельности</v>
          </cell>
          <cell r="G2078">
            <v>2000</v>
          </cell>
          <cell r="H2078">
            <v>60</v>
          </cell>
          <cell r="I2078">
            <v>50</v>
          </cell>
        </row>
        <row r="2079">
          <cell r="B2079">
            <v>41796</v>
          </cell>
          <cell r="C2079" t="str">
            <v>офис</v>
          </cell>
          <cell r="D2079" t="str">
            <v>накладные расходы</v>
          </cell>
          <cell r="G2079">
            <v>1100</v>
          </cell>
          <cell r="H2079">
            <v>76</v>
          </cell>
          <cell r="I2079">
            <v>50</v>
          </cell>
        </row>
        <row r="2080">
          <cell r="B2080">
            <v>41796</v>
          </cell>
          <cell r="C2080" t="str">
            <v>офис</v>
          </cell>
          <cell r="D2080" t="str">
            <v>накладные расходы</v>
          </cell>
          <cell r="G2080">
            <v>1100</v>
          </cell>
          <cell r="H2080">
            <v>26</v>
          </cell>
          <cell r="I2080">
            <v>76</v>
          </cell>
        </row>
        <row r="2081">
          <cell r="B2081">
            <v>41796</v>
          </cell>
          <cell r="C2081" t="str">
            <v>офис</v>
          </cell>
          <cell r="D2081" t="str">
            <v>Зарплата 05</v>
          </cell>
          <cell r="G2081">
            <v>8000</v>
          </cell>
          <cell r="H2081">
            <v>70</v>
          </cell>
          <cell r="I2081">
            <v>50</v>
          </cell>
        </row>
        <row r="2082">
          <cell r="B2082">
            <v>41796</v>
          </cell>
          <cell r="C2082" t="str">
            <v>Взаиморасчеты МП-ФЮ</v>
          </cell>
          <cell r="D2082" t="str">
            <v>сопровождение деятельности</v>
          </cell>
          <cell r="G2082">
            <v>100000</v>
          </cell>
          <cell r="H2082">
            <v>60</v>
          </cell>
          <cell r="I2082">
            <v>50</v>
          </cell>
        </row>
        <row r="2083">
          <cell r="B2083">
            <v>41796</v>
          </cell>
          <cell r="C2083" t="str">
            <v>14.05.30 КЗ ФМ Марриот</v>
          </cell>
          <cell r="D2083" t="str">
            <v>Доп. персонал</v>
          </cell>
          <cell r="G2083">
            <v>12024</v>
          </cell>
          <cell r="H2083">
            <v>60</v>
          </cell>
          <cell r="I2083">
            <v>50</v>
          </cell>
        </row>
        <row r="2084">
          <cell r="B2084">
            <v>41796</v>
          </cell>
          <cell r="C2084" t="str">
            <v>14.05.29 ФМ Собака</v>
          </cell>
          <cell r="D2084" t="str">
            <v>подотчет</v>
          </cell>
          <cell r="G2084">
            <v>31000</v>
          </cell>
          <cell r="H2084">
            <v>50</v>
          </cell>
          <cell r="I2084">
            <v>71</v>
          </cell>
        </row>
        <row r="2085">
          <cell r="B2085">
            <v>41796</v>
          </cell>
          <cell r="C2085" t="str">
            <v>14.05.29 ФМ Собака</v>
          </cell>
          <cell r="D2085" t="str">
            <v>подотчет</v>
          </cell>
          <cell r="G2085">
            <v>10000</v>
          </cell>
          <cell r="H2085">
            <v>50</v>
          </cell>
          <cell r="I2085">
            <v>71</v>
          </cell>
        </row>
        <row r="2086">
          <cell r="B2086">
            <v>41796</v>
          </cell>
          <cell r="C2086" t="str">
            <v>14.05.29 ФМ Собака</v>
          </cell>
          <cell r="D2086" t="str">
            <v>Доп. персонал</v>
          </cell>
          <cell r="G2086">
            <v>8000</v>
          </cell>
          <cell r="H2086">
            <v>60</v>
          </cell>
          <cell r="I2086">
            <v>50</v>
          </cell>
        </row>
        <row r="2087">
          <cell r="B2087">
            <v>41796</v>
          </cell>
          <cell r="C2087" t="str">
            <v>14.05.29 ФМ Собака</v>
          </cell>
          <cell r="D2087" t="str">
            <v>Доп. персонал</v>
          </cell>
          <cell r="G2087">
            <v>8000</v>
          </cell>
          <cell r="H2087">
            <v>60</v>
          </cell>
          <cell r="I2087">
            <v>50</v>
          </cell>
        </row>
        <row r="2088">
          <cell r="B2088">
            <v>41796</v>
          </cell>
          <cell r="C2088" t="str">
            <v>14.05.29 ФМ Собака</v>
          </cell>
          <cell r="D2088" t="str">
            <v>Доп. персонал</v>
          </cell>
          <cell r="G2088">
            <v>1500</v>
          </cell>
          <cell r="H2088">
            <v>60</v>
          </cell>
          <cell r="I2088">
            <v>50</v>
          </cell>
        </row>
        <row r="2089">
          <cell r="B2089">
            <v>41796</v>
          </cell>
          <cell r="C2089" t="str">
            <v>14.05.29 ФМ Собака</v>
          </cell>
          <cell r="D2089" t="str">
            <v>Доп. персонал</v>
          </cell>
          <cell r="G2089">
            <v>9000</v>
          </cell>
          <cell r="H2089">
            <v>60</v>
          </cell>
          <cell r="I2089">
            <v>50</v>
          </cell>
        </row>
        <row r="2090">
          <cell r="B2090">
            <v>41796</v>
          </cell>
          <cell r="C2090" t="str">
            <v>14.05.29 ФМ Собака</v>
          </cell>
          <cell r="D2090" t="str">
            <v>Доп. персонал</v>
          </cell>
          <cell r="G2090">
            <v>13000</v>
          </cell>
          <cell r="H2090">
            <v>60</v>
          </cell>
          <cell r="I2090">
            <v>50</v>
          </cell>
        </row>
        <row r="2091">
          <cell r="B2091">
            <v>41796</v>
          </cell>
          <cell r="C2091" t="str">
            <v>14.05.29 ФМ Собака</v>
          </cell>
          <cell r="D2091" t="str">
            <v>логистика и монтаж</v>
          </cell>
          <cell r="G2091">
            <v>4000</v>
          </cell>
          <cell r="H2091">
            <v>60</v>
          </cell>
          <cell r="I2091">
            <v>50</v>
          </cell>
        </row>
        <row r="2092">
          <cell r="B2092">
            <v>41796</v>
          </cell>
          <cell r="C2092" t="str">
            <v>14.06.08 ФМ Бранч</v>
          </cell>
          <cell r="D2092" t="str">
            <v>подотчет</v>
          </cell>
          <cell r="G2092">
            <v>42000</v>
          </cell>
          <cell r="H2092">
            <v>71</v>
          </cell>
          <cell r="I2092">
            <v>50</v>
          </cell>
        </row>
        <row r="2093">
          <cell r="B2093">
            <v>41796</v>
          </cell>
          <cell r="C2093" t="str">
            <v>офис</v>
          </cell>
          <cell r="D2093" t="str">
            <v>накладные расходы</v>
          </cell>
          <cell r="G2093">
            <v>150</v>
          </cell>
          <cell r="H2093">
            <v>76</v>
          </cell>
          <cell r="I2093">
            <v>50</v>
          </cell>
        </row>
        <row r="2094">
          <cell r="B2094">
            <v>41796</v>
          </cell>
          <cell r="C2094" t="str">
            <v>14.05.30 ФМ ELLE</v>
          </cell>
          <cell r="D2094" t="str">
            <v>Доп. персонал</v>
          </cell>
          <cell r="G2094">
            <v>13500</v>
          </cell>
          <cell r="H2094">
            <v>60</v>
          </cell>
          <cell r="I2094">
            <v>50</v>
          </cell>
        </row>
        <row r="2095">
          <cell r="B2095">
            <v>41796</v>
          </cell>
          <cell r="C2095" t="str">
            <v>14.05.30 ФМ ELLE</v>
          </cell>
          <cell r="D2095" t="str">
            <v>Доп. персонал</v>
          </cell>
          <cell r="G2095">
            <v>2000</v>
          </cell>
          <cell r="H2095">
            <v>60</v>
          </cell>
          <cell r="I2095">
            <v>50</v>
          </cell>
        </row>
        <row r="2096">
          <cell r="B2096">
            <v>41796</v>
          </cell>
          <cell r="C2096" t="str">
            <v>14.05.30 ФМ ELLE</v>
          </cell>
          <cell r="D2096" t="str">
            <v>Доп. персонал</v>
          </cell>
          <cell r="G2096">
            <v>1500</v>
          </cell>
          <cell r="H2096">
            <v>60</v>
          </cell>
          <cell r="I2096">
            <v>50</v>
          </cell>
        </row>
        <row r="2097">
          <cell r="B2097">
            <v>41796</v>
          </cell>
          <cell r="C2097" t="str">
            <v>14.05.30 ФМ ELLE</v>
          </cell>
          <cell r="D2097" t="str">
            <v>Доп. персонал</v>
          </cell>
          <cell r="G2097">
            <v>11000</v>
          </cell>
          <cell r="H2097">
            <v>60</v>
          </cell>
          <cell r="I2097">
            <v>50</v>
          </cell>
        </row>
        <row r="2098">
          <cell r="B2098">
            <v>41796</v>
          </cell>
          <cell r="C2098" t="str">
            <v>14.05.30 ФМ ELLE</v>
          </cell>
          <cell r="D2098" t="str">
            <v>Доп. персонал</v>
          </cell>
          <cell r="G2098">
            <v>12200</v>
          </cell>
          <cell r="H2098">
            <v>60</v>
          </cell>
          <cell r="I2098">
            <v>50</v>
          </cell>
        </row>
        <row r="2099">
          <cell r="B2099">
            <v>41796</v>
          </cell>
          <cell r="C2099" t="str">
            <v>14.05.30 ФМ ELLE</v>
          </cell>
          <cell r="D2099" t="str">
            <v>Доп. персонал</v>
          </cell>
          <cell r="G2099">
            <v>2000</v>
          </cell>
          <cell r="H2099">
            <v>60</v>
          </cell>
          <cell r="I2099">
            <v>50</v>
          </cell>
        </row>
        <row r="2100">
          <cell r="B2100">
            <v>41796</v>
          </cell>
          <cell r="C2100" t="str">
            <v>14.05.30 ФМ ELLE</v>
          </cell>
          <cell r="D2100" t="str">
            <v>аренда оборудования</v>
          </cell>
          <cell r="G2100">
            <v>15000</v>
          </cell>
          <cell r="H2100">
            <v>60</v>
          </cell>
          <cell r="I2100">
            <v>50</v>
          </cell>
        </row>
        <row r="2101">
          <cell r="B2101">
            <v>41796</v>
          </cell>
          <cell r="C2101" t="str">
            <v>14.05.30 ФМ ELLE</v>
          </cell>
          <cell r="D2101" t="str">
            <v>логистика и монтаж</v>
          </cell>
          <cell r="G2101">
            <v>10400</v>
          </cell>
          <cell r="H2101">
            <v>60</v>
          </cell>
          <cell r="I2101">
            <v>50</v>
          </cell>
        </row>
        <row r="2102">
          <cell r="B2102">
            <v>41796</v>
          </cell>
          <cell r="C2102" t="str">
            <v>14.05.19 ФМ DataBase Activation May1</v>
          </cell>
          <cell r="D2102" t="str">
            <v>подотчет</v>
          </cell>
          <cell r="G2102">
            <v>5600</v>
          </cell>
          <cell r="H2102">
            <v>50</v>
          </cell>
          <cell r="I2102">
            <v>71</v>
          </cell>
        </row>
        <row r="2103">
          <cell r="B2103">
            <v>41796</v>
          </cell>
          <cell r="C2103" t="str">
            <v>ТП АвтоСпецЦентр 5</v>
          </cell>
          <cell r="D2103" t="str">
            <v>промоперсонал</v>
          </cell>
          <cell r="G2103">
            <v>-200</v>
          </cell>
          <cell r="H2103">
            <v>60</v>
          </cell>
          <cell r="I2103">
            <v>50</v>
          </cell>
        </row>
        <row r="2104">
          <cell r="B2104">
            <v>41796</v>
          </cell>
          <cell r="C2104" t="str">
            <v>офис</v>
          </cell>
          <cell r="D2104" t="str">
            <v>накладные расходы</v>
          </cell>
          <cell r="G2104">
            <v>-1848.5</v>
          </cell>
          <cell r="H2104">
            <v>76</v>
          </cell>
          <cell r="I2104">
            <v>55</v>
          </cell>
        </row>
        <row r="2105">
          <cell r="B2105">
            <v>41796</v>
          </cell>
          <cell r="C2105" t="str">
            <v>офис</v>
          </cell>
          <cell r="D2105" t="str">
            <v>накладные расходы</v>
          </cell>
          <cell r="G2105">
            <v>-1848.5</v>
          </cell>
          <cell r="H2105">
            <v>76</v>
          </cell>
          <cell r="I2105">
            <v>55</v>
          </cell>
        </row>
        <row r="2106">
          <cell r="B2106">
            <v>41796</v>
          </cell>
          <cell r="C2106" t="str">
            <v>офис</v>
          </cell>
          <cell r="D2106" t="str">
            <v>накладные расходы</v>
          </cell>
          <cell r="G2106">
            <v>-1848.5</v>
          </cell>
          <cell r="H2106">
            <v>26</v>
          </cell>
          <cell r="I2106">
            <v>76</v>
          </cell>
        </row>
        <row r="2107">
          <cell r="B2107">
            <v>41796</v>
          </cell>
          <cell r="C2107" t="str">
            <v>офис</v>
          </cell>
          <cell r="D2107" t="str">
            <v>накладные расходы</v>
          </cell>
          <cell r="G2107">
            <v>-1848.5</v>
          </cell>
          <cell r="H2107">
            <v>26</v>
          </cell>
          <cell r="I2107">
            <v>76</v>
          </cell>
        </row>
        <row r="2108">
          <cell r="B2108">
            <v>41798</v>
          </cell>
          <cell r="C2108" t="str">
            <v>14.06.08 ФМ Бранч</v>
          </cell>
          <cell r="D2108" t="str">
            <v>Комиссия контрагентам</v>
          </cell>
          <cell r="G2108">
            <v>7790</v>
          </cell>
          <cell r="H2108">
            <v>20</v>
          </cell>
          <cell r="I2108">
            <v>60</v>
          </cell>
        </row>
        <row r="2109">
          <cell r="B2109">
            <v>41798</v>
          </cell>
          <cell r="C2109" t="str">
            <v>14.06.08 ФМ Бранч</v>
          </cell>
          <cell r="D2109" t="str">
            <v>Реализация</v>
          </cell>
          <cell r="G2109">
            <v>162599.98000000001</v>
          </cell>
          <cell r="H2109">
            <v>62</v>
          </cell>
          <cell r="I2109">
            <v>90</v>
          </cell>
        </row>
        <row r="2110">
          <cell r="B2110">
            <v>41798</v>
          </cell>
          <cell r="C2110" t="str">
            <v>14.06.08 ФМ Бранч</v>
          </cell>
          <cell r="D2110" t="str">
            <v>сопровождение деятельности</v>
          </cell>
          <cell r="G2110">
            <v>10000</v>
          </cell>
          <cell r="H2110">
            <v>20</v>
          </cell>
          <cell r="I2110">
            <v>60</v>
          </cell>
        </row>
        <row r="2111">
          <cell r="B2111">
            <v>41798</v>
          </cell>
          <cell r="C2111" t="str">
            <v>14.06.08 ФМ Бранч</v>
          </cell>
          <cell r="D2111" t="str">
            <v>сопровождение деятельности</v>
          </cell>
          <cell r="G2111">
            <v>13490</v>
          </cell>
          <cell r="H2111">
            <v>20</v>
          </cell>
          <cell r="I2111">
            <v>60</v>
          </cell>
        </row>
        <row r="2112">
          <cell r="B2112">
            <v>41798</v>
          </cell>
          <cell r="C2112" t="str">
            <v>14.06.08 ФМ Бранч</v>
          </cell>
          <cell r="D2112" t="str">
            <v>сопровождение деятельности</v>
          </cell>
          <cell r="G2112">
            <v>163</v>
          </cell>
          <cell r="H2112">
            <v>20</v>
          </cell>
          <cell r="I2112">
            <v>60</v>
          </cell>
        </row>
        <row r="2113">
          <cell r="B2113">
            <v>41798</v>
          </cell>
          <cell r="C2113" t="str">
            <v>14.06.08 ФМ Бранч</v>
          </cell>
          <cell r="D2113" t="str">
            <v>сопровождение деятельности</v>
          </cell>
          <cell r="G2113">
            <v>6000</v>
          </cell>
          <cell r="H2113">
            <v>20</v>
          </cell>
          <cell r="I2113">
            <v>60</v>
          </cell>
        </row>
        <row r="2114">
          <cell r="B2114">
            <v>41798</v>
          </cell>
          <cell r="C2114" t="str">
            <v>14.06.08 ФМ Бранч</v>
          </cell>
          <cell r="D2114" t="str">
            <v>логистика и монтаж</v>
          </cell>
          <cell r="G2114">
            <v>1500</v>
          </cell>
          <cell r="H2114">
            <v>20</v>
          </cell>
          <cell r="I2114">
            <v>60</v>
          </cell>
        </row>
        <row r="2115">
          <cell r="B2115">
            <v>41799</v>
          </cell>
          <cell r="C2115" t="str">
            <v>14.08.21 ФМ Униформа Хорека</v>
          </cell>
          <cell r="D2115" t="str">
            <v>Закупка материалов</v>
          </cell>
          <cell r="G2115">
            <v>5150</v>
          </cell>
          <cell r="H2115">
            <v>60</v>
          </cell>
          <cell r="I2115">
            <v>50</v>
          </cell>
        </row>
        <row r="2116">
          <cell r="B2116">
            <v>41799</v>
          </cell>
          <cell r="C2116" t="str">
            <v>14.08.21 ФМ Униформа Хорека</v>
          </cell>
          <cell r="D2116" t="str">
            <v>Закупка материалов</v>
          </cell>
          <cell r="G2116">
            <v>1000</v>
          </cell>
          <cell r="H2116">
            <v>60</v>
          </cell>
          <cell r="I2116">
            <v>51</v>
          </cell>
        </row>
        <row r="2117">
          <cell r="B2117">
            <v>41799</v>
          </cell>
          <cell r="C2117" t="str">
            <v>офис</v>
          </cell>
          <cell r="D2117" t="str">
            <v>подотчет</v>
          </cell>
          <cell r="G2117">
            <v>1100</v>
          </cell>
          <cell r="H2117">
            <v>71</v>
          </cell>
          <cell r="I2117">
            <v>50</v>
          </cell>
        </row>
        <row r="2118">
          <cell r="B2118">
            <v>41799</v>
          </cell>
          <cell r="C2118" t="str">
            <v>офис</v>
          </cell>
          <cell r="D2118" t="str">
            <v>основные средства</v>
          </cell>
          <cell r="G2118">
            <v>3852</v>
          </cell>
          <cell r="H2118">
            <v>76</v>
          </cell>
          <cell r="I2118">
            <v>50</v>
          </cell>
        </row>
        <row r="2119">
          <cell r="B2119">
            <v>41799</v>
          </cell>
          <cell r="C2119" t="str">
            <v>офис</v>
          </cell>
          <cell r="D2119" t="str">
            <v>основные средства</v>
          </cell>
          <cell r="G2119">
            <v>3852</v>
          </cell>
          <cell r="H2119">
            <v>26</v>
          </cell>
          <cell r="I2119">
            <v>76</v>
          </cell>
        </row>
        <row r="2120">
          <cell r="B2120">
            <v>41799</v>
          </cell>
          <cell r="C2120" t="str">
            <v>ТП АвтоСпецЦентр 5</v>
          </cell>
          <cell r="D2120" t="str">
            <v>подотчет</v>
          </cell>
          <cell r="G2120">
            <v>3000</v>
          </cell>
          <cell r="H2120">
            <v>50</v>
          </cell>
          <cell r="I2120">
            <v>71</v>
          </cell>
        </row>
        <row r="2121">
          <cell r="B2121">
            <v>41799</v>
          </cell>
          <cell r="C2121" t="str">
            <v>14.05.16 ФМ Кино со вкусом</v>
          </cell>
          <cell r="D2121" t="str">
            <v>подотчет</v>
          </cell>
          <cell r="G2121">
            <v>5000</v>
          </cell>
          <cell r="H2121">
            <v>50</v>
          </cell>
          <cell r="I2121">
            <v>71</v>
          </cell>
        </row>
        <row r="2122">
          <cell r="B2122">
            <v>41799</v>
          </cell>
          <cell r="C2122" t="str">
            <v>14.05.16 ФМ Кино со вкусом</v>
          </cell>
          <cell r="D2122" t="str">
            <v>сопровождение деятельности</v>
          </cell>
          <cell r="G2122">
            <v>5000</v>
          </cell>
          <cell r="H2122">
            <v>60</v>
          </cell>
          <cell r="I2122">
            <v>50</v>
          </cell>
        </row>
        <row r="2123">
          <cell r="B2123">
            <v>41799</v>
          </cell>
          <cell r="C2123" t="str">
            <v>14.06.04 ФМ DataBase Activation May2</v>
          </cell>
          <cell r="D2123" t="str">
            <v>подотчет</v>
          </cell>
          <cell r="G2123">
            <v>50000</v>
          </cell>
          <cell r="H2123">
            <v>71</v>
          </cell>
          <cell r="I2123">
            <v>50</v>
          </cell>
        </row>
        <row r="2124">
          <cell r="B2124">
            <v>41799</v>
          </cell>
          <cell r="C2124" t="str">
            <v>ФД</v>
          </cell>
          <cell r="D2124" t="str">
            <v>Займы</v>
          </cell>
          <cell r="G2124">
            <v>100000</v>
          </cell>
          <cell r="H2124">
            <v>66</v>
          </cell>
          <cell r="I2124">
            <v>50</v>
          </cell>
        </row>
        <row r="2125">
          <cell r="B2125">
            <v>41799</v>
          </cell>
          <cell r="C2125" t="str">
            <v>Офис</v>
          </cell>
          <cell r="D2125" t="str">
            <v>Зарплата 05</v>
          </cell>
          <cell r="G2125">
            <v>10000</v>
          </cell>
          <cell r="H2125">
            <v>70</v>
          </cell>
          <cell r="I2125">
            <v>50</v>
          </cell>
        </row>
        <row r="2126">
          <cell r="B2126">
            <v>41799</v>
          </cell>
          <cell r="C2126" t="str">
            <v>офис</v>
          </cell>
          <cell r="D2126" t="str">
            <v>подотчет</v>
          </cell>
          <cell r="G2126">
            <v>40000</v>
          </cell>
          <cell r="H2126">
            <v>71</v>
          </cell>
          <cell r="I2126">
            <v>50</v>
          </cell>
        </row>
        <row r="2127">
          <cell r="B2127">
            <v>41799</v>
          </cell>
          <cell r="C2127" t="str">
            <v>14.06.04 ФМ DataBase Activation May2</v>
          </cell>
          <cell r="D2127" t="str">
            <v>подотчет</v>
          </cell>
          <cell r="G2127">
            <v>30000</v>
          </cell>
          <cell r="H2127">
            <v>71</v>
          </cell>
          <cell r="I2127">
            <v>50</v>
          </cell>
        </row>
        <row r="2128">
          <cell r="B2128">
            <v>41799</v>
          </cell>
          <cell r="C2128" t="str">
            <v>14.06.10 ВТБ24 Санкт-Петербург</v>
          </cell>
          <cell r="D2128" t="str">
            <v>подотчет</v>
          </cell>
          <cell r="G2128">
            <v>6800</v>
          </cell>
          <cell r="H2128">
            <v>71</v>
          </cell>
          <cell r="I2128">
            <v>50</v>
          </cell>
        </row>
        <row r="2129">
          <cell r="B2129">
            <v>41799</v>
          </cell>
          <cell r="C2129" t="str">
            <v>14.05.30 ФМ ELLE</v>
          </cell>
          <cell r="D2129" t="str">
            <v>Доп. персонал</v>
          </cell>
          <cell r="G2129">
            <v>8000</v>
          </cell>
          <cell r="H2129">
            <v>60</v>
          </cell>
          <cell r="I2129">
            <v>50</v>
          </cell>
        </row>
        <row r="2130">
          <cell r="B2130">
            <v>41799</v>
          </cell>
          <cell r="C2130" t="str">
            <v>14.05.30 ФМ ELLE</v>
          </cell>
          <cell r="D2130" t="str">
            <v>Доп. персонал</v>
          </cell>
          <cell r="G2130">
            <v>1750</v>
          </cell>
          <cell r="H2130">
            <v>60</v>
          </cell>
          <cell r="I2130">
            <v>50</v>
          </cell>
        </row>
        <row r="2131">
          <cell r="B2131">
            <v>41799</v>
          </cell>
          <cell r="C2131" t="str">
            <v>14.05.30 ФМ ELLE</v>
          </cell>
          <cell r="D2131" t="str">
            <v>Доп. персонал</v>
          </cell>
          <cell r="G2131">
            <v>1800</v>
          </cell>
          <cell r="H2131">
            <v>60</v>
          </cell>
          <cell r="I2131">
            <v>50</v>
          </cell>
        </row>
        <row r="2132">
          <cell r="B2132">
            <v>41799</v>
          </cell>
          <cell r="C2132" t="str">
            <v>14.05.30 ФМ ELLE</v>
          </cell>
          <cell r="D2132" t="str">
            <v>Доп. персонал</v>
          </cell>
          <cell r="G2132">
            <v>200</v>
          </cell>
          <cell r="H2132">
            <v>60</v>
          </cell>
          <cell r="I2132">
            <v>50</v>
          </cell>
        </row>
        <row r="2133">
          <cell r="B2133">
            <v>41799</v>
          </cell>
          <cell r="C2133" t="str">
            <v>14.05.30 ФМ ELLE</v>
          </cell>
          <cell r="D2133" t="str">
            <v>Доп. персонал</v>
          </cell>
          <cell r="G2133">
            <v>1600</v>
          </cell>
          <cell r="H2133">
            <v>60</v>
          </cell>
          <cell r="I2133">
            <v>50</v>
          </cell>
        </row>
        <row r="2134">
          <cell r="B2134">
            <v>41799</v>
          </cell>
          <cell r="C2134" t="str">
            <v>14.06.04 ФМ DataBase Activation May2</v>
          </cell>
          <cell r="D2134" t="str">
            <v>Доп. персонал</v>
          </cell>
          <cell r="G2134">
            <v>12000</v>
          </cell>
          <cell r="H2134">
            <v>60</v>
          </cell>
          <cell r="I2134">
            <v>50</v>
          </cell>
        </row>
        <row r="2135">
          <cell r="B2135">
            <v>41799</v>
          </cell>
          <cell r="C2135" t="str">
            <v>14.06.04 ФМ DataBase Activation May2</v>
          </cell>
          <cell r="D2135" t="str">
            <v>Доп. персонал</v>
          </cell>
          <cell r="G2135">
            <v>12000</v>
          </cell>
          <cell r="H2135">
            <v>20</v>
          </cell>
          <cell r="I2135">
            <v>60</v>
          </cell>
        </row>
        <row r="2136">
          <cell r="B2136">
            <v>41800</v>
          </cell>
          <cell r="C2136" t="str">
            <v>офис</v>
          </cell>
          <cell r="D2136" t="str">
            <v>подотчет</v>
          </cell>
          <cell r="G2136">
            <v>40000</v>
          </cell>
          <cell r="H2136">
            <v>50</v>
          </cell>
          <cell r="I2136">
            <v>71</v>
          </cell>
        </row>
        <row r="2137">
          <cell r="B2137">
            <v>41800</v>
          </cell>
          <cell r="C2137" t="str">
            <v>14.05.30 КЗ ФМ Марриот</v>
          </cell>
          <cell r="D2137" t="str">
            <v>сопровождение деятельности</v>
          </cell>
          <cell r="G2137">
            <v>180</v>
          </cell>
          <cell r="H2137">
            <v>60</v>
          </cell>
          <cell r="I2137">
            <v>50</v>
          </cell>
        </row>
        <row r="2138">
          <cell r="B2138">
            <v>41800</v>
          </cell>
          <cell r="C2138" t="str">
            <v>14.05.30 КЗ ФМ Марриот</v>
          </cell>
          <cell r="D2138" t="str">
            <v>подотчет</v>
          </cell>
          <cell r="G2138">
            <v>24000</v>
          </cell>
          <cell r="H2138">
            <v>71</v>
          </cell>
          <cell r="I2138">
            <v>50</v>
          </cell>
        </row>
        <row r="2139">
          <cell r="B2139">
            <v>41800</v>
          </cell>
          <cell r="C2139" t="str">
            <v>14.04.26 ФМ Библиотека</v>
          </cell>
          <cell r="D2139" t="str">
            <v>оплата покупателя</v>
          </cell>
          <cell r="G2139">
            <v>158718.5</v>
          </cell>
          <cell r="H2139">
            <v>51</v>
          </cell>
          <cell r="I2139">
            <v>62</v>
          </cell>
        </row>
        <row r="2140">
          <cell r="B2140">
            <v>41800</v>
          </cell>
          <cell r="C2140" t="str">
            <v>14.04.26 ЯРЛ ФМ Мед</v>
          </cell>
          <cell r="D2140" t="str">
            <v>оплата покупателя</v>
          </cell>
          <cell r="G2140">
            <v>378352.59</v>
          </cell>
          <cell r="H2140">
            <v>51</v>
          </cell>
          <cell r="I2140">
            <v>62</v>
          </cell>
        </row>
        <row r="2141">
          <cell r="B2141">
            <v>41800</v>
          </cell>
          <cell r="C2141" t="str">
            <v>Офис</v>
          </cell>
          <cell r="D2141" t="str">
            <v>Аренда</v>
          </cell>
          <cell r="G2141">
            <v>70085</v>
          </cell>
          <cell r="H2141">
            <v>76</v>
          </cell>
          <cell r="I2141">
            <v>51</v>
          </cell>
        </row>
        <row r="2142">
          <cell r="B2142">
            <v>41800</v>
          </cell>
          <cell r="C2142" t="str">
            <v>Офис</v>
          </cell>
          <cell r="D2142" t="str">
            <v>Уборка</v>
          </cell>
          <cell r="G2142">
            <v>3758.2</v>
          </cell>
          <cell r="H2142">
            <v>76</v>
          </cell>
          <cell r="I2142">
            <v>51</v>
          </cell>
        </row>
        <row r="2143">
          <cell r="B2143">
            <v>41800</v>
          </cell>
          <cell r="C2143" t="str">
            <v>Офис</v>
          </cell>
          <cell r="D2143" t="str">
            <v>Аренда</v>
          </cell>
          <cell r="G2143">
            <v>70085</v>
          </cell>
          <cell r="H2143">
            <v>26</v>
          </cell>
          <cell r="I2143">
            <v>76</v>
          </cell>
        </row>
        <row r="2144">
          <cell r="B2144">
            <v>41800</v>
          </cell>
          <cell r="C2144" t="str">
            <v>Офис</v>
          </cell>
          <cell r="D2144" t="str">
            <v>Уборка</v>
          </cell>
          <cell r="G2144">
            <v>3758.2</v>
          </cell>
          <cell r="H2144">
            <v>26</v>
          </cell>
          <cell r="I2144">
            <v>76</v>
          </cell>
        </row>
        <row r="2145">
          <cell r="B2145">
            <v>41800</v>
          </cell>
          <cell r="C2145" t="str">
            <v>ФД</v>
          </cell>
          <cell r="D2145" t="str">
            <v>Займы</v>
          </cell>
          <cell r="G2145">
            <v>28000</v>
          </cell>
          <cell r="H2145">
            <v>50</v>
          </cell>
          <cell r="I2145">
            <v>66</v>
          </cell>
        </row>
        <row r="2146">
          <cell r="B2146">
            <v>41800</v>
          </cell>
          <cell r="C2146" t="str">
            <v>14.06.10 ВТБ24 Санкт-Петербург</v>
          </cell>
          <cell r="D2146" t="str">
            <v>промоперсонал</v>
          </cell>
          <cell r="G2146">
            <v>6000</v>
          </cell>
          <cell r="H2146">
            <v>20</v>
          </cell>
          <cell r="I2146">
            <v>60</v>
          </cell>
        </row>
        <row r="2147">
          <cell r="B2147">
            <v>41800</v>
          </cell>
          <cell r="C2147" t="str">
            <v>14.06.10 ВТБ24 Санкт-Петербург</v>
          </cell>
          <cell r="D2147" t="str">
            <v>Реализация</v>
          </cell>
          <cell r="G2147">
            <v>20897.8</v>
          </cell>
          <cell r="H2147">
            <v>62</v>
          </cell>
          <cell r="I2147">
            <v>90</v>
          </cell>
        </row>
        <row r="2148">
          <cell r="B2148">
            <v>41800</v>
          </cell>
          <cell r="C2148" t="str">
            <v>14.06.10 ФМ DataBase Activation June</v>
          </cell>
          <cell r="D2148" t="str">
            <v>Комиссия контрагентам</v>
          </cell>
          <cell r="G2148">
            <v>5510</v>
          </cell>
          <cell r="H2148">
            <v>20</v>
          </cell>
          <cell r="I2148">
            <v>60</v>
          </cell>
        </row>
        <row r="2149">
          <cell r="B2149">
            <v>41800</v>
          </cell>
          <cell r="C2149" t="str">
            <v>офис</v>
          </cell>
          <cell r="D2149" t="str">
            <v>накладные расходы</v>
          </cell>
          <cell r="G2149">
            <v>3575.97</v>
          </cell>
          <cell r="H2149">
            <v>76</v>
          </cell>
          <cell r="I2149">
            <v>51</v>
          </cell>
        </row>
        <row r="2150">
          <cell r="B2150">
            <v>41800</v>
          </cell>
          <cell r="C2150" t="str">
            <v>офис</v>
          </cell>
          <cell r="D2150" t="str">
            <v>накладные расходы</v>
          </cell>
          <cell r="G2150">
            <v>3575.97</v>
          </cell>
          <cell r="H2150">
            <v>26</v>
          </cell>
          <cell r="I2150">
            <v>76</v>
          </cell>
        </row>
        <row r="2151">
          <cell r="B2151">
            <v>41800</v>
          </cell>
          <cell r="C2151" t="str">
            <v>14.06.10 ФМ DataBase Activation June</v>
          </cell>
          <cell r="D2151" t="str">
            <v>Реализация</v>
          </cell>
          <cell r="G2151">
            <v>115062.39999999999</v>
          </cell>
          <cell r="H2151">
            <v>62</v>
          </cell>
          <cell r="I2151">
            <v>90</v>
          </cell>
        </row>
        <row r="2152">
          <cell r="B2152">
            <v>41800</v>
          </cell>
          <cell r="C2152" t="str">
            <v>14.06.10 ФМ DataBase Activation June</v>
          </cell>
          <cell r="D2152" t="str">
            <v>Доп. персонал</v>
          </cell>
          <cell r="G2152">
            <v>35000</v>
          </cell>
          <cell r="H2152">
            <v>20</v>
          </cell>
          <cell r="I2152">
            <v>60</v>
          </cell>
        </row>
        <row r="2153">
          <cell r="B2153">
            <v>41800</v>
          </cell>
          <cell r="C2153" t="str">
            <v>14.06.10 ФМ DataBase Activation June</v>
          </cell>
          <cell r="D2153" t="str">
            <v>Доп. персонал</v>
          </cell>
          <cell r="G2153">
            <v>19000</v>
          </cell>
          <cell r="H2153">
            <v>20</v>
          </cell>
          <cell r="I2153">
            <v>60</v>
          </cell>
        </row>
        <row r="2154">
          <cell r="B2154">
            <v>41800</v>
          </cell>
          <cell r="C2154" t="str">
            <v>14.06.10 ФМ DataBase Activation June</v>
          </cell>
          <cell r="D2154" t="str">
            <v>Сопровождение деятельности</v>
          </cell>
          <cell r="G2154">
            <v>1000</v>
          </cell>
          <cell r="H2154">
            <v>20</v>
          </cell>
          <cell r="I2154">
            <v>60</v>
          </cell>
        </row>
        <row r="2155">
          <cell r="B2155">
            <v>41801</v>
          </cell>
          <cell r="C2155" t="str">
            <v>ФД</v>
          </cell>
          <cell r="D2155" t="str">
            <v>Транзит</v>
          </cell>
          <cell r="G2155">
            <v>1925099.2</v>
          </cell>
          <cell r="H2155">
            <v>50</v>
          </cell>
          <cell r="I2155">
            <v>57</v>
          </cell>
        </row>
        <row r="2156">
          <cell r="B2156">
            <v>41801</v>
          </cell>
          <cell r="C2156" t="str">
            <v>офис</v>
          </cell>
          <cell r="D2156" t="str">
            <v>% за обращение</v>
          </cell>
          <cell r="G2156">
            <v>125099.2</v>
          </cell>
          <cell r="H2156">
            <v>76</v>
          </cell>
          <cell r="I2156">
            <v>50</v>
          </cell>
        </row>
        <row r="2157">
          <cell r="B2157">
            <v>41801</v>
          </cell>
          <cell r="C2157" t="str">
            <v>ФД</v>
          </cell>
          <cell r="D2157" t="str">
            <v>перемещение</v>
          </cell>
          <cell r="G2157">
            <v>38462</v>
          </cell>
          <cell r="H2157">
            <v>50</v>
          </cell>
          <cell r="I2157">
            <v>51</v>
          </cell>
        </row>
        <row r="2158">
          <cell r="B2158">
            <v>41801</v>
          </cell>
          <cell r="C2158" t="str">
            <v>ФД</v>
          </cell>
          <cell r="D2158" t="str">
            <v>Займы</v>
          </cell>
          <cell r="G2158">
            <v>1100000</v>
          </cell>
          <cell r="H2158">
            <v>66</v>
          </cell>
          <cell r="I2158">
            <v>50</v>
          </cell>
        </row>
        <row r="2159">
          <cell r="B2159">
            <v>41801</v>
          </cell>
          <cell r="C2159" t="str">
            <v>14.06.08 ФМ Бранч</v>
          </cell>
          <cell r="D2159" t="str">
            <v>аренда оборудования</v>
          </cell>
          <cell r="G2159">
            <v>7308</v>
          </cell>
          <cell r="H2159">
            <v>60</v>
          </cell>
          <cell r="I2159">
            <v>51</v>
          </cell>
        </row>
        <row r="2160">
          <cell r="B2160">
            <v>41801</v>
          </cell>
          <cell r="C2160" t="str">
            <v>офис</v>
          </cell>
          <cell r="D2160" t="str">
            <v>% за обращение</v>
          </cell>
          <cell r="G2160">
            <v>125099.2</v>
          </cell>
          <cell r="H2160">
            <v>26</v>
          </cell>
          <cell r="I2160">
            <v>76</v>
          </cell>
        </row>
        <row r="2161">
          <cell r="B2161">
            <v>41801</v>
          </cell>
          <cell r="C2161" t="str">
            <v>14.06.08 ФМ Бранч</v>
          </cell>
          <cell r="D2161" t="str">
            <v>аренда оборудования</v>
          </cell>
          <cell r="G2161">
            <v>7308</v>
          </cell>
          <cell r="H2161">
            <v>20</v>
          </cell>
          <cell r="I2161">
            <v>60</v>
          </cell>
        </row>
        <row r="2162">
          <cell r="B2162">
            <v>41801</v>
          </cell>
          <cell r="C2162" t="str">
            <v>офис</v>
          </cell>
          <cell r="D2162" t="str">
            <v>налоги</v>
          </cell>
          <cell r="G2162">
            <v>18914</v>
          </cell>
          <cell r="H2162">
            <v>68</v>
          </cell>
          <cell r="I2162">
            <v>51</v>
          </cell>
        </row>
        <row r="2163">
          <cell r="B2163">
            <v>41801</v>
          </cell>
          <cell r="C2163" t="str">
            <v>14.05.22 ЯРЛ ВТБ24</v>
          </cell>
          <cell r="D2163" t="str">
            <v>подотчет</v>
          </cell>
          <cell r="G2163">
            <v>7450</v>
          </cell>
          <cell r="H2163">
            <v>50</v>
          </cell>
          <cell r="I2163">
            <v>71</v>
          </cell>
        </row>
        <row r="2164">
          <cell r="B2164">
            <v>41801</v>
          </cell>
          <cell r="C2164" t="str">
            <v>14.05.22 ЯРЛ ВТБ24</v>
          </cell>
          <cell r="D2164" t="str">
            <v>промоперсонал</v>
          </cell>
          <cell r="G2164">
            <v>7450</v>
          </cell>
          <cell r="H2164">
            <v>60</v>
          </cell>
          <cell r="I2164">
            <v>50</v>
          </cell>
        </row>
        <row r="2165">
          <cell r="B2165">
            <v>41801</v>
          </cell>
          <cell r="C2165" t="str">
            <v>14.06.10 ВТБ24 Санкт-Петербург</v>
          </cell>
          <cell r="D2165" t="str">
            <v>подотчет</v>
          </cell>
          <cell r="G2165">
            <v>6800</v>
          </cell>
          <cell r="H2165">
            <v>50</v>
          </cell>
          <cell r="I2165">
            <v>71</v>
          </cell>
        </row>
        <row r="2166">
          <cell r="B2166">
            <v>41801</v>
          </cell>
          <cell r="C2166" t="str">
            <v>14.06.10 ВТБ24 Санкт-Петербург</v>
          </cell>
          <cell r="D2166" t="str">
            <v>промоперсонал</v>
          </cell>
          <cell r="G2166">
            <v>6000</v>
          </cell>
          <cell r="H2166">
            <v>60</v>
          </cell>
          <cell r="I2166">
            <v>50</v>
          </cell>
        </row>
        <row r="2167">
          <cell r="B2167">
            <v>41801</v>
          </cell>
          <cell r="C2167" t="str">
            <v>Офис</v>
          </cell>
          <cell r="D2167" t="str">
            <v>Зарплата 05</v>
          </cell>
          <cell r="G2167">
            <v>20000</v>
          </cell>
          <cell r="H2167">
            <v>70</v>
          </cell>
          <cell r="I2167">
            <v>50</v>
          </cell>
        </row>
        <row r="2168">
          <cell r="B2168">
            <v>41801</v>
          </cell>
          <cell r="C2168" t="str">
            <v>Свадьба</v>
          </cell>
          <cell r="D2168" t="str">
            <v>накладные расходы</v>
          </cell>
          <cell r="G2168">
            <v>1407</v>
          </cell>
          <cell r="H2168">
            <v>20</v>
          </cell>
          <cell r="I2168">
            <v>60</v>
          </cell>
        </row>
        <row r="2169">
          <cell r="B2169">
            <v>41801</v>
          </cell>
          <cell r="C2169" t="str">
            <v>Офис</v>
          </cell>
          <cell r="D2169" t="str">
            <v>Зарплата 05</v>
          </cell>
          <cell r="G2169">
            <v>33000</v>
          </cell>
          <cell r="H2169">
            <v>70</v>
          </cell>
          <cell r="I2169">
            <v>50</v>
          </cell>
        </row>
        <row r="2170">
          <cell r="B2170">
            <v>41801</v>
          </cell>
          <cell r="C2170" t="str">
            <v>Офис КЛД</v>
          </cell>
          <cell r="D2170" t="str">
            <v>Зарплата 05</v>
          </cell>
          <cell r="G2170">
            <v>30000</v>
          </cell>
          <cell r="H2170">
            <v>70</v>
          </cell>
          <cell r="I2170">
            <v>50</v>
          </cell>
        </row>
        <row r="2171">
          <cell r="B2171">
            <v>41801</v>
          </cell>
          <cell r="C2171" t="str">
            <v>Офис</v>
          </cell>
          <cell r="D2171" t="str">
            <v>Зарплата 05</v>
          </cell>
          <cell r="G2171">
            <v>40000</v>
          </cell>
          <cell r="H2171">
            <v>70</v>
          </cell>
          <cell r="I2171">
            <v>50</v>
          </cell>
        </row>
        <row r="2172">
          <cell r="B2172">
            <v>41801</v>
          </cell>
          <cell r="C2172" t="str">
            <v>Офис</v>
          </cell>
          <cell r="D2172" t="str">
            <v>Зарплата 05</v>
          </cell>
          <cell r="G2172">
            <v>30000</v>
          </cell>
          <cell r="H2172">
            <v>70</v>
          </cell>
          <cell r="I2172">
            <v>50</v>
          </cell>
        </row>
        <row r="2173">
          <cell r="B2173">
            <v>41801</v>
          </cell>
          <cell r="C2173" t="str">
            <v>Офис</v>
          </cell>
          <cell r="D2173" t="str">
            <v>Зарплата 05</v>
          </cell>
          <cell r="G2173">
            <v>40000</v>
          </cell>
          <cell r="H2173">
            <v>70</v>
          </cell>
          <cell r="I2173">
            <v>50</v>
          </cell>
        </row>
        <row r="2174">
          <cell r="B2174">
            <v>41801</v>
          </cell>
          <cell r="C2174" t="str">
            <v>Офис</v>
          </cell>
          <cell r="D2174" t="str">
            <v>Зарплата 05</v>
          </cell>
          <cell r="G2174">
            <v>90000</v>
          </cell>
          <cell r="H2174">
            <v>70</v>
          </cell>
          <cell r="I2174">
            <v>50</v>
          </cell>
        </row>
        <row r="2175">
          <cell r="B2175">
            <v>41801</v>
          </cell>
          <cell r="C2175" t="str">
            <v>Офис</v>
          </cell>
          <cell r="D2175" t="str">
            <v>Зарплата 05</v>
          </cell>
          <cell r="G2175">
            <v>39000</v>
          </cell>
          <cell r="H2175">
            <v>70</v>
          </cell>
          <cell r="I2175">
            <v>50</v>
          </cell>
        </row>
        <row r="2176">
          <cell r="B2176">
            <v>41801</v>
          </cell>
          <cell r="C2176" t="str">
            <v>Офис</v>
          </cell>
          <cell r="D2176" t="str">
            <v>Зарплата 05</v>
          </cell>
          <cell r="G2176">
            <v>100000</v>
          </cell>
          <cell r="H2176">
            <v>70</v>
          </cell>
          <cell r="I2176">
            <v>50</v>
          </cell>
        </row>
        <row r="2177">
          <cell r="B2177">
            <v>41801</v>
          </cell>
          <cell r="C2177" t="str">
            <v>Офис</v>
          </cell>
          <cell r="D2177" t="str">
            <v>Зарплата 05</v>
          </cell>
          <cell r="G2177">
            <v>100000</v>
          </cell>
          <cell r="H2177">
            <v>70</v>
          </cell>
          <cell r="I2177">
            <v>50</v>
          </cell>
        </row>
        <row r="2178">
          <cell r="B2178">
            <v>41801</v>
          </cell>
          <cell r="C2178" t="str">
            <v>Офис</v>
          </cell>
          <cell r="D2178" t="str">
            <v>накладные расходы</v>
          </cell>
          <cell r="G2178">
            <v>3000</v>
          </cell>
          <cell r="H2178">
            <v>76</v>
          </cell>
          <cell r="I2178">
            <v>50</v>
          </cell>
        </row>
        <row r="2179">
          <cell r="B2179">
            <v>41801</v>
          </cell>
          <cell r="C2179" t="str">
            <v>Офис</v>
          </cell>
          <cell r="D2179" t="str">
            <v>Зарплата 05</v>
          </cell>
          <cell r="G2179">
            <v>40000</v>
          </cell>
          <cell r="H2179">
            <v>70</v>
          </cell>
          <cell r="I2179">
            <v>50</v>
          </cell>
        </row>
        <row r="2180">
          <cell r="B2180">
            <v>41801</v>
          </cell>
          <cell r="C2180" t="str">
            <v>Офис</v>
          </cell>
          <cell r="D2180" t="str">
            <v>накладные расходы</v>
          </cell>
          <cell r="G2180">
            <v>3000</v>
          </cell>
          <cell r="H2180">
            <v>26</v>
          </cell>
          <cell r="I2180">
            <v>76</v>
          </cell>
        </row>
        <row r="2181">
          <cell r="B2181">
            <v>41806</v>
          </cell>
          <cell r="C2181" t="str">
            <v>Офис</v>
          </cell>
          <cell r="D2181" t="str">
            <v>Зарплата 05</v>
          </cell>
          <cell r="G2181">
            <v>17270</v>
          </cell>
          <cell r="H2181">
            <v>70</v>
          </cell>
          <cell r="I2181">
            <v>50</v>
          </cell>
        </row>
        <row r="2182">
          <cell r="B2182">
            <v>41806</v>
          </cell>
          <cell r="C2182" t="str">
            <v>ИД</v>
          </cell>
          <cell r="D2182" t="str">
            <v>депозиты</v>
          </cell>
          <cell r="G2182">
            <v>500000</v>
          </cell>
          <cell r="H2182">
            <v>51</v>
          </cell>
          <cell r="I2182">
            <v>54</v>
          </cell>
        </row>
        <row r="2183">
          <cell r="B2183">
            <v>41806</v>
          </cell>
          <cell r="C2183" t="str">
            <v>ИД</v>
          </cell>
          <cell r="D2183" t="str">
            <v>доход от ИД</v>
          </cell>
          <cell r="G2183">
            <v>4082.05</v>
          </cell>
          <cell r="H2183">
            <v>51</v>
          </cell>
          <cell r="I2183">
            <v>91</v>
          </cell>
        </row>
        <row r="2184">
          <cell r="B2184">
            <v>41806</v>
          </cell>
          <cell r="C2184" t="str">
            <v>14.06.26 ФМ Кино со вкусом</v>
          </cell>
          <cell r="D2184" t="str">
            <v>логистика и монтаж</v>
          </cell>
          <cell r="G2184">
            <v>4500</v>
          </cell>
          <cell r="H2184">
            <v>60</v>
          </cell>
          <cell r="I2184">
            <v>51</v>
          </cell>
        </row>
        <row r="2185">
          <cell r="B2185">
            <v>41806</v>
          </cell>
          <cell r="C2185" t="str">
            <v>14.06.26 ФМ Кино со вкусом</v>
          </cell>
          <cell r="D2185" t="str">
            <v>логистика и монтаж</v>
          </cell>
          <cell r="G2185">
            <v>4500</v>
          </cell>
          <cell r="H2185">
            <v>20</v>
          </cell>
          <cell r="I2185">
            <v>60</v>
          </cell>
        </row>
        <row r="2186">
          <cell r="B2186">
            <v>41806</v>
          </cell>
          <cell r="C2186" t="str">
            <v>Офис</v>
          </cell>
          <cell r="D2186" t="str">
            <v>подотчет</v>
          </cell>
          <cell r="G2186">
            <v>500</v>
          </cell>
          <cell r="H2186">
            <v>50</v>
          </cell>
          <cell r="I2186">
            <v>71</v>
          </cell>
        </row>
        <row r="2187">
          <cell r="B2187">
            <v>41806</v>
          </cell>
          <cell r="C2187" t="str">
            <v>Офис</v>
          </cell>
          <cell r="D2187" t="str">
            <v>накладные расходы</v>
          </cell>
          <cell r="G2187">
            <v>522.4</v>
          </cell>
          <cell r="H2187">
            <v>76</v>
          </cell>
          <cell r="I2187">
            <v>50</v>
          </cell>
        </row>
        <row r="2188">
          <cell r="B2188">
            <v>41806</v>
          </cell>
          <cell r="C2188" t="str">
            <v>Офис</v>
          </cell>
          <cell r="D2188" t="str">
            <v>накладные расходы</v>
          </cell>
          <cell r="G2188">
            <v>522.4</v>
          </cell>
          <cell r="H2188">
            <v>26</v>
          </cell>
          <cell r="I2188">
            <v>76</v>
          </cell>
        </row>
        <row r="2189">
          <cell r="B2189">
            <v>41806</v>
          </cell>
          <cell r="C2189" t="str">
            <v>14.04.03 ФМ Мансарда</v>
          </cell>
          <cell r="D2189" t="str">
            <v>подотчет</v>
          </cell>
          <cell r="G2189">
            <v>2800</v>
          </cell>
          <cell r="H2189">
            <v>50</v>
          </cell>
          <cell r="I2189">
            <v>71</v>
          </cell>
        </row>
        <row r="2190">
          <cell r="B2190">
            <v>41806</v>
          </cell>
          <cell r="C2190" t="str">
            <v>14.04.03 ФМ Мансарда</v>
          </cell>
          <cell r="D2190" t="str">
            <v>логистика и монтаж</v>
          </cell>
          <cell r="G2190">
            <v>2500</v>
          </cell>
          <cell r="H2190">
            <v>60</v>
          </cell>
          <cell r="I2190">
            <v>50</v>
          </cell>
        </row>
        <row r="2191">
          <cell r="B2191">
            <v>41806</v>
          </cell>
          <cell r="C2191" t="str">
            <v>14.04.16 ФМ Библиотека</v>
          </cell>
          <cell r="D2191" t="str">
            <v>подотчет</v>
          </cell>
          <cell r="G2191">
            <v>300</v>
          </cell>
          <cell r="H2191">
            <v>50</v>
          </cell>
          <cell r="I2191">
            <v>71</v>
          </cell>
        </row>
        <row r="2192">
          <cell r="B2192">
            <v>41806</v>
          </cell>
          <cell r="C2192" t="str">
            <v>14.04.11 КЛД ФМ Платинум</v>
          </cell>
          <cell r="D2192" t="str">
            <v>подотчет</v>
          </cell>
          <cell r="G2192">
            <v>4566.7</v>
          </cell>
          <cell r="H2192">
            <v>50</v>
          </cell>
          <cell r="I2192">
            <v>71</v>
          </cell>
        </row>
        <row r="2193">
          <cell r="B2193">
            <v>41806</v>
          </cell>
          <cell r="C2193" t="str">
            <v>14.04.11 КЛД ФМ Платинум</v>
          </cell>
          <cell r="D2193" t="str">
            <v>Доп. персонал</v>
          </cell>
          <cell r="G2193">
            <v>4500</v>
          </cell>
          <cell r="H2193">
            <v>60</v>
          </cell>
          <cell r="I2193">
            <v>50</v>
          </cell>
        </row>
        <row r="2194">
          <cell r="B2194">
            <v>41806</v>
          </cell>
          <cell r="C2194" t="str">
            <v>14.05.16 НН ФМ Тифани</v>
          </cell>
          <cell r="D2194" t="str">
            <v>подотчет</v>
          </cell>
          <cell r="G2194">
            <v>3406.9</v>
          </cell>
          <cell r="H2194">
            <v>50</v>
          </cell>
          <cell r="I2194">
            <v>71</v>
          </cell>
        </row>
        <row r="2195">
          <cell r="B2195">
            <v>41806</v>
          </cell>
          <cell r="C2195" t="str">
            <v>14.05.16 НН ФМ Тифани</v>
          </cell>
          <cell r="D2195" t="str">
            <v>сопровождение деятельности</v>
          </cell>
          <cell r="G2195">
            <v>3506</v>
          </cell>
          <cell r="H2195">
            <v>60</v>
          </cell>
          <cell r="I2195">
            <v>50</v>
          </cell>
        </row>
        <row r="2196">
          <cell r="B2196">
            <v>41806</v>
          </cell>
          <cell r="C2196" t="str">
            <v>14.05.30 КЗ ФМ Марриот</v>
          </cell>
          <cell r="D2196" t="str">
            <v>подотчет</v>
          </cell>
          <cell r="G2196">
            <v>62500</v>
          </cell>
          <cell r="H2196">
            <v>50</v>
          </cell>
          <cell r="I2196">
            <v>71</v>
          </cell>
        </row>
        <row r="2197">
          <cell r="B2197">
            <v>41806</v>
          </cell>
          <cell r="C2197" t="str">
            <v>14.05.30 КЗ ФМ Марриот</v>
          </cell>
          <cell r="D2197" t="str">
            <v>подотчет</v>
          </cell>
          <cell r="G2197">
            <v>24000</v>
          </cell>
          <cell r="H2197">
            <v>50</v>
          </cell>
          <cell r="I2197">
            <v>71</v>
          </cell>
        </row>
        <row r="2198">
          <cell r="B2198">
            <v>41806</v>
          </cell>
          <cell r="C2198" t="str">
            <v>14.05.30 КЗ ФМ Марриот</v>
          </cell>
          <cell r="D2198" t="str">
            <v>Доп. персонал</v>
          </cell>
          <cell r="G2198">
            <v>33250</v>
          </cell>
          <cell r="H2198">
            <v>60</v>
          </cell>
          <cell r="I2198">
            <v>50</v>
          </cell>
        </row>
        <row r="2199">
          <cell r="B2199">
            <v>41806</v>
          </cell>
          <cell r="C2199" t="str">
            <v>14.05.30 КЗ ФМ Марриот</v>
          </cell>
          <cell r="D2199" t="str">
            <v>сопровождение деятельности</v>
          </cell>
          <cell r="G2199">
            <v>45759.94</v>
          </cell>
          <cell r="H2199">
            <v>60</v>
          </cell>
          <cell r="I2199">
            <v>50</v>
          </cell>
        </row>
        <row r="2200">
          <cell r="B2200">
            <v>41806</v>
          </cell>
          <cell r="C2200" t="str">
            <v>14.05.30 КЗ ФМ Марриот</v>
          </cell>
          <cell r="D2200" t="str">
            <v>логистика и монтаж</v>
          </cell>
          <cell r="G2200">
            <v>8000</v>
          </cell>
          <cell r="H2200">
            <v>60</v>
          </cell>
          <cell r="I2200">
            <v>50</v>
          </cell>
        </row>
        <row r="2201">
          <cell r="B2201">
            <v>41806</v>
          </cell>
          <cell r="C2201" t="str">
            <v>Офис</v>
          </cell>
          <cell r="D2201" t="str">
            <v>аренда</v>
          </cell>
          <cell r="G2201">
            <v>10000</v>
          </cell>
          <cell r="H2201">
            <v>76</v>
          </cell>
          <cell r="I2201">
            <v>50</v>
          </cell>
        </row>
        <row r="2202">
          <cell r="B2202">
            <v>41806</v>
          </cell>
          <cell r="C2202" t="str">
            <v>Офис</v>
          </cell>
          <cell r="D2202" t="str">
            <v>Зарплата 05</v>
          </cell>
          <cell r="G2202">
            <v>43000</v>
          </cell>
          <cell r="H2202">
            <v>70</v>
          </cell>
          <cell r="I2202">
            <v>50</v>
          </cell>
        </row>
        <row r="2203">
          <cell r="B2203">
            <v>41806</v>
          </cell>
          <cell r="C2203" t="str">
            <v>14.06.20 Газпром Энергетика и Электротехника</v>
          </cell>
          <cell r="D2203" t="str">
            <v>подотчет</v>
          </cell>
          <cell r="G2203">
            <v>24000</v>
          </cell>
          <cell r="H2203">
            <v>71</v>
          </cell>
          <cell r="I2203">
            <v>50</v>
          </cell>
        </row>
        <row r="2204">
          <cell r="B2204">
            <v>41806</v>
          </cell>
          <cell r="C2204" t="str">
            <v>офис</v>
          </cell>
          <cell r="D2204" t="str">
            <v>Реклама</v>
          </cell>
          <cell r="G2204">
            <v>2700</v>
          </cell>
          <cell r="H2204">
            <v>76</v>
          </cell>
          <cell r="I2204">
            <v>51</v>
          </cell>
        </row>
        <row r="2205">
          <cell r="B2205">
            <v>41806</v>
          </cell>
          <cell r="C2205" t="str">
            <v>14.06.20 Газпром Энергетика и Электротехника</v>
          </cell>
          <cell r="D2205" t="str">
            <v>сопровождение деятельности</v>
          </cell>
          <cell r="G2205">
            <v>500</v>
          </cell>
          <cell r="H2205">
            <v>60</v>
          </cell>
          <cell r="I2205">
            <v>50</v>
          </cell>
        </row>
        <row r="2206">
          <cell r="B2206">
            <v>41806</v>
          </cell>
          <cell r="C2206" t="str">
            <v>14.06.20 Газпром Энергетика и Электротехника</v>
          </cell>
          <cell r="D2206" t="str">
            <v>сопровождение деятельности</v>
          </cell>
          <cell r="G2206">
            <v>500</v>
          </cell>
          <cell r="H2206">
            <v>20</v>
          </cell>
          <cell r="I2206">
            <v>60</v>
          </cell>
        </row>
        <row r="2207">
          <cell r="B2207">
            <v>41806</v>
          </cell>
          <cell r="C2207" t="str">
            <v>14.06.20 Газпром Энергетика и Электротехника</v>
          </cell>
          <cell r="D2207" t="str">
            <v>оплата покупателя</v>
          </cell>
          <cell r="G2207">
            <v>128100.8</v>
          </cell>
          <cell r="H2207">
            <v>51</v>
          </cell>
          <cell r="I2207">
            <v>62</v>
          </cell>
        </row>
        <row r="2208">
          <cell r="B2208">
            <v>41806</v>
          </cell>
          <cell r="C2208" t="str">
            <v>офис</v>
          </cell>
          <cell r="D2208" t="str">
            <v>РКО</v>
          </cell>
          <cell r="G2208">
            <v>1000</v>
          </cell>
          <cell r="H2208">
            <v>76</v>
          </cell>
          <cell r="I2208">
            <v>55</v>
          </cell>
        </row>
        <row r="2209">
          <cell r="B2209">
            <v>41806</v>
          </cell>
          <cell r="C2209" t="str">
            <v>офис</v>
          </cell>
          <cell r="D2209" t="str">
            <v>РКО</v>
          </cell>
          <cell r="G2209">
            <v>1000</v>
          </cell>
          <cell r="H2209">
            <v>76</v>
          </cell>
          <cell r="I2209">
            <v>55</v>
          </cell>
        </row>
        <row r="2210">
          <cell r="B2210">
            <v>41806</v>
          </cell>
          <cell r="C2210" t="str">
            <v>офис</v>
          </cell>
          <cell r="D2210" t="str">
            <v>РКО</v>
          </cell>
          <cell r="G2210">
            <v>1000</v>
          </cell>
          <cell r="H2210">
            <v>26</v>
          </cell>
          <cell r="I2210">
            <v>76</v>
          </cell>
        </row>
        <row r="2211">
          <cell r="B2211">
            <v>41806</v>
          </cell>
          <cell r="C2211" t="str">
            <v>офис</v>
          </cell>
          <cell r="D2211" t="str">
            <v>РКО</v>
          </cell>
          <cell r="G2211">
            <v>1000</v>
          </cell>
          <cell r="H2211">
            <v>26</v>
          </cell>
          <cell r="I2211">
            <v>76</v>
          </cell>
        </row>
        <row r="2212">
          <cell r="B2212">
            <v>41806</v>
          </cell>
          <cell r="C2212" t="str">
            <v>Офис</v>
          </cell>
          <cell r="D2212" t="str">
            <v>аренда</v>
          </cell>
          <cell r="G2212">
            <v>10000</v>
          </cell>
          <cell r="H2212">
            <v>26</v>
          </cell>
          <cell r="I2212">
            <v>76</v>
          </cell>
        </row>
        <row r="2213">
          <cell r="B2213">
            <v>41807</v>
          </cell>
          <cell r="C2213" t="str">
            <v>Газель</v>
          </cell>
          <cell r="D2213" t="str">
            <v>обслуживание газели</v>
          </cell>
          <cell r="G2213">
            <v>10000</v>
          </cell>
          <cell r="H2213">
            <v>60</v>
          </cell>
          <cell r="I2213">
            <v>51</v>
          </cell>
        </row>
        <row r="2214">
          <cell r="B2214">
            <v>41807</v>
          </cell>
          <cell r="C2214" t="str">
            <v>Газель</v>
          </cell>
          <cell r="D2214" t="str">
            <v>обслуживание газели</v>
          </cell>
          <cell r="G2214">
            <v>10000</v>
          </cell>
          <cell r="H2214">
            <v>20</v>
          </cell>
          <cell r="I2214">
            <v>60</v>
          </cell>
        </row>
        <row r="2215">
          <cell r="B2215">
            <v>41807</v>
          </cell>
          <cell r="C2215" t="str">
            <v>ИД</v>
          </cell>
          <cell r="D2215" t="str">
            <v>депозиты</v>
          </cell>
          <cell r="G2215">
            <v>700000</v>
          </cell>
          <cell r="H2215">
            <v>54</v>
          </cell>
          <cell r="I2215">
            <v>51</v>
          </cell>
        </row>
        <row r="2216">
          <cell r="B2216">
            <v>41807</v>
          </cell>
          <cell r="C2216" t="str">
            <v>Офис</v>
          </cell>
          <cell r="D2216" t="str">
            <v>накладные расходы</v>
          </cell>
          <cell r="G2216">
            <v>6459</v>
          </cell>
          <cell r="H2216">
            <v>76</v>
          </cell>
          <cell r="I2216">
            <v>51</v>
          </cell>
        </row>
        <row r="2217">
          <cell r="B2217">
            <v>41807</v>
          </cell>
          <cell r="C2217" t="str">
            <v>Газель</v>
          </cell>
          <cell r="D2217" t="str">
            <v>подотчет</v>
          </cell>
          <cell r="G2217">
            <v>5000</v>
          </cell>
          <cell r="H2217">
            <v>71</v>
          </cell>
          <cell r="I2217">
            <v>50</v>
          </cell>
        </row>
        <row r="2218">
          <cell r="B2218">
            <v>41807</v>
          </cell>
          <cell r="C2218" t="str">
            <v>Офис</v>
          </cell>
          <cell r="D2218" t="str">
            <v>накладные расходы</v>
          </cell>
          <cell r="G2218">
            <v>6459</v>
          </cell>
          <cell r="H2218">
            <v>26</v>
          </cell>
          <cell r="I2218">
            <v>76</v>
          </cell>
        </row>
        <row r="2219">
          <cell r="B2219">
            <v>41807</v>
          </cell>
          <cell r="C2219" t="str">
            <v>14.05.30 ФМ ELLE</v>
          </cell>
          <cell r="D2219" t="str">
            <v>аренда оборудования</v>
          </cell>
          <cell r="G2219">
            <v>5000</v>
          </cell>
          <cell r="H2219">
            <v>60</v>
          </cell>
          <cell r="I2219">
            <v>50</v>
          </cell>
        </row>
        <row r="2220">
          <cell r="B2220">
            <v>41807</v>
          </cell>
          <cell r="C2220" t="str">
            <v>Офис</v>
          </cell>
          <cell r="D2220" t="str">
            <v>накладные расходы</v>
          </cell>
          <cell r="G2220">
            <v>-4750</v>
          </cell>
          <cell r="H2220">
            <v>76</v>
          </cell>
          <cell r="I2220">
            <v>50</v>
          </cell>
        </row>
        <row r="2221">
          <cell r="B2221">
            <v>41807</v>
          </cell>
          <cell r="C2221" t="str">
            <v>14.07.17 ББР Банк Запонки</v>
          </cell>
          <cell r="D2221" t="str">
            <v>Закупка материалов</v>
          </cell>
          <cell r="G2221">
            <v>16500</v>
          </cell>
          <cell r="H2221">
            <v>20</v>
          </cell>
          <cell r="I2221">
            <v>60</v>
          </cell>
        </row>
        <row r="2222">
          <cell r="B2222">
            <v>41807</v>
          </cell>
          <cell r="C2222" t="str">
            <v>14.07.17 ББР Банк Запонки</v>
          </cell>
          <cell r="D2222" t="str">
            <v>Закупка материалов</v>
          </cell>
          <cell r="G2222">
            <v>11100</v>
          </cell>
          <cell r="H2222">
            <v>20</v>
          </cell>
          <cell r="I2222">
            <v>60</v>
          </cell>
        </row>
        <row r="2223">
          <cell r="B2223">
            <v>41808</v>
          </cell>
          <cell r="C2223" t="str">
            <v>офис</v>
          </cell>
          <cell r="D2223" t="str">
            <v>накладные расходы</v>
          </cell>
          <cell r="G2223">
            <v>2000</v>
          </cell>
          <cell r="H2223">
            <v>76</v>
          </cell>
          <cell r="I2223">
            <v>51</v>
          </cell>
        </row>
        <row r="2224">
          <cell r="B2224">
            <v>41808</v>
          </cell>
          <cell r="C2224" t="str">
            <v>офис</v>
          </cell>
          <cell r="D2224" t="str">
            <v>накладные расходы</v>
          </cell>
          <cell r="G2224">
            <v>2000</v>
          </cell>
          <cell r="H2224">
            <v>26</v>
          </cell>
          <cell r="I2224">
            <v>76</v>
          </cell>
        </row>
        <row r="2225">
          <cell r="B2225">
            <v>41808</v>
          </cell>
          <cell r="C2225" t="str">
            <v>14.05.24 Коивент Родео Драйв</v>
          </cell>
          <cell r="D2225" t="str">
            <v>подотчет</v>
          </cell>
          <cell r="G2225">
            <v>10600</v>
          </cell>
          <cell r="H2225">
            <v>50</v>
          </cell>
          <cell r="I2225">
            <v>71</v>
          </cell>
        </row>
        <row r="2226">
          <cell r="B2226">
            <v>41808</v>
          </cell>
          <cell r="C2226" t="str">
            <v>14.05.24 Коивент Родео Драйв</v>
          </cell>
          <cell r="D2226" t="str">
            <v>промоперсонал</v>
          </cell>
          <cell r="G2226">
            <v>10600</v>
          </cell>
          <cell r="H2226">
            <v>60</v>
          </cell>
          <cell r="I2226">
            <v>50</v>
          </cell>
        </row>
        <row r="2227">
          <cell r="B2227">
            <v>41808</v>
          </cell>
          <cell r="C2227" t="str">
            <v>14.06.26 ФМ Кино со вкусом</v>
          </cell>
          <cell r="D2227" t="str">
            <v>основные средства</v>
          </cell>
          <cell r="G2227">
            <v>135000</v>
          </cell>
          <cell r="H2227">
            <v>60</v>
          </cell>
          <cell r="I2227">
            <v>50</v>
          </cell>
        </row>
        <row r="2228">
          <cell r="B2228">
            <v>41808</v>
          </cell>
          <cell r="C2228" t="str">
            <v>офис</v>
          </cell>
          <cell r="D2228" t="str">
            <v>Зарплата 05</v>
          </cell>
          <cell r="G2228">
            <v>5000</v>
          </cell>
          <cell r="H2228">
            <v>70</v>
          </cell>
          <cell r="I2228">
            <v>50</v>
          </cell>
        </row>
        <row r="2229">
          <cell r="B2229">
            <v>41808</v>
          </cell>
          <cell r="C2229" t="str">
            <v>офис</v>
          </cell>
          <cell r="D2229" t="str">
            <v>Зарплата 05</v>
          </cell>
          <cell r="G2229">
            <v>5000</v>
          </cell>
          <cell r="H2229">
            <v>70</v>
          </cell>
          <cell r="I2229">
            <v>50</v>
          </cell>
        </row>
        <row r="2230">
          <cell r="B2230">
            <v>41808</v>
          </cell>
          <cell r="C2230" t="str">
            <v>Офис</v>
          </cell>
          <cell r="D2230" t="str">
            <v>Зарплата 05</v>
          </cell>
          <cell r="G2230">
            <v>5000</v>
          </cell>
          <cell r="H2230">
            <v>70</v>
          </cell>
          <cell r="I2230">
            <v>50</v>
          </cell>
        </row>
        <row r="2231">
          <cell r="B2231">
            <v>41808</v>
          </cell>
          <cell r="C2231" t="str">
            <v>офис</v>
          </cell>
          <cell r="D2231" t="str">
            <v>Зарплата 05</v>
          </cell>
          <cell r="G2231">
            <v>5000</v>
          </cell>
          <cell r="H2231">
            <v>70</v>
          </cell>
          <cell r="I2231">
            <v>50</v>
          </cell>
        </row>
        <row r="2232">
          <cell r="B2232">
            <v>41808</v>
          </cell>
          <cell r="C2232" t="str">
            <v>14.04.17 ФМ Москва-Сити</v>
          </cell>
          <cell r="D2232" t="str">
            <v>оплата покупателя</v>
          </cell>
          <cell r="G2232">
            <v>142079.57</v>
          </cell>
          <cell r="H2232">
            <v>51</v>
          </cell>
          <cell r="I2232">
            <v>62</v>
          </cell>
        </row>
        <row r="2233">
          <cell r="B2233">
            <v>41808</v>
          </cell>
          <cell r="C2233" t="str">
            <v>О!Бюро</v>
          </cell>
          <cell r="D2233" t="str">
            <v>Реклама</v>
          </cell>
          <cell r="G2233">
            <v>2855</v>
          </cell>
          <cell r="H2233">
            <v>60</v>
          </cell>
          <cell r="I2233">
            <v>51</v>
          </cell>
        </row>
        <row r="2234">
          <cell r="B2234">
            <v>41808</v>
          </cell>
          <cell r="C2234" t="str">
            <v>О!Бюро</v>
          </cell>
          <cell r="D2234" t="str">
            <v>Реклама</v>
          </cell>
          <cell r="G2234">
            <v>2855</v>
          </cell>
          <cell r="H2234">
            <v>20</v>
          </cell>
          <cell r="I2234">
            <v>60</v>
          </cell>
        </row>
        <row r="2235">
          <cell r="B2235">
            <v>41808</v>
          </cell>
          <cell r="C2235" t="str">
            <v>14.06.26 ФМ Кино со вкусом</v>
          </cell>
          <cell r="D2235" t="str">
            <v>основные средства</v>
          </cell>
          <cell r="G2235">
            <v>135000</v>
          </cell>
          <cell r="H2235">
            <v>20</v>
          </cell>
          <cell r="I2235">
            <v>60</v>
          </cell>
        </row>
        <row r="2236">
          <cell r="B2236">
            <v>41809</v>
          </cell>
          <cell r="C2236" t="str">
            <v>О!Бюро</v>
          </cell>
          <cell r="D2236" t="str">
            <v>подотчет</v>
          </cell>
          <cell r="G2236">
            <v>1500</v>
          </cell>
          <cell r="H2236">
            <v>50</v>
          </cell>
          <cell r="I2236">
            <v>71</v>
          </cell>
        </row>
        <row r="2237">
          <cell r="B2237">
            <v>41809</v>
          </cell>
          <cell r="C2237" t="str">
            <v>О!Бюро</v>
          </cell>
          <cell r="D2237" t="str">
            <v>накладные расходы</v>
          </cell>
          <cell r="G2237">
            <v>1200</v>
          </cell>
          <cell r="H2237">
            <v>60</v>
          </cell>
          <cell r="I2237">
            <v>50</v>
          </cell>
        </row>
        <row r="2238">
          <cell r="B2238">
            <v>41809</v>
          </cell>
          <cell r="C2238" t="str">
            <v>О!Бюро</v>
          </cell>
          <cell r="D2238" t="str">
            <v>накладные расходы</v>
          </cell>
          <cell r="G2238">
            <v>1200</v>
          </cell>
          <cell r="H2238">
            <v>20</v>
          </cell>
          <cell r="I2238">
            <v>60</v>
          </cell>
        </row>
        <row r="2239">
          <cell r="B2239">
            <v>41809</v>
          </cell>
          <cell r="C2239" t="str">
            <v>офис</v>
          </cell>
          <cell r="D2239" t="str">
            <v>% по кредитам и займам</v>
          </cell>
          <cell r="G2239">
            <v>10000</v>
          </cell>
          <cell r="H2239">
            <v>76</v>
          </cell>
          <cell r="I2239">
            <v>50</v>
          </cell>
        </row>
        <row r="2240">
          <cell r="B2240">
            <v>41809</v>
          </cell>
          <cell r="C2240" t="str">
            <v>офис</v>
          </cell>
          <cell r="D2240" t="str">
            <v>Зарплата 05</v>
          </cell>
          <cell r="G2240">
            <v>25000</v>
          </cell>
          <cell r="H2240">
            <v>70</v>
          </cell>
          <cell r="I2240">
            <v>50</v>
          </cell>
        </row>
        <row r="2241">
          <cell r="B2241">
            <v>41809</v>
          </cell>
          <cell r="C2241" t="str">
            <v>офис</v>
          </cell>
          <cell r="D2241" t="str">
            <v>Зарплата 05</v>
          </cell>
          <cell r="G2241">
            <v>5000</v>
          </cell>
          <cell r="H2241">
            <v>70</v>
          </cell>
          <cell r="I2241">
            <v>50</v>
          </cell>
        </row>
        <row r="2242">
          <cell r="B2242">
            <v>41809</v>
          </cell>
          <cell r="C2242" t="str">
            <v>Офис</v>
          </cell>
          <cell r="D2242" t="str">
            <v>налоги</v>
          </cell>
          <cell r="G2242">
            <v>65744</v>
          </cell>
          <cell r="H2242">
            <v>68</v>
          </cell>
          <cell r="I2242">
            <v>51</v>
          </cell>
        </row>
        <row r="2243">
          <cell r="B2243">
            <v>41809</v>
          </cell>
          <cell r="C2243" t="str">
            <v>ФД</v>
          </cell>
          <cell r="D2243" t="str">
            <v>перемещение</v>
          </cell>
          <cell r="G2243">
            <v>94537.85</v>
          </cell>
          <cell r="H2243">
            <v>50</v>
          </cell>
          <cell r="I2243">
            <v>51</v>
          </cell>
        </row>
        <row r="2244">
          <cell r="B2244">
            <v>41809</v>
          </cell>
          <cell r="C2244" t="str">
            <v>офис</v>
          </cell>
          <cell r="D2244" t="str">
            <v>% за обращение</v>
          </cell>
          <cell r="G2244">
            <v>1537.85</v>
          </cell>
          <cell r="H2244">
            <v>76</v>
          </cell>
          <cell r="I2244">
            <v>50</v>
          </cell>
        </row>
        <row r="2245">
          <cell r="B2245">
            <v>41809</v>
          </cell>
          <cell r="C2245" t="str">
            <v>офис</v>
          </cell>
          <cell r="D2245" t="str">
            <v>% за обращение</v>
          </cell>
          <cell r="G2245">
            <v>1537.85</v>
          </cell>
          <cell r="H2245">
            <v>26</v>
          </cell>
          <cell r="I2245">
            <v>76</v>
          </cell>
        </row>
        <row r="2246">
          <cell r="B2246">
            <v>41809</v>
          </cell>
          <cell r="C2246" t="str">
            <v>офис</v>
          </cell>
          <cell r="D2246" t="str">
            <v>Зарплата 06</v>
          </cell>
          <cell r="G2246">
            <v>7000</v>
          </cell>
          <cell r="H2246">
            <v>70</v>
          </cell>
          <cell r="I2246">
            <v>50</v>
          </cell>
        </row>
        <row r="2247">
          <cell r="B2247">
            <v>41809</v>
          </cell>
          <cell r="C2247" t="str">
            <v>офис</v>
          </cell>
          <cell r="D2247" t="str">
            <v>накладные расходы</v>
          </cell>
          <cell r="G2247">
            <v>-20000</v>
          </cell>
          <cell r="H2247">
            <v>76</v>
          </cell>
          <cell r="I2247">
            <v>50</v>
          </cell>
        </row>
        <row r="2248">
          <cell r="B2248">
            <v>41809</v>
          </cell>
          <cell r="C2248" t="str">
            <v>офис</v>
          </cell>
          <cell r="D2248" t="str">
            <v>накладные расходы</v>
          </cell>
          <cell r="G2248">
            <v>2400</v>
          </cell>
          <cell r="H2248">
            <v>76</v>
          </cell>
          <cell r="I2248">
            <v>51</v>
          </cell>
        </row>
        <row r="2249">
          <cell r="B2249">
            <v>41809</v>
          </cell>
          <cell r="C2249" t="str">
            <v>офис</v>
          </cell>
          <cell r="D2249" t="str">
            <v>накладные расходы</v>
          </cell>
          <cell r="G2249">
            <v>-20000</v>
          </cell>
          <cell r="H2249">
            <v>26</v>
          </cell>
          <cell r="I2249">
            <v>76</v>
          </cell>
        </row>
        <row r="2250">
          <cell r="B2250">
            <v>41809</v>
          </cell>
          <cell r="C2250" t="str">
            <v>офис</v>
          </cell>
          <cell r="D2250" t="str">
            <v>накладные расходы</v>
          </cell>
          <cell r="G2250">
            <v>2400</v>
          </cell>
          <cell r="H2250">
            <v>26</v>
          </cell>
          <cell r="I2250">
            <v>76</v>
          </cell>
        </row>
        <row r="2251">
          <cell r="B2251">
            <v>41809</v>
          </cell>
          <cell r="C2251" t="str">
            <v>офис</v>
          </cell>
          <cell r="D2251" t="str">
            <v>% по кредитам и займам</v>
          </cell>
          <cell r="G2251">
            <v>10000</v>
          </cell>
          <cell r="H2251">
            <v>26</v>
          </cell>
          <cell r="I2251">
            <v>76</v>
          </cell>
        </row>
        <row r="2252">
          <cell r="B2252">
            <v>41809</v>
          </cell>
          <cell r="C2252" t="str">
            <v>офис</v>
          </cell>
          <cell r="D2252" t="str">
            <v>подотчет</v>
          </cell>
          <cell r="G2252">
            <v>19150</v>
          </cell>
          <cell r="H2252">
            <v>71</v>
          </cell>
          <cell r="I2252">
            <v>50</v>
          </cell>
        </row>
        <row r="2253">
          <cell r="B2253">
            <v>41810</v>
          </cell>
          <cell r="C2253" t="str">
            <v>14.06.20 Газпром Энергетика и Электротехника</v>
          </cell>
          <cell r="D2253" t="str">
            <v>сопровождение деятельности</v>
          </cell>
          <cell r="G2253">
            <v>22000</v>
          </cell>
          <cell r="H2253">
            <v>20</v>
          </cell>
          <cell r="I2253">
            <v>60</v>
          </cell>
        </row>
        <row r="2254">
          <cell r="B2254">
            <v>41810</v>
          </cell>
          <cell r="C2254" t="str">
            <v>14.06.20 Газпром Энергетика и Электротехника</v>
          </cell>
          <cell r="D2254" t="str">
            <v>Реализация</v>
          </cell>
          <cell r="G2254">
            <v>128100.8</v>
          </cell>
          <cell r="H2254">
            <v>62</v>
          </cell>
          <cell r="I2254">
            <v>90</v>
          </cell>
        </row>
        <row r="2255">
          <cell r="B2255">
            <v>41810</v>
          </cell>
          <cell r="C2255" t="str">
            <v>14.06.20 Газпром Энергетика и Электротехника</v>
          </cell>
          <cell r="D2255" t="str">
            <v>Реализация</v>
          </cell>
          <cell r="G2255">
            <v>128100.8</v>
          </cell>
          <cell r="H2255">
            <v>62</v>
          </cell>
          <cell r="I2255">
            <v>90</v>
          </cell>
        </row>
        <row r="2256">
          <cell r="B2256">
            <v>41810</v>
          </cell>
          <cell r="C2256" t="str">
            <v>14.06.20 Газпром Энергетика и Электротехника</v>
          </cell>
          <cell r="D2256" t="str">
            <v>основные средства</v>
          </cell>
          <cell r="G2256">
            <v>1980</v>
          </cell>
          <cell r="H2256">
            <v>20</v>
          </cell>
          <cell r="I2256">
            <v>60</v>
          </cell>
        </row>
        <row r="2257">
          <cell r="B2257">
            <v>41811</v>
          </cell>
          <cell r="C2257" t="str">
            <v>14.07.17 ББР Банк Запонки</v>
          </cell>
          <cell r="D2257" t="str">
            <v>полиграфия и производство</v>
          </cell>
          <cell r="G2257">
            <v>600</v>
          </cell>
          <cell r="H2257">
            <v>20</v>
          </cell>
          <cell r="I2257">
            <v>60</v>
          </cell>
        </row>
        <row r="2258">
          <cell r="B2258">
            <v>41813</v>
          </cell>
          <cell r="C2258" t="str">
            <v>14.07.17 ББР Банк Запонки</v>
          </cell>
          <cell r="D2258" t="str">
            <v>оплата покупателя</v>
          </cell>
          <cell r="G2258">
            <v>16500</v>
          </cell>
          <cell r="H2258">
            <v>51</v>
          </cell>
          <cell r="I2258">
            <v>62</v>
          </cell>
        </row>
        <row r="2259">
          <cell r="B2259">
            <v>41813</v>
          </cell>
          <cell r="C2259" t="str">
            <v>ИД</v>
          </cell>
          <cell r="D2259" t="str">
            <v>депозиты</v>
          </cell>
          <cell r="G2259">
            <v>700000</v>
          </cell>
          <cell r="H2259">
            <v>51</v>
          </cell>
          <cell r="I2259">
            <v>54</v>
          </cell>
        </row>
        <row r="2260">
          <cell r="B2260">
            <v>41813</v>
          </cell>
          <cell r="C2260" t="str">
            <v>ИД</v>
          </cell>
          <cell r="D2260" t="str">
            <v>доход от ИД</v>
          </cell>
          <cell r="G2260">
            <v>874.52</v>
          </cell>
          <cell r="H2260">
            <v>51</v>
          </cell>
          <cell r="I2260">
            <v>91</v>
          </cell>
        </row>
        <row r="2261">
          <cell r="B2261">
            <v>41813</v>
          </cell>
          <cell r="C2261" t="str">
            <v>ФД</v>
          </cell>
          <cell r="D2261" t="str">
            <v>перемещение</v>
          </cell>
          <cell r="G2261">
            <v>8232</v>
          </cell>
          <cell r="H2261">
            <v>50</v>
          </cell>
          <cell r="I2261">
            <v>51</v>
          </cell>
        </row>
        <row r="2262">
          <cell r="B2262">
            <v>41813</v>
          </cell>
          <cell r="C2262" t="str">
            <v>офис</v>
          </cell>
          <cell r="D2262" t="str">
            <v>% за обращение</v>
          </cell>
          <cell r="G2262">
            <v>232</v>
          </cell>
          <cell r="H2262">
            <v>76</v>
          </cell>
          <cell r="I2262">
            <v>50</v>
          </cell>
        </row>
        <row r="2263">
          <cell r="B2263">
            <v>41813</v>
          </cell>
          <cell r="C2263" t="str">
            <v>офис</v>
          </cell>
          <cell r="D2263" t="str">
            <v>% за обращение</v>
          </cell>
          <cell r="G2263">
            <v>232</v>
          </cell>
          <cell r="H2263">
            <v>26</v>
          </cell>
          <cell r="I2263">
            <v>76</v>
          </cell>
        </row>
        <row r="2264">
          <cell r="B2264">
            <v>41813</v>
          </cell>
          <cell r="C2264" t="str">
            <v>офис</v>
          </cell>
          <cell r="D2264" t="str">
            <v>накладные расходы</v>
          </cell>
          <cell r="G2264">
            <v>3000</v>
          </cell>
          <cell r="H2264">
            <v>76</v>
          </cell>
          <cell r="I2264">
            <v>50</v>
          </cell>
        </row>
        <row r="2265">
          <cell r="B2265">
            <v>41813</v>
          </cell>
          <cell r="C2265" t="str">
            <v>офис</v>
          </cell>
          <cell r="D2265" t="str">
            <v>накладные расходы</v>
          </cell>
          <cell r="G2265">
            <v>3000</v>
          </cell>
          <cell r="H2265">
            <v>26</v>
          </cell>
          <cell r="I2265">
            <v>76</v>
          </cell>
        </row>
        <row r="2266">
          <cell r="B2266">
            <v>41813</v>
          </cell>
          <cell r="C2266" t="str">
            <v>офис</v>
          </cell>
          <cell r="D2266" t="str">
            <v>Зарплата 05</v>
          </cell>
          <cell r="G2266">
            <v>14450</v>
          </cell>
          <cell r="H2266">
            <v>70</v>
          </cell>
          <cell r="I2266">
            <v>50</v>
          </cell>
        </row>
        <row r="2267">
          <cell r="B2267">
            <v>41813</v>
          </cell>
          <cell r="C2267" t="str">
            <v>ФД</v>
          </cell>
          <cell r="D2267" t="str">
            <v>перемещение</v>
          </cell>
          <cell r="G2267">
            <v>117177</v>
          </cell>
          <cell r="H2267">
            <v>50</v>
          </cell>
          <cell r="I2267">
            <v>51</v>
          </cell>
        </row>
        <row r="2268">
          <cell r="B2268">
            <v>41813</v>
          </cell>
          <cell r="C2268" t="str">
            <v>офис</v>
          </cell>
          <cell r="D2268" t="str">
            <v>Зарплата 05</v>
          </cell>
          <cell r="G2268">
            <v>40000</v>
          </cell>
          <cell r="H2268">
            <v>70</v>
          </cell>
          <cell r="I2268">
            <v>50</v>
          </cell>
        </row>
        <row r="2269">
          <cell r="B2269">
            <v>41813</v>
          </cell>
          <cell r="C2269" t="str">
            <v>офис</v>
          </cell>
          <cell r="D2269" t="str">
            <v>накладные расходы</v>
          </cell>
          <cell r="G2269">
            <v>480</v>
          </cell>
          <cell r="H2269">
            <v>76</v>
          </cell>
          <cell r="I2269">
            <v>50</v>
          </cell>
        </row>
        <row r="2270">
          <cell r="B2270">
            <v>41813</v>
          </cell>
          <cell r="C2270" t="str">
            <v>офис</v>
          </cell>
          <cell r="D2270" t="str">
            <v>накладные расходы</v>
          </cell>
          <cell r="G2270">
            <v>480</v>
          </cell>
          <cell r="H2270">
            <v>26</v>
          </cell>
          <cell r="I2270">
            <v>76</v>
          </cell>
        </row>
        <row r="2271">
          <cell r="B2271">
            <v>41813</v>
          </cell>
          <cell r="C2271" t="str">
            <v>ФД</v>
          </cell>
          <cell r="D2271" t="str">
            <v>Транзит</v>
          </cell>
          <cell r="G2271">
            <v>800000</v>
          </cell>
          <cell r="H2271">
            <v>57</v>
          </cell>
          <cell r="I2271">
            <v>51</v>
          </cell>
        </row>
        <row r="2272">
          <cell r="B2272">
            <v>41813</v>
          </cell>
          <cell r="C2272" t="str">
            <v>14.06.20 Газпром Энергетика и Электротехника</v>
          </cell>
          <cell r="D2272" t="str">
            <v>подотчет</v>
          </cell>
          <cell r="G2272">
            <v>24000</v>
          </cell>
          <cell r="H2272">
            <v>50</v>
          </cell>
          <cell r="I2272">
            <v>71</v>
          </cell>
        </row>
        <row r="2273">
          <cell r="B2273">
            <v>41813</v>
          </cell>
          <cell r="C2273" t="str">
            <v>14.06.20 Газпром Энергетика и Электротехника</v>
          </cell>
          <cell r="D2273" t="str">
            <v>Доп. персонал</v>
          </cell>
          <cell r="G2273">
            <v>24000</v>
          </cell>
          <cell r="H2273">
            <v>60</v>
          </cell>
          <cell r="I2273">
            <v>50</v>
          </cell>
        </row>
        <row r="2274">
          <cell r="B2274">
            <v>41813</v>
          </cell>
          <cell r="C2274" t="str">
            <v>14.06.20 Газпром Энергетика и Электротехника</v>
          </cell>
          <cell r="D2274" t="str">
            <v>Доп. персонал</v>
          </cell>
          <cell r="G2274">
            <v>24000</v>
          </cell>
          <cell r="H2274">
            <v>20</v>
          </cell>
          <cell r="I2274">
            <v>60</v>
          </cell>
        </row>
        <row r="2275">
          <cell r="B2275">
            <v>41813</v>
          </cell>
          <cell r="C2275" t="str">
            <v>14.06.04 ФМ DataBase Activation May2</v>
          </cell>
          <cell r="D2275" t="str">
            <v>подотчет</v>
          </cell>
          <cell r="G2275">
            <v>50000</v>
          </cell>
          <cell r="H2275">
            <v>50</v>
          </cell>
          <cell r="I2275">
            <v>71</v>
          </cell>
        </row>
        <row r="2276">
          <cell r="B2276">
            <v>41813</v>
          </cell>
          <cell r="C2276" t="str">
            <v>14.06.04 ФМ DataBase Activation May2</v>
          </cell>
          <cell r="D2276" t="str">
            <v>подотчет</v>
          </cell>
          <cell r="G2276">
            <v>30000</v>
          </cell>
          <cell r="H2276">
            <v>50</v>
          </cell>
          <cell r="I2276">
            <v>71</v>
          </cell>
        </row>
        <row r="2277">
          <cell r="B2277">
            <v>41813</v>
          </cell>
          <cell r="C2277" t="str">
            <v>14.06.04 ФМ DataBase Activation May2</v>
          </cell>
          <cell r="D2277" t="str">
            <v>промоперсонал</v>
          </cell>
          <cell r="G2277">
            <v>60800</v>
          </cell>
          <cell r="H2277">
            <v>60</v>
          </cell>
          <cell r="I2277">
            <v>50</v>
          </cell>
        </row>
        <row r="2278">
          <cell r="B2278">
            <v>41813</v>
          </cell>
          <cell r="C2278" t="str">
            <v>14.06.04 ФМ DataBase Activation May2</v>
          </cell>
          <cell r="D2278" t="str">
            <v>промоперсонал</v>
          </cell>
          <cell r="G2278">
            <v>16800</v>
          </cell>
          <cell r="H2278">
            <v>60</v>
          </cell>
          <cell r="I2278">
            <v>50</v>
          </cell>
        </row>
        <row r="2279">
          <cell r="B2279">
            <v>41813</v>
          </cell>
          <cell r="C2279" t="str">
            <v>14.06.04 ФМ DataBase Activation May2</v>
          </cell>
          <cell r="D2279" t="str">
            <v>сопровождение деятельности</v>
          </cell>
          <cell r="G2279">
            <v>79</v>
          </cell>
          <cell r="H2279">
            <v>60</v>
          </cell>
          <cell r="I2279">
            <v>50</v>
          </cell>
        </row>
        <row r="2280">
          <cell r="B2280">
            <v>41813</v>
          </cell>
          <cell r="C2280" t="str">
            <v>14.06.04 ФМ DataBase Activation May2</v>
          </cell>
          <cell r="D2280" t="str">
            <v>промоперсонал</v>
          </cell>
          <cell r="G2280">
            <v>60800</v>
          </cell>
          <cell r="H2280">
            <v>20</v>
          </cell>
          <cell r="I2280">
            <v>60</v>
          </cell>
        </row>
        <row r="2281">
          <cell r="B2281">
            <v>41813</v>
          </cell>
          <cell r="C2281" t="str">
            <v>14.06.04 ФМ DataBase Activation May2</v>
          </cell>
          <cell r="D2281" t="str">
            <v>промоперсонал</v>
          </cell>
          <cell r="G2281">
            <v>16800</v>
          </cell>
          <cell r="H2281">
            <v>20</v>
          </cell>
          <cell r="I2281">
            <v>60</v>
          </cell>
        </row>
        <row r="2282">
          <cell r="B2282">
            <v>41813</v>
          </cell>
          <cell r="C2282" t="str">
            <v>14.06.04 ФМ DataBase Activation May2</v>
          </cell>
          <cell r="D2282" t="str">
            <v>сопровождение деятельности</v>
          </cell>
          <cell r="G2282">
            <v>79</v>
          </cell>
          <cell r="H2282">
            <v>20</v>
          </cell>
          <cell r="I2282">
            <v>60</v>
          </cell>
        </row>
        <row r="2283">
          <cell r="B2283">
            <v>41813</v>
          </cell>
          <cell r="C2283" t="str">
            <v>14.04.25 ФМ москва сити</v>
          </cell>
          <cell r="D2283" t="str">
            <v>оплата покупателя</v>
          </cell>
          <cell r="G2283">
            <v>151133.10999999999</v>
          </cell>
          <cell r="H2283">
            <v>51</v>
          </cell>
          <cell r="I2283">
            <v>62</v>
          </cell>
        </row>
        <row r="2284">
          <cell r="B2284">
            <v>41813</v>
          </cell>
          <cell r="C2284" t="str">
            <v>офис</v>
          </cell>
          <cell r="D2284" t="str">
            <v>% за обращение</v>
          </cell>
          <cell r="G2284">
            <v>2177</v>
          </cell>
          <cell r="H2284">
            <v>76</v>
          </cell>
          <cell r="I2284">
            <v>50</v>
          </cell>
        </row>
        <row r="2285">
          <cell r="B2285">
            <v>41813</v>
          </cell>
          <cell r="C2285" t="str">
            <v>офис</v>
          </cell>
          <cell r="D2285" t="str">
            <v>% за обращение</v>
          </cell>
          <cell r="G2285">
            <v>2177</v>
          </cell>
          <cell r="H2285">
            <v>26</v>
          </cell>
          <cell r="I2285">
            <v>76</v>
          </cell>
        </row>
        <row r="2286">
          <cell r="B2286">
            <v>41813</v>
          </cell>
          <cell r="C2286" t="str">
            <v>офис</v>
          </cell>
          <cell r="D2286" t="str">
            <v>РКО</v>
          </cell>
          <cell r="G2286">
            <v>842.31</v>
          </cell>
          <cell r="H2286">
            <v>76</v>
          </cell>
          <cell r="I2286">
            <v>51</v>
          </cell>
        </row>
        <row r="2287">
          <cell r="B2287">
            <v>41814</v>
          </cell>
          <cell r="C2287" t="str">
            <v>14.06.04 ФМ ELLE</v>
          </cell>
          <cell r="D2287" t="str">
            <v>подотчет</v>
          </cell>
          <cell r="G2287">
            <v>74650</v>
          </cell>
          <cell r="H2287">
            <v>50</v>
          </cell>
          <cell r="I2287">
            <v>71</v>
          </cell>
        </row>
        <row r="2288">
          <cell r="B2288">
            <v>41814</v>
          </cell>
          <cell r="C2288" t="str">
            <v>14.06.04 ФМ ELLE</v>
          </cell>
          <cell r="D2288" t="str">
            <v>Доп. персонал</v>
          </cell>
          <cell r="G2288">
            <v>12000</v>
          </cell>
          <cell r="H2288">
            <v>60</v>
          </cell>
          <cell r="I2288">
            <v>50</v>
          </cell>
        </row>
        <row r="2289">
          <cell r="B2289">
            <v>41814</v>
          </cell>
          <cell r="C2289" t="str">
            <v>14.06.04 ФМ ELLE</v>
          </cell>
          <cell r="D2289" t="str">
            <v>Доп. персонал</v>
          </cell>
          <cell r="G2289">
            <v>10000</v>
          </cell>
          <cell r="H2289">
            <v>60</v>
          </cell>
          <cell r="I2289">
            <v>50</v>
          </cell>
        </row>
        <row r="2290">
          <cell r="B2290">
            <v>41814</v>
          </cell>
          <cell r="C2290" t="str">
            <v>14.06.04 ФМ ELLE</v>
          </cell>
          <cell r="D2290" t="str">
            <v>Промоперсонал</v>
          </cell>
          <cell r="G2290">
            <v>10500</v>
          </cell>
          <cell r="H2290">
            <v>60</v>
          </cell>
          <cell r="I2290">
            <v>50</v>
          </cell>
        </row>
        <row r="2291">
          <cell r="B2291">
            <v>41814</v>
          </cell>
          <cell r="C2291" t="str">
            <v>14.06.04 ФМ ELLE</v>
          </cell>
          <cell r="D2291" t="str">
            <v>Промоперсонал</v>
          </cell>
          <cell r="G2291">
            <v>2000</v>
          </cell>
          <cell r="H2291">
            <v>60</v>
          </cell>
          <cell r="I2291">
            <v>50</v>
          </cell>
        </row>
        <row r="2292">
          <cell r="B2292">
            <v>41814</v>
          </cell>
          <cell r="C2292" t="str">
            <v>14.06.04 ФМ ELLE</v>
          </cell>
          <cell r="D2292" t="str">
            <v>Доп. персонал</v>
          </cell>
          <cell r="G2292">
            <v>1500</v>
          </cell>
          <cell r="H2292">
            <v>60</v>
          </cell>
          <cell r="I2292">
            <v>50</v>
          </cell>
        </row>
        <row r="2293">
          <cell r="B2293">
            <v>41814</v>
          </cell>
          <cell r="C2293" t="str">
            <v>14.06.04 ФМ ELLE</v>
          </cell>
          <cell r="D2293" t="str">
            <v>Доп. персонал</v>
          </cell>
          <cell r="G2293">
            <v>1500</v>
          </cell>
          <cell r="H2293">
            <v>60</v>
          </cell>
          <cell r="I2293">
            <v>50</v>
          </cell>
        </row>
        <row r="2294">
          <cell r="B2294">
            <v>41814</v>
          </cell>
          <cell r="C2294" t="str">
            <v>14.06.04 ФМ ELLE</v>
          </cell>
          <cell r="D2294" t="str">
            <v>Доп. персонал</v>
          </cell>
          <cell r="G2294">
            <v>19200</v>
          </cell>
          <cell r="H2294">
            <v>60</v>
          </cell>
          <cell r="I2294">
            <v>50</v>
          </cell>
        </row>
        <row r="2295">
          <cell r="B2295">
            <v>41814</v>
          </cell>
          <cell r="C2295" t="str">
            <v>14.06.04 ФМ ELLE</v>
          </cell>
          <cell r="D2295" t="str">
            <v>Сопровождение деятельности</v>
          </cell>
          <cell r="G2295">
            <v>4200</v>
          </cell>
          <cell r="H2295">
            <v>60</v>
          </cell>
          <cell r="I2295">
            <v>50</v>
          </cell>
        </row>
        <row r="2296">
          <cell r="B2296">
            <v>41814</v>
          </cell>
          <cell r="C2296" t="str">
            <v>14.06.04 ФМ ELLE</v>
          </cell>
          <cell r="D2296" t="str">
            <v>аренда оборудования</v>
          </cell>
          <cell r="G2296">
            <v>3000</v>
          </cell>
          <cell r="H2296">
            <v>60</v>
          </cell>
          <cell r="I2296">
            <v>50</v>
          </cell>
        </row>
        <row r="2297">
          <cell r="B2297">
            <v>41814</v>
          </cell>
          <cell r="C2297" t="str">
            <v>14.06.04 ФМ ELLE</v>
          </cell>
          <cell r="D2297" t="str">
            <v>Основные средства</v>
          </cell>
          <cell r="G2297">
            <v>3420</v>
          </cell>
          <cell r="H2297">
            <v>60</v>
          </cell>
          <cell r="I2297">
            <v>50</v>
          </cell>
        </row>
        <row r="2298">
          <cell r="B2298">
            <v>41814</v>
          </cell>
          <cell r="C2298" t="str">
            <v>14.06.04 ФМ ELLE</v>
          </cell>
          <cell r="D2298" t="str">
            <v>Доп. персонал</v>
          </cell>
          <cell r="G2298">
            <v>12000</v>
          </cell>
          <cell r="H2298">
            <v>20</v>
          </cell>
          <cell r="I2298">
            <v>60</v>
          </cell>
        </row>
        <row r="2299">
          <cell r="B2299">
            <v>41814</v>
          </cell>
          <cell r="C2299" t="str">
            <v>14.06.04 ФМ ELLE</v>
          </cell>
          <cell r="D2299" t="str">
            <v>Доп. персонал</v>
          </cell>
          <cell r="G2299">
            <v>10000</v>
          </cell>
          <cell r="H2299">
            <v>20</v>
          </cell>
          <cell r="I2299">
            <v>60</v>
          </cell>
        </row>
        <row r="2300">
          <cell r="B2300">
            <v>41814</v>
          </cell>
          <cell r="C2300" t="str">
            <v>14.06.04 ФМ ELLE</v>
          </cell>
          <cell r="D2300" t="str">
            <v>Промоперсонал</v>
          </cell>
          <cell r="G2300">
            <v>10500</v>
          </cell>
          <cell r="H2300">
            <v>20</v>
          </cell>
          <cell r="I2300">
            <v>60</v>
          </cell>
        </row>
        <row r="2301">
          <cell r="B2301">
            <v>41814</v>
          </cell>
          <cell r="C2301" t="str">
            <v>14.06.04 ФМ ELLE</v>
          </cell>
          <cell r="D2301" t="str">
            <v>Промоперсонал</v>
          </cell>
          <cell r="G2301">
            <v>2000</v>
          </cell>
          <cell r="H2301">
            <v>20</v>
          </cell>
          <cell r="I2301">
            <v>60</v>
          </cell>
        </row>
        <row r="2302">
          <cell r="B2302">
            <v>41814</v>
          </cell>
          <cell r="C2302" t="str">
            <v>14.06.04 ФМ ELLE</v>
          </cell>
          <cell r="D2302" t="str">
            <v>Доп. персонал</v>
          </cell>
          <cell r="G2302">
            <v>1500</v>
          </cell>
          <cell r="H2302">
            <v>20</v>
          </cell>
          <cell r="I2302">
            <v>60</v>
          </cell>
        </row>
        <row r="2303">
          <cell r="B2303">
            <v>41814</v>
          </cell>
          <cell r="C2303" t="str">
            <v>14.06.04 ФМ ELLE</v>
          </cell>
          <cell r="D2303" t="str">
            <v>Доп. персонал</v>
          </cell>
          <cell r="G2303">
            <v>1500</v>
          </cell>
          <cell r="H2303">
            <v>20</v>
          </cell>
          <cell r="I2303">
            <v>60</v>
          </cell>
        </row>
        <row r="2304">
          <cell r="B2304">
            <v>41814</v>
          </cell>
          <cell r="C2304" t="str">
            <v>14.06.04 ФМ ELLE</v>
          </cell>
          <cell r="D2304" t="str">
            <v>Доп. персонал</v>
          </cell>
          <cell r="G2304">
            <v>19200</v>
          </cell>
          <cell r="H2304">
            <v>20</v>
          </cell>
          <cell r="I2304">
            <v>60</v>
          </cell>
        </row>
        <row r="2305">
          <cell r="B2305">
            <v>41814</v>
          </cell>
          <cell r="C2305" t="str">
            <v>14.06.04 ФМ ELLE</v>
          </cell>
          <cell r="D2305" t="str">
            <v>Сопровождение деятельности</v>
          </cell>
          <cell r="G2305">
            <v>4200</v>
          </cell>
          <cell r="H2305">
            <v>20</v>
          </cell>
          <cell r="I2305">
            <v>60</v>
          </cell>
        </row>
        <row r="2306">
          <cell r="B2306">
            <v>41814</v>
          </cell>
          <cell r="C2306" t="str">
            <v>14.06.04 ФМ ELLE</v>
          </cell>
          <cell r="D2306" t="str">
            <v>аренда оборудования</v>
          </cell>
          <cell r="G2306">
            <v>3000</v>
          </cell>
          <cell r="H2306">
            <v>20</v>
          </cell>
          <cell r="I2306">
            <v>60</v>
          </cell>
        </row>
        <row r="2307">
          <cell r="B2307">
            <v>41814</v>
          </cell>
          <cell r="C2307" t="str">
            <v>14.06.04 ФМ ELLE</v>
          </cell>
          <cell r="D2307" t="str">
            <v>Основные средства</v>
          </cell>
          <cell r="G2307">
            <v>3420</v>
          </cell>
          <cell r="H2307">
            <v>20</v>
          </cell>
          <cell r="I2307">
            <v>60</v>
          </cell>
        </row>
        <row r="2308">
          <cell r="B2308">
            <v>41814</v>
          </cell>
          <cell r="C2308" t="str">
            <v>14.06.04 ФМ ELLE</v>
          </cell>
          <cell r="D2308" t="str">
            <v>подотчет</v>
          </cell>
          <cell r="G2308">
            <v>1600</v>
          </cell>
          <cell r="H2308">
            <v>71</v>
          </cell>
          <cell r="I2308">
            <v>50</v>
          </cell>
        </row>
        <row r="2309">
          <cell r="B2309">
            <v>41814</v>
          </cell>
          <cell r="C2309" t="str">
            <v>офис</v>
          </cell>
          <cell r="D2309" t="str">
            <v>РКО</v>
          </cell>
          <cell r="G2309">
            <v>842.31</v>
          </cell>
          <cell r="H2309">
            <v>26</v>
          </cell>
          <cell r="I2309">
            <v>76</v>
          </cell>
        </row>
        <row r="2310">
          <cell r="B2310">
            <v>41814</v>
          </cell>
          <cell r="C2310" t="str">
            <v>14.06.20 Газпром Энергетика и Электротехника</v>
          </cell>
          <cell r="D2310" t="str">
            <v>подотчет</v>
          </cell>
          <cell r="G2310">
            <v>2450</v>
          </cell>
          <cell r="H2310">
            <v>71</v>
          </cell>
          <cell r="I2310">
            <v>50</v>
          </cell>
        </row>
        <row r="2311">
          <cell r="B2311">
            <v>41814</v>
          </cell>
          <cell r="C2311" t="str">
            <v>14.07.17 ББР Банк Запонки</v>
          </cell>
          <cell r="D2311" t="str">
            <v>подотчет</v>
          </cell>
          <cell r="G2311">
            <v>18000</v>
          </cell>
          <cell r="H2311">
            <v>71</v>
          </cell>
          <cell r="I2311">
            <v>50</v>
          </cell>
        </row>
        <row r="2312">
          <cell r="B2312">
            <v>41814</v>
          </cell>
          <cell r="C2312" t="str">
            <v>Офис</v>
          </cell>
          <cell r="D2312" t="str">
            <v>подотчет</v>
          </cell>
          <cell r="G2312">
            <v>600</v>
          </cell>
          <cell r="H2312">
            <v>50</v>
          </cell>
          <cell r="I2312">
            <v>71</v>
          </cell>
        </row>
        <row r="2313">
          <cell r="B2313">
            <v>41814</v>
          </cell>
          <cell r="C2313" t="str">
            <v>Офис</v>
          </cell>
          <cell r="D2313" t="str">
            <v>накладные расходы</v>
          </cell>
          <cell r="G2313">
            <v>600</v>
          </cell>
          <cell r="H2313">
            <v>76</v>
          </cell>
          <cell r="I2313">
            <v>50</v>
          </cell>
        </row>
        <row r="2314">
          <cell r="B2314">
            <v>41814</v>
          </cell>
          <cell r="C2314" t="str">
            <v>Офис</v>
          </cell>
          <cell r="D2314" t="str">
            <v>накладные расходы</v>
          </cell>
          <cell r="G2314">
            <v>600</v>
          </cell>
          <cell r="H2314">
            <v>26</v>
          </cell>
          <cell r="I2314">
            <v>76</v>
          </cell>
        </row>
        <row r="2315">
          <cell r="B2315">
            <v>41814</v>
          </cell>
          <cell r="C2315" t="str">
            <v>Офис</v>
          </cell>
          <cell r="D2315" t="str">
            <v>накладные расходы</v>
          </cell>
          <cell r="G2315">
            <v>430</v>
          </cell>
          <cell r="H2315">
            <v>76</v>
          </cell>
          <cell r="I2315">
            <v>50</v>
          </cell>
        </row>
        <row r="2316">
          <cell r="B2316">
            <v>41814</v>
          </cell>
          <cell r="C2316" t="str">
            <v>Офис</v>
          </cell>
          <cell r="D2316" t="str">
            <v>накладные расходы</v>
          </cell>
          <cell r="G2316">
            <v>430</v>
          </cell>
          <cell r="H2316">
            <v>26</v>
          </cell>
          <cell r="I2316">
            <v>76</v>
          </cell>
        </row>
        <row r="2317">
          <cell r="B2317">
            <v>41814</v>
          </cell>
          <cell r="C2317" t="str">
            <v>14.06.04 ФМ DataBase Activation May2</v>
          </cell>
          <cell r="D2317" t="str">
            <v>промоперсонал</v>
          </cell>
          <cell r="G2317">
            <v>8000</v>
          </cell>
          <cell r="H2317">
            <v>60</v>
          </cell>
          <cell r="I2317">
            <v>50</v>
          </cell>
        </row>
        <row r="2318">
          <cell r="B2318">
            <v>41814</v>
          </cell>
          <cell r="C2318" t="str">
            <v>14.05.29 ФМ Собака</v>
          </cell>
          <cell r="D2318" t="str">
            <v>промоперсонал</v>
          </cell>
          <cell r="G2318">
            <v>1500</v>
          </cell>
          <cell r="H2318">
            <v>60</v>
          </cell>
          <cell r="I2318">
            <v>50</v>
          </cell>
        </row>
        <row r="2319">
          <cell r="B2319">
            <v>41814</v>
          </cell>
          <cell r="C2319" t="str">
            <v>14.06.04 ФМ DataBase Activation May2</v>
          </cell>
          <cell r="D2319" t="str">
            <v>промоперсонал</v>
          </cell>
          <cell r="G2319">
            <v>8000</v>
          </cell>
          <cell r="H2319">
            <v>20</v>
          </cell>
          <cell r="I2319">
            <v>60</v>
          </cell>
        </row>
        <row r="2320">
          <cell r="B2320">
            <v>41814</v>
          </cell>
          <cell r="C2320" t="str">
            <v>О!Бюро</v>
          </cell>
          <cell r="D2320" t="str">
            <v>Реклама</v>
          </cell>
          <cell r="G2320">
            <v>3070</v>
          </cell>
          <cell r="H2320">
            <v>60</v>
          </cell>
          <cell r="I2320">
            <v>51</v>
          </cell>
        </row>
        <row r="2321">
          <cell r="B2321">
            <v>41814</v>
          </cell>
          <cell r="C2321" t="str">
            <v>О!Бюро</v>
          </cell>
          <cell r="D2321" t="str">
            <v>Реклама</v>
          </cell>
          <cell r="G2321">
            <v>3070</v>
          </cell>
          <cell r="H2321">
            <v>20</v>
          </cell>
          <cell r="I2321">
            <v>60</v>
          </cell>
        </row>
        <row r="2322">
          <cell r="B2322">
            <v>41814</v>
          </cell>
          <cell r="C2322" t="str">
            <v>офис</v>
          </cell>
          <cell r="D2322" t="str">
            <v>налоги</v>
          </cell>
          <cell r="G2322">
            <v>2000</v>
          </cell>
          <cell r="H2322">
            <v>68</v>
          </cell>
          <cell r="I2322">
            <v>51</v>
          </cell>
        </row>
        <row r="2323">
          <cell r="B2323">
            <v>41814</v>
          </cell>
          <cell r="C2323" t="str">
            <v>офис</v>
          </cell>
          <cell r="D2323" t="str">
            <v>налоги</v>
          </cell>
          <cell r="G2323">
            <v>2000</v>
          </cell>
          <cell r="H2323">
            <v>26</v>
          </cell>
          <cell r="I2323">
            <v>68</v>
          </cell>
        </row>
        <row r="2324">
          <cell r="B2324">
            <v>41814</v>
          </cell>
          <cell r="C2324" t="str">
            <v>14.06.08 ФМ Бранч</v>
          </cell>
          <cell r="D2324" t="str">
            <v>подотчет</v>
          </cell>
          <cell r="G2324">
            <v>42000</v>
          </cell>
          <cell r="H2324">
            <v>50</v>
          </cell>
          <cell r="I2324">
            <v>71</v>
          </cell>
        </row>
        <row r="2325">
          <cell r="B2325">
            <v>41814</v>
          </cell>
          <cell r="C2325" t="str">
            <v>14.06.08 ФМ Бранч</v>
          </cell>
          <cell r="D2325" t="str">
            <v>Промоперсонал</v>
          </cell>
          <cell r="G2325">
            <v>5600</v>
          </cell>
          <cell r="H2325">
            <v>60</v>
          </cell>
          <cell r="I2325">
            <v>50</v>
          </cell>
        </row>
        <row r="2326">
          <cell r="B2326">
            <v>41814</v>
          </cell>
          <cell r="C2326" t="str">
            <v>14.06.08 ФМ Бранч</v>
          </cell>
          <cell r="D2326" t="str">
            <v>Промоперсонал</v>
          </cell>
          <cell r="G2326">
            <v>1500</v>
          </cell>
          <cell r="H2326">
            <v>60</v>
          </cell>
          <cell r="I2326">
            <v>50</v>
          </cell>
        </row>
        <row r="2327">
          <cell r="B2327">
            <v>41814</v>
          </cell>
          <cell r="C2327" t="str">
            <v>14.06.08 ФМ Бранч</v>
          </cell>
          <cell r="D2327" t="str">
            <v>Доп. персонал</v>
          </cell>
          <cell r="G2327">
            <v>4000</v>
          </cell>
          <cell r="H2327">
            <v>60</v>
          </cell>
          <cell r="I2327">
            <v>50</v>
          </cell>
        </row>
        <row r="2328">
          <cell r="B2328">
            <v>41814</v>
          </cell>
          <cell r="C2328" t="str">
            <v>14.06.08 ФМ Бранч</v>
          </cell>
          <cell r="D2328" t="str">
            <v>Доп. персонал</v>
          </cell>
          <cell r="G2328">
            <v>6000</v>
          </cell>
          <cell r="H2328">
            <v>60</v>
          </cell>
          <cell r="I2328">
            <v>50</v>
          </cell>
        </row>
        <row r="2329">
          <cell r="B2329">
            <v>41814</v>
          </cell>
          <cell r="C2329" t="str">
            <v>14.06.08 ФМ Бранч</v>
          </cell>
          <cell r="D2329" t="str">
            <v>Сопровождение деятельности</v>
          </cell>
          <cell r="G2329">
            <v>1415</v>
          </cell>
          <cell r="H2329">
            <v>60</v>
          </cell>
          <cell r="I2329">
            <v>50</v>
          </cell>
        </row>
        <row r="2330">
          <cell r="B2330">
            <v>41814</v>
          </cell>
          <cell r="C2330" t="str">
            <v>14.06.08 ФМ Бранч</v>
          </cell>
          <cell r="D2330" t="str">
            <v>подотчет</v>
          </cell>
          <cell r="G2330">
            <v>23485</v>
          </cell>
          <cell r="H2330">
            <v>71</v>
          </cell>
          <cell r="I2330">
            <v>50</v>
          </cell>
        </row>
        <row r="2331">
          <cell r="B2331">
            <v>41814</v>
          </cell>
          <cell r="C2331" t="str">
            <v>14.06.08 ФМ Бранч</v>
          </cell>
          <cell r="D2331" t="str">
            <v>Промоперсонал</v>
          </cell>
          <cell r="G2331">
            <v>5600</v>
          </cell>
          <cell r="H2331">
            <v>20</v>
          </cell>
          <cell r="I2331">
            <v>60</v>
          </cell>
        </row>
        <row r="2332">
          <cell r="B2332">
            <v>41814</v>
          </cell>
          <cell r="C2332" t="str">
            <v>14.06.08 ФМ Бранч</v>
          </cell>
          <cell r="D2332" t="str">
            <v>Промоперсонал</v>
          </cell>
          <cell r="G2332">
            <v>1500</v>
          </cell>
          <cell r="H2332">
            <v>20</v>
          </cell>
          <cell r="I2332">
            <v>60</v>
          </cell>
        </row>
        <row r="2333">
          <cell r="B2333">
            <v>41814</v>
          </cell>
          <cell r="C2333" t="str">
            <v>14.06.08 ФМ Бранч</v>
          </cell>
          <cell r="D2333" t="str">
            <v>Доп. персонал</v>
          </cell>
          <cell r="G2333">
            <v>4000</v>
          </cell>
          <cell r="H2333">
            <v>20</v>
          </cell>
          <cell r="I2333">
            <v>60</v>
          </cell>
        </row>
        <row r="2334">
          <cell r="B2334">
            <v>41814</v>
          </cell>
          <cell r="C2334" t="str">
            <v>14.06.08 ФМ Бранч</v>
          </cell>
          <cell r="D2334" t="str">
            <v>Доп. персонал</v>
          </cell>
          <cell r="G2334">
            <v>6000</v>
          </cell>
          <cell r="H2334">
            <v>20</v>
          </cell>
          <cell r="I2334">
            <v>60</v>
          </cell>
        </row>
        <row r="2335">
          <cell r="B2335">
            <v>41814</v>
          </cell>
          <cell r="C2335" t="str">
            <v>14.06.08 ФМ Бранч</v>
          </cell>
          <cell r="D2335" t="str">
            <v>Сопровождение деятельности</v>
          </cell>
          <cell r="G2335">
            <v>1415</v>
          </cell>
          <cell r="H2335">
            <v>20</v>
          </cell>
          <cell r="I2335">
            <v>60</v>
          </cell>
        </row>
        <row r="2336">
          <cell r="B2336">
            <v>41815</v>
          </cell>
          <cell r="C2336" t="str">
            <v>14.04.16 ФМ Библиотека</v>
          </cell>
          <cell r="D2336" t="str">
            <v>оплата покупателя</v>
          </cell>
          <cell r="G2336">
            <v>120617.68</v>
          </cell>
          <cell r="H2336">
            <v>51</v>
          </cell>
          <cell r="I2336">
            <v>62</v>
          </cell>
        </row>
        <row r="2337">
          <cell r="B2337">
            <v>41815</v>
          </cell>
          <cell r="C2337" t="str">
            <v>14.06.26 ФМ Кино со вкусом</v>
          </cell>
          <cell r="D2337" t="str">
            <v>подотчет</v>
          </cell>
          <cell r="G2337">
            <v>61000</v>
          </cell>
          <cell r="H2337">
            <v>71</v>
          </cell>
          <cell r="I2337">
            <v>50</v>
          </cell>
        </row>
        <row r="2338">
          <cell r="B2338">
            <v>41815</v>
          </cell>
          <cell r="C2338" t="str">
            <v>14.06.26 ФМ Кино со вкусом</v>
          </cell>
          <cell r="D2338" t="str">
            <v>подотчет</v>
          </cell>
          <cell r="G2338">
            <v>10000</v>
          </cell>
          <cell r="H2338">
            <v>71</v>
          </cell>
          <cell r="I2338">
            <v>50</v>
          </cell>
        </row>
        <row r="2339">
          <cell r="B2339">
            <v>41815</v>
          </cell>
          <cell r="C2339" t="str">
            <v>14.07.17 ББР Банк Запонки</v>
          </cell>
          <cell r="D2339" t="str">
            <v>подотчет</v>
          </cell>
          <cell r="G2339">
            <v>18000</v>
          </cell>
          <cell r="H2339">
            <v>50</v>
          </cell>
          <cell r="I2339">
            <v>71</v>
          </cell>
        </row>
        <row r="2340">
          <cell r="B2340">
            <v>41815</v>
          </cell>
          <cell r="C2340" t="str">
            <v>14.07.17 ББР Банк Запонки</v>
          </cell>
          <cell r="D2340" t="str">
            <v>Закупка материалов</v>
          </cell>
          <cell r="G2340">
            <v>16500</v>
          </cell>
          <cell r="H2340">
            <v>60</v>
          </cell>
          <cell r="I2340">
            <v>50</v>
          </cell>
        </row>
        <row r="2341">
          <cell r="B2341">
            <v>41815</v>
          </cell>
          <cell r="C2341" t="str">
            <v>офис</v>
          </cell>
          <cell r="D2341" t="str">
            <v>основные средства</v>
          </cell>
          <cell r="G2341">
            <v>1500</v>
          </cell>
          <cell r="H2341">
            <v>76</v>
          </cell>
          <cell r="I2341">
            <v>50</v>
          </cell>
        </row>
        <row r="2342">
          <cell r="B2342">
            <v>41815</v>
          </cell>
          <cell r="C2342" t="str">
            <v>офис</v>
          </cell>
          <cell r="D2342" t="str">
            <v>основные средства</v>
          </cell>
          <cell r="G2342">
            <v>1500</v>
          </cell>
          <cell r="H2342">
            <v>26</v>
          </cell>
          <cell r="I2342">
            <v>76</v>
          </cell>
        </row>
        <row r="2343">
          <cell r="B2343">
            <v>41815</v>
          </cell>
          <cell r="C2343" t="str">
            <v>Газель</v>
          </cell>
          <cell r="D2343" t="str">
            <v>подотчет</v>
          </cell>
          <cell r="G2343">
            <v>8100</v>
          </cell>
          <cell r="H2343">
            <v>50</v>
          </cell>
          <cell r="I2343">
            <v>71</v>
          </cell>
        </row>
        <row r="2344">
          <cell r="B2344">
            <v>41815</v>
          </cell>
          <cell r="C2344" t="str">
            <v>Газель</v>
          </cell>
          <cell r="D2344" t="str">
            <v>обслуживание газели</v>
          </cell>
          <cell r="G2344">
            <v>4167.41</v>
          </cell>
          <cell r="H2344">
            <v>60</v>
          </cell>
          <cell r="I2344">
            <v>50</v>
          </cell>
        </row>
        <row r="2345">
          <cell r="B2345">
            <v>41815</v>
          </cell>
          <cell r="C2345" t="str">
            <v>Газель</v>
          </cell>
          <cell r="D2345" t="str">
            <v>подотчет</v>
          </cell>
          <cell r="G2345">
            <v>3932.59</v>
          </cell>
          <cell r="H2345">
            <v>71</v>
          </cell>
          <cell r="I2345">
            <v>50</v>
          </cell>
        </row>
        <row r="2346">
          <cell r="B2346">
            <v>41815</v>
          </cell>
          <cell r="C2346" t="str">
            <v>офис</v>
          </cell>
          <cell r="D2346" t="str">
            <v>налоги</v>
          </cell>
          <cell r="G2346">
            <v>2000</v>
          </cell>
          <cell r="H2346">
            <v>68</v>
          </cell>
          <cell r="I2346">
            <v>51</v>
          </cell>
        </row>
        <row r="2347">
          <cell r="B2347">
            <v>41815</v>
          </cell>
          <cell r="C2347" t="str">
            <v>офис</v>
          </cell>
          <cell r="D2347" t="str">
            <v>налоги</v>
          </cell>
          <cell r="G2347">
            <v>2000</v>
          </cell>
          <cell r="H2347">
            <v>26</v>
          </cell>
          <cell r="I2347">
            <v>68</v>
          </cell>
        </row>
        <row r="2348">
          <cell r="B2348">
            <v>41815</v>
          </cell>
          <cell r="C2348" t="str">
            <v>Газель</v>
          </cell>
          <cell r="D2348" t="str">
            <v>обслуживание газели</v>
          </cell>
          <cell r="G2348">
            <v>4167.41</v>
          </cell>
          <cell r="H2348">
            <v>20</v>
          </cell>
          <cell r="I2348">
            <v>60</v>
          </cell>
        </row>
        <row r="2349">
          <cell r="B2349">
            <v>41815</v>
          </cell>
          <cell r="C2349" t="str">
            <v>Офис</v>
          </cell>
          <cell r="D2349" t="str">
            <v>аренда</v>
          </cell>
          <cell r="G2349">
            <v>-8000</v>
          </cell>
          <cell r="H2349">
            <v>76</v>
          </cell>
          <cell r="I2349">
            <v>50</v>
          </cell>
        </row>
        <row r="2350">
          <cell r="B2350">
            <v>41815</v>
          </cell>
          <cell r="C2350" t="str">
            <v>Офис</v>
          </cell>
          <cell r="D2350" t="str">
            <v>аренда</v>
          </cell>
          <cell r="G2350">
            <v>-8000</v>
          </cell>
          <cell r="H2350">
            <v>26</v>
          </cell>
          <cell r="I2350">
            <v>76</v>
          </cell>
        </row>
        <row r="2351">
          <cell r="B2351">
            <v>41816</v>
          </cell>
          <cell r="C2351" t="str">
            <v>14.06.26 ФМ Кино со вкусом</v>
          </cell>
          <cell r="D2351" t="str">
            <v>Комиссия контрагентам</v>
          </cell>
          <cell r="G2351">
            <v>13960</v>
          </cell>
          <cell r="H2351">
            <v>20</v>
          </cell>
          <cell r="I2351">
            <v>60</v>
          </cell>
        </row>
        <row r="2352">
          <cell r="B2352">
            <v>41816</v>
          </cell>
          <cell r="C2352" t="str">
            <v>14.06.20 Газпром Энергетика и Электротехника</v>
          </cell>
          <cell r="D2352" t="str">
            <v>подотчет</v>
          </cell>
          <cell r="G2352">
            <v>2450</v>
          </cell>
          <cell r="H2352">
            <v>50</v>
          </cell>
          <cell r="I2352">
            <v>71</v>
          </cell>
        </row>
        <row r="2353">
          <cell r="B2353">
            <v>41816</v>
          </cell>
          <cell r="C2353" t="str">
            <v>14.06.20 Газпром Энергетика и Электротехника</v>
          </cell>
          <cell r="D2353" t="str">
            <v>сопровождение деятельности</v>
          </cell>
          <cell r="G2353">
            <v>1720</v>
          </cell>
          <cell r="H2353">
            <v>60</v>
          </cell>
          <cell r="I2353">
            <v>50</v>
          </cell>
        </row>
        <row r="2354">
          <cell r="B2354">
            <v>41816</v>
          </cell>
          <cell r="C2354" t="str">
            <v>14.06.20 Газпром Энергетика и Электротехника</v>
          </cell>
          <cell r="D2354" t="str">
            <v>сопровождение деятельности</v>
          </cell>
          <cell r="G2354">
            <v>1720</v>
          </cell>
          <cell r="H2354">
            <v>20</v>
          </cell>
          <cell r="I2354">
            <v>60</v>
          </cell>
        </row>
        <row r="2355">
          <cell r="B2355">
            <v>41816</v>
          </cell>
          <cell r="C2355" t="str">
            <v>офис</v>
          </cell>
          <cell r="D2355" t="str">
            <v>налоги</v>
          </cell>
          <cell r="G2355">
            <v>87.69</v>
          </cell>
          <cell r="H2355">
            <v>68</v>
          </cell>
          <cell r="I2355">
            <v>51</v>
          </cell>
        </row>
        <row r="2356">
          <cell r="B2356">
            <v>41816</v>
          </cell>
          <cell r="C2356" t="str">
            <v>офис</v>
          </cell>
          <cell r="D2356" t="str">
            <v>налоги</v>
          </cell>
          <cell r="G2356">
            <v>87.69</v>
          </cell>
          <cell r="H2356">
            <v>26</v>
          </cell>
          <cell r="I2356">
            <v>68</v>
          </cell>
        </row>
        <row r="2357">
          <cell r="B2357">
            <v>41816</v>
          </cell>
          <cell r="C2357" t="str">
            <v>ФД</v>
          </cell>
          <cell r="D2357" t="str">
            <v>перемещение</v>
          </cell>
          <cell r="G2357">
            <v>57247</v>
          </cell>
          <cell r="H2357">
            <v>50</v>
          </cell>
          <cell r="I2357">
            <v>51</v>
          </cell>
        </row>
        <row r="2358">
          <cell r="B2358">
            <v>41816</v>
          </cell>
          <cell r="C2358" t="str">
            <v>офис</v>
          </cell>
          <cell r="D2358" t="str">
            <v>% за обращение</v>
          </cell>
          <cell r="G2358">
            <v>1747</v>
          </cell>
          <cell r="H2358">
            <v>76</v>
          </cell>
          <cell r="I2358">
            <v>50</v>
          </cell>
        </row>
        <row r="2359">
          <cell r="B2359">
            <v>41816</v>
          </cell>
          <cell r="C2359" t="str">
            <v>14.06.26 ФМ Кино со вкусом</v>
          </cell>
          <cell r="D2359" t="str">
            <v>Реализация</v>
          </cell>
          <cell r="G2359">
            <v>289197.03000000003</v>
          </cell>
          <cell r="H2359">
            <v>62</v>
          </cell>
          <cell r="I2359">
            <v>90</v>
          </cell>
        </row>
        <row r="2360">
          <cell r="B2360">
            <v>41816</v>
          </cell>
          <cell r="C2360" t="str">
            <v>14.06.26 ФМ Кино со вкусом</v>
          </cell>
          <cell r="D2360" t="str">
            <v>сопровождение деятельности</v>
          </cell>
          <cell r="G2360">
            <v>3890</v>
          </cell>
          <cell r="H2360">
            <v>20</v>
          </cell>
          <cell r="I2360">
            <v>60</v>
          </cell>
        </row>
        <row r="2361">
          <cell r="B2361">
            <v>41816</v>
          </cell>
          <cell r="C2361" t="str">
            <v>14.06.26 ФМ Кино со вкусом</v>
          </cell>
          <cell r="D2361" t="str">
            <v>Доп. персонал</v>
          </cell>
          <cell r="G2361">
            <v>9300</v>
          </cell>
          <cell r="H2361">
            <v>20</v>
          </cell>
          <cell r="I2361">
            <v>60</v>
          </cell>
        </row>
        <row r="2362">
          <cell r="B2362">
            <v>41816</v>
          </cell>
          <cell r="C2362" t="str">
            <v>14.06.26 ФМ Кино со вкусом</v>
          </cell>
          <cell r="D2362" t="str">
            <v>Доп. персонал</v>
          </cell>
          <cell r="G2362">
            <v>8000</v>
          </cell>
          <cell r="H2362">
            <v>20</v>
          </cell>
          <cell r="I2362">
            <v>60</v>
          </cell>
        </row>
        <row r="2363">
          <cell r="B2363">
            <v>41816</v>
          </cell>
          <cell r="C2363" t="str">
            <v>14.06.26 ФМ Кино со вкусом</v>
          </cell>
          <cell r="D2363" t="str">
            <v>Доп. персонал</v>
          </cell>
          <cell r="G2363">
            <v>12000</v>
          </cell>
          <cell r="H2363">
            <v>20</v>
          </cell>
          <cell r="I2363">
            <v>60</v>
          </cell>
        </row>
        <row r="2364">
          <cell r="B2364">
            <v>41816</v>
          </cell>
          <cell r="C2364" t="str">
            <v>14.06.26 ФМ Кино со вкусом</v>
          </cell>
          <cell r="D2364" t="str">
            <v>сопровождение деятельности</v>
          </cell>
          <cell r="G2364">
            <v>9499</v>
          </cell>
          <cell r="H2364">
            <v>60</v>
          </cell>
          <cell r="I2364">
            <v>50</v>
          </cell>
        </row>
        <row r="2365">
          <cell r="B2365">
            <v>41816</v>
          </cell>
          <cell r="C2365" t="str">
            <v>14.06.26 ФМ Кино со вкусом</v>
          </cell>
          <cell r="D2365" t="str">
            <v>Промоперсонал</v>
          </cell>
          <cell r="G2365">
            <v>12750</v>
          </cell>
          <cell r="H2365">
            <v>60</v>
          </cell>
          <cell r="I2365">
            <v>50</v>
          </cell>
        </row>
        <row r="2366">
          <cell r="B2366">
            <v>41816</v>
          </cell>
          <cell r="C2366" t="str">
            <v>14.06.26 ФМ Кино со вкусом</v>
          </cell>
          <cell r="D2366" t="str">
            <v>Доп. персонал</v>
          </cell>
          <cell r="G2366">
            <v>9300</v>
          </cell>
          <cell r="H2366">
            <v>60</v>
          </cell>
          <cell r="I2366">
            <v>50</v>
          </cell>
        </row>
        <row r="2367">
          <cell r="B2367">
            <v>41816</v>
          </cell>
          <cell r="C2367" t="str">
            <v>14.06.26 ФМ Кино со вкусом</v>
          </cell>
          <cell r="D2367" t="str">
            <v>логистика и монтаж</v>
          </cell>
          <cell r="G2367">
            <v>6100</v>
          </cell>
          <cell r="H2367">
            <v>20</v>
          </cell>
          <cell r="I2367">
            <v>60</v>
          </cell>
        </row>
        <row r="2368">
          <cell r="B2368">
            <v>41816</v>
          </cell>
          <cell r="C2368" t="str">
            <v>14.06.26 ФМ Кино со вкусом</v>
          </cell>
          <cell r="D2368" t="str">
            <v>Промоперсонал</v>
          </cell>
          <cell r="G2368">
            <v>1500</v>
          </cell>
          <cell r="H2368">
            <v>20</v>
          </cell>
          <cell r="I2368">
            <v>60</v>
          </cell>
        </row>
        <row r="2369">
          <cell r="B2369">
            <v>41816</v>
          </cell>
          <cell r="C2369" t="str">
            <v>14.06.26 ФМ Кино со вкусом</v>
          </cell>
          <cell r="D2369" t="str">
            <v>аренда оборудования</v>
          </cell>
          <cell r="G2369">
            <v>15000</v>
          </cell>
          <cell r="H2369">
            <v>20</v>
          </cell>
          <cell r="I2369">
            <v>60</v>
          </cell>
        </row>
        <row r="2370">
          <cell r="B2370">
            <v>41816</v>
          </cell>
          <cell r="C2370" t="str">
            <v>14.06.26 ФМ Кино со вкусом</v>
          </cell>
          <cell r="D2370" t="str">
            <v>сопровождение деятельности</v>
          </cell>
          <cell r="G2370">
            <v>8000</v>
          </cell>
          <cell r="H2370">
            <v>20</v>
          </cell>
          <cell r="I2370">
            <v>60</v>
          </cell>
        </row>
        <row r="2371">
          <cell r="B2371">
            <v>41816</v>
          </cell>
          <cell r="C2371" t="str">
            <v>14.06.26 ФМ Кино со вкусом</v>
          </cell>
          <cell r="D2371" t="str">
            <v>Доп. персонал</v>
          </cell>
          <cell r="G2371">
            <v>3000</v>
          </cell>
          <cell r="H2371">
            <v>20</v>
          </cell>
          <cell r="I2371">
            <v>60</v>
          </cell>
        </row>
        <row r="2372">
          <cell r="B2372">
            <v>41816</v>
          </cell>
          <cell r="C2372" t="str">
            <v>14.06.26 ФМ Кино со вкусом</v>
          </cell>
          <cell r="D2372" t="str">
            <v>сопровождение деятельности</v>
          </cell>
          <cell r="G2372">
            <v>18998</v>
          </cell>
          <cell r="H2372">
            <v>20</v>
          </cell>
          <cell r="I2372">
            <v>60</v>
          </cell>
        </row>
        <row r="2373">
          <cell r="B2373">
            <v>41816</v>
          </cell>
          <cell r="C2373" t="str">
            <v>14.06.26 ФМ Кино со вкусом</v>
          </cell>
          <cell r="D2373" t="str">
            <v>Промоперсонал</v>
          </cell>
          <cell r="G2373">
            <v>12750</v>
          </cell>
          <cell r="H2373">
            <v>20</v>
          </cell>
          <cell r="I2373">
            <v>60</v>
          </cell>
        </row>
        <row r="2374">
          <cell r="B2374">
            <v>41816</v>
          </cell>
          <cell r="C2374" t="str">
            <v>14.06.26 ФМ Кино со вкусом</v>
          </cell>
          <cell r="D2374" t="str">
            <v>Промоперсонал</v>
          </cell>
          <cell r="G2374">
            <v>9750</v>
          </cell>
          <cell r="H2374">
            <v>20</v>
          </cell>
          <cell r="I2374">
            <v>60</v>
          </cell>
        </row>
        <row r="2375">
          <cell r="B2375">
            <v>41816</v>
          </cell>
          <cell r="C2375" t="str">
            <v>14.06.26 ФМ Кино со вкусом</v>
          </cell>
          <cell r="D2375" t="str">
            <v>Доп. персонал</v>
          </cell>
          <cell r="G2375">
            <v>9300</v>
          </cell>
          <cell r="H2375">
            <v>20</v>
          </cell>
          <cell r="I2375">
            <v>60</v>
          </cell>
        </row>
        <row r="2376">
          <cell r="B2376">
            <v>41816</v>
          </cell>
          <cell r="C2376" t="str">
            <v>14.06.26 ФМ Кино со вкусом</v>
          </cell>
          <cell r="D2376" t="str">
            <v>логистика и монтаж</v>
          </cell>
          <cell r="G2376">
            <v>1300</v>
          </cell>
          <cell r="H2376">
            <v>20</v>
          </cell>
          <cell r="I2376">
            <v>60</v>
          </cell>
        </row>
        <row r="2377">
          <cell r="B2377">
            <v>41816</v>
          </cell>
          <cell r="C2377" t="str">
            <v>14.06.26 ФМ Кино со вкусом</v>
          </cell>
          <cell r="D2377" t="str">
            <v>Доп. персонал</v>
          </cell>
          <cell r="G2377">
            <v>300</v>
          </cell>
          <cell r="H2377">
            <v>20</v>
          </cell>
          <cell r="I2377">
            <v>60</v>
          </cell>
        </row>
        <row r="2378">
          <cell r="B2378">
            <v>41816</v>
          </cell>
          <cell r="C2378" t="str">
            <v>14.06.26 ФМ Кино со вкусом</v>
          </cell>
          <cell r="D2378" t="str">
            <v>полиграфия и производство</v>
          </cell>
          <cell r="G2378">
            <v>4800</v>
          </cell>
          <cell r="H2378">
            <v>20</v>
          </cell>
          <cell r="I2378">
            <v>60</v>
          </cell>
        </row>
        <row r="2379">
          <cell r="B2379">
            <v>41816</v>
          </cell>
          <cell r="C2379" t="str">
            <v>офис</v>
          </cell>
          <cell r="D2379" t="str">
            <v>% за обращение</v>
          </cell>
          <cell r="G2379">
            <v>1747</v>
          </cell>
          <cell r="H2379">
            <v>26</v>
          </cell>
          <cell r="I2379">
            <v>76</v>
          </cell>
        </row>
        <row r="2380">
          <cell r="B2380">
            <v>41817</v>
          </cell>
          <cell r="C2380" t="str">
            <v>ФД</v>
          </cell>
          <cell r="D2380" t="str">
            <v>Транзит</v>
          </cell>
          <cell r="G2380">
            <v>800000</v>
          </cell>
          <cell r="H2380">
            <v>50</v>
          </cell>
          <cell r="I2380">
            <v>57</v>
          </cell>
        </row>
        <row r="2381">
          <cell r="B2381">
            <v>41817</v>
          </cell>
          <cell r="C2381" t="str">
            <v>офис</v>
          </cell>
          <cell r="D2381" t="str">
            <v>% за обращение</v>
          </cell>
          <cell r="G2381">
            <v>52000</v>
          </cell>
          <cell r="H2381">
            <v>76</v>
          </cell>
          <cell r="I2381">
            <v>50</v>
          </cell>
        </row>
        <row r="2382">
          <cell r="B2382">
            <v>41817</v>
          </cell>
          <cell r="C2382" t="str">
            <v>офис</v>
          </cell>
          <cell r="D2382" t="str">
            <v>% за обращение</v>
          </cell>
          <cell r="G2382">
            <v>52000</v>
          </cell>
          <cell r="H2382">
            <v>26</v>
          </cell>
          <cell r="I2382">
            <v>76</v>
          </cell>
        </row>
        <row r="2383">
          <cell r="B2383">
            <v>41817</v>
          </cell>
          <cell r="C2383" t="str">
            <v>14.06.20 Газпром Энергетика и Электротехника</v>
          </cell>
          <cell r="D2383" t="str">
            <v>промоперсонал</v>
          </cell>
          <cell r="G2383">
            <v>62400</v>
          </cell>
          <cell r="H2383">
            <v>60</v>
          </cell>
          <cell r="I2383">
            <v>50</v>
          </cell>
        </row>
        <row r="2384">
          <cell r="B2384">
            <v>41817</v>
          </cell>
          <cell r="C2384" t="str">
            <v>14.06.20 Газпром Энергетика и Электротехника</v>
          </cell>
          <cell r="D2384" t="str">
            <v>промоперсонал</v>
          </cell>
          <cell r="G2384">
            <v>62400</v>
          </cell>
          <cell r="H2384">
            <v>20</v>
          </cell>
          <cell r="I2384">
            <v>60</v>
          </cell>
        </row>
        <row r="2385">
          <cell r="B2385">
            <v>41817</v>
          </cell>
          <cell r="C2385" t="str">
            <v>14.06.20 Газпром Энергетика и Электротехника</v>
          </cell>
          <cell r="D2385" t="str">
            <v>подотчет</v>
          </cell>
          <cell r="G2385">
            <v>2000</v>
          </cell>
          <cell r="H2385">
            <v>71</v>
          </cell>
          <cell r="I2385">
            <v>50</v>
          </cell>
        </row>
        <row r="2386">
          <cell r="B2386">
            <v>41817</v>
          </cell>
          <cell r="C2386" t="str">
            <v>14.06.04 ФМ DataBase Activation May2</v>
          </cell>
          <cell r="D2386" t="str">
            <v>промоперсонал</v>
          </cell>
          <cell r="G2386">
            <v>4000</v>
          </cell>
          <cell r="H2386">
            <v>60</v>
          </cell>
          <cell r="I2386">
            <v>50</v>
          </cell>
        </row>
        <row r="2387">
          <cell r="B2387">
            <v>41817</v>
          </cell>
          <cell r="C2387" t="str">
            <v>ФД</v>
          </cell>
          <cell r="D2387" t="str">
            <v>перемещение</v>
          </cell>
          <cell r="G2387">
            <v>16800</v>
          </cell>
          <cell r="H2387">
            <v>50</v>
          </cell>
          <cell r="I2387">
            <v>51</v>
          </cell>
        </row>
        <row r="2388">
          <cell r="B2388">
            <v>41817</v>
          </cell>
          <cell r="C2388" t="str">
            <v>ФД</v>
          </cell>
          <cell r="D2388" t="str">
            <v>Займы</v>
          </cell>
          <cell r="G2388">
            <v>300000</v>
          </cell>
          <cell r="H2388">
            <v>66</v>
          </cell>
          <cell r="I2388">
            <v>50</v>
          </cell>
        </row>
        <row r="2389">
          <cell r="B2389">
            <v>41817</v>
          </cell>
          <cell r="C2389" t="str">
            <v>14.06.26 ФМ Кино со вкусом</v>
          </cell>
          <cell r="D2389" t="str">
            <v>полиграфия и производство</v>
          </cell>
          <cell r="G2389">
            <v>4800</v>
          </cell>
          <cell r="H2389">
            <v>60</v>
          </cell>
          <cell r="I2389">
            <v>51</v>
          </cell>
        </row>
        <row r="2390">
          <cell r="B2390">
            <v>41817</v>
          </cell>
          <cell r="C2390" t="str">
            <v>14.06.26 ФМ Кино со вкусом</v>
          </cell>
          <cell r="D2390" t="str">
            <v>полиграфия и производство</v>
          </cell>
          <cell r="G2390">
            <v>4800</v>
          </cell>
          <cell r="H2390">
            <v>20</v>
          </cell>
          <cell r="I2390">
            <v>60</v>
          </cell>
        </row>
        <row r="2391">
          <cell r="B2391">
            <v>41817</v>
          </cell>
          <cell r="C2391" t="str">
            <v>офис</v>
          </cell>
          <cell r="D2391" t="str">
            <v>% по кредитам и займам</v>
          </cell>
          <cell r="G2391">
            <v>20000</v>
          </cell>
          <cell r="H2391">
            <v>76</v>
          </cell>
          <cell r="I2391">
            <v>50</v>
          </cell>
        </row>
        <row r="2392">
          <cell r="B2392">
            <v>41817</v>
          </cell>
          <cell r="C2392" t="str">
            <v>офис</v>
          </cell>
          <cell r="D2392" t="str">
            <v>% по кредитам и займам</v>
          </cell>
          <cell r="G2392">
            <v>20000</v>
          </cell>
          <cell r="H2392">
            <v>26</v>
          </cell>
          <cell r="I2392">
            <v>76</v>
          </cell>
        </row>
        <row r="2393">
          <cell r="B2393">
            <v>41817</v>
          </cell>
          <cell r="C2393" t="str">
            <v>14.06.04 ФМ DataBase Activation May2</v>
          </cell>
          <cell r="D2393" t="str">
            <v>промоперсонал</v>
          </cell>
          <cell r="G2393">
            <v>4000</v>
          </cell>
          <cell r="H2393">
            <v>20</v>
          </cell>
          <cell r="I2393">
            <v>60</v>
          </cell>
        </row>
        <row r="2394">
          <cell r="B2394">
            <v>41820</v>
          </cell>
          <cell r="C2394" t="str">
            <v>Офис</v>
          </cell>
          <cell r="D2394" t="str">
            <v>налоги</v>
          </cell>
          <cell r="G2394">
            <v>39173</v>
          </cell>
          <cell r="H2394">
            <v>26</v>
          </cell>
          <cell r="I2394">
            <v>68</v>
          </cell>
        </row>
        <row r="2395">
          <cell r="B2395">
            <v>41820</v>
          </cell>
          <cell r="C2395" t="str">
            <v>офис</v>
          </cell>
          <cell r="D2395" t="str">
            <v>Зарплата 06</v>
          </cell>
          <cell r="G2395">
            <v>-1000</v>
          </cell>
          <cell r="H2395">
            <v>26</v>
          </cell>
          <cell r="I2395">
            <v>70</v>
          </cell>
        </row>
        <row r="2396">
          <cell r="B2396">
            <v>41820</v>
          </cell>
          <cell r="C2396" t="str">
            <v>офис</v>
          </cell>
          <cell r="D2396" t="str">
            <v>Зарплата 06</v>
          </cell>
          <cell r="G2396">
            <v>5000</v>
          </cell>
          <cell r="H2396">
            <v>26</v>
          </cell>
          <cell r="I2396">
            <v>70</v>
          </cell>
        </row>
        <row r="2397">
          <cell r="B2397">
            <v>41820</v>
          </cell>
          <cell r="C2397" t="str">
            <v>Офис КЛД</v>
          </cell>
          <cell r="D2397" t="str">
            <v>подотчет</v>
          </cell>
          <cell r="G2397">
            <v>1820.31</v>
          </cell>
          <cell r="H2397">
            <v>50</v>
          </cell>
          <cell r="I2397">
            <v>71</v>
          </cell>
        </row>
        <row r="2398">
          <cell r="B2398">
            <v>41820</v>
          </cell>
          <cell r="C2398" t="str">
            <v>Офис КЛД</v>
          </cell>
          <cell r="D2398" t="str">
            <v>Телефония</v>
          </cell>
          <cell r="G2398">
            <v>500</v>
          </cell>
          <cell r="H2398">
            <v>76</v>
          </cell>
          <cell r="I2398">
            <v>50</v>
          </cell>
        </row>
        <row r="2399">
          <cell r="B2399">
            <v>41820</v>
          </cell>
          <cell r="C2399" t="str">
            <v>Офис КЛД</v>
          </cell>
          <cell r="D2399" t="str">
            <v>Телефония</v>
          </cell>
          <cell r="G2399">
            <v>500</v>
          </cell>
          <cell r="H2399">
            <v>26</v>
          </cell>
          <cell r="I2399">
            <v>76</v>
          </cell>
        </row>
        <row r="2400">
          <cell r="B2400">
            <v>41820</v>
          </cell>
          <cell r="C2400" t="str">
            <v>Офис КЛД</v>
          </cell>
          <cell r="D2400" t="str">
            <v>подотчет</v>
          </cell>
          <cell r="G2400">
            <v>1320.31</v>
          </cell>
          <cell r="H2400">
            <v>71</v>
          </cell>
          <cell r="I2400">
            <v>50</v>
          </cell>
        </row>
        <row r="2401">
          <cell r="B2401">
            <v>41820</v>
          </cell>
          <cell r="C2401" t="str">
            <v>14.06.28 Воронеж Усадьба Джаз</v>
          </cell>
          <cell r="D2401" t="str">
            <v>Реализация</v>
          </cell>
          <cell r="G2401">
            <v>27102.240000000002</v>
          </cell>
          <cell r="H2401">
            <v>62</v>
          </cell>
          <cell r="I2401">
            <v>90</v>
          </cell>
        </row>
        <row r="2402">
          <cell r="B2402">
            <v>41820</v>
          </cell>
          <cell r="C2402" t="str">
            <v>14.06.28 Воронеж Усадьба Джаз</v>
          </cell>
          <cell r="D2402" t="str">
            <v>Промоперсонал</v>
          </cell>
          <cell r="G2402">
            <v>13447.28</v>
          </cell>
          <cell r="H2402">
            <v>60</v>
          </cell>
          <cell r="I2402">
            <v>51</v>
          </cell>
        </row>
        <row r="2403">
          <cell r="B2403">
            <v>41820</v>
          </cell>
          <cell r="C2403" t="str">
            <v>14.06.28 Воронеж Усадьба Джаз</v>
          </cell>
          <cell r="D2403" t="str">
            <v>Промоперсонал</v>
          </cell>
          <cell r="G2403">
            <v>13447.28</v>
          </cell>
          <cell r="H2403">
            <v>20</v>
          </cell>
          <cell r="I2403">
            <v>60</v>
          </cell>
        </row>
        <row r="2404">
          <cell r="B2404">
            <v>41820</v>
          </cell>
          <cell r="C2404" t="str">
            <v>офис</v>
          </cell>
          <cell r="D2404" t="str">
            <v>% по кредитам и займам</v>
          </cell>
          <cell r="G2404">
            <v>30000</v>
          </cell>
          <cell r="H2404">
            <v>76</v>
          </cell>
          <cell r="I2404">
            <v>50</v>
          </cell>
        </row>
        <row r="2405">
          <cell r="B2405">
            <v>41820</v>
          </cell>
          <cell r="C2405" t="str">
            <v>офис</v>
          </cell>
          <cell r="D2405" t="str">
            <v>% по кредитам и займам</v>
          </cell>
          <cell r="G2405">
            <v>30000</v>
          </cell>
          <cell r="H2405">
            <v>26</v>
          </cell>
          <cell r="I2405">
            <v>76</v>
          </cell>
        </row>
        <row r="2406">
          <cell r="B2406">
            <v>41820</v>
          </cell>
          <cell r="C2406" t="str">
            <v>офис</v>
          </cell>
          <cell r="D2406" t="str">
            <v>% по кредитам и займам</v>
          </cell>
          <cell r="G2406">
            <v>26067</v>
          </cell>
          <cell r="H2406">
            <v>76</v>
          </cell>
          <cell r="I2406">
            <v>50</v>
          </cell>
        </row>
        <row r="2407">
          <cell r="B2407">
            <v>41820</v>
          </cell>
          <cell r="C2407" t="str">
            <v>офис</v>
          </cell>
          <cell r="D2407" t="str">
            <v>% по кредитам и займам</v>
          </cell>
          <cell r="G2407">
            <v>26067</v>
          </cell>
          <cell r="H2407">
            <v>26</v>
          </cell>
          <cell r="I2407">
            <v>76</v>
          </cell>
        </row>
        <row r="2408">
          <cell r="B2408">
            <v>41820</v>
          </cell>
          <cell r="C2408" t="str">
            <v>ФД</v>
          </cell>
          <cell r="D2408" t="str">
            <v>перемещение</v>
          </cell>
          <cell r="G2408">
            <v>227025</v>
          </cell>
          <cell r="H2408">
            <v>56</v>
          </cell>
          <cell r="I2408">
            <v>51</v>
          </cell>
        </row>
        <row r="2409">
          <cell r="B2409">
            <v>41820</v>
          </cell>
          <cell r="C2409" t="str">
            <v>ФД</v>
          </cell>
          <cell r="D2409" t="str">
            <v>перемещение</v>
          </cell>
          <cell r="G2409">
            <v>60700</v>
          </cell>
          <cell r="H2409">
            <v>50</v>
          </cell>
          <cell r="I2409">
            <v>56</v>
          </cell>
        </row>
        <row r="2410">
          <cell r="B2410">
            <v>41820</v>
          </cell>
          <cell r="C2410" t="str">
            <v>офис</v>
          </cell>
          <cell r="D2410" t="str">
            <v>Зарплата 06</v>
          </cell>
          <cell r="G2410">
            <v>100000</v>
          </cell>
          <cell r="H2410">
            <v>26</v>
          </cell>
          <cell r="I2410">
            <v>70</v>
          </cell>
        </row>
        <row r="2411">
          <cell r="B2411">
            <v>41820</v>
          </cell>
          <cell r="C2411" t="str">
            <v>офис</v>
          </cell>
          <cell r="D2411" t="str">
            <v>Зарплата 06</v>
          </cell>
          <cell r="G2411">
            <v>100000</v>
          </cell>
          <cell r="H2411">
            <v>26</v>
          </cell>
          <cell r="I2411">
            <v>70</v>
          </cell>
        </row>
        <row r="2412">
          <cell r="B2412">
            <v>41820</v>
          </cell>
          <cell r="C2412" t="str">
            <v>офис</v>
          </cell>
          <cell r="D2412" t="str">
            <v>Зарплата 06</v>
          </cell>
          <cell r="G2412">
            <v>100000</v>
          </cell>
          <cell r="H2412">
            <v>26</v>
          </cell>
          <cell r="I2412">
            <v>70</v>
          </cell>
        </row>
        <row r="2413">
          <cell r="B2413">
            <v>41820</v>
          </cell>
          <cell r="C2413" t="str">
            <v>офис</v>
          </cell>
          <cell r="D2413" t="str">
            <v>Зарплата 06</v>
          </cell>
          <cell r="G2413">
            <v>50000</v>
          </cell>
          <cell r="H2413">
            <v>26</v>
          </cell>
          <cell r="I2413">
            <v>70</v>
          </cell>
        </row>
        <row r="2414">
          <cell r="B2414">
            <v>41820</v>
          </cell>
          <cell r="C2414" t="str">
            <v>офис</v>
          </cell>
          <cell r="D2414" t="str">
            <v>Зарплата 06</v>
          </cell>
          <cell r="G2414">
            <v>40000</v>
          </cell>
          <cell r="H2414">
            <v>26</v>
          </cell>
          <cell r="I2414">
            <v>70</v>
          </cell>
        </row>
        <row r="2415">
          <cell r="B2415">
            <v>41820</v>
          </cell>
          <cell r="C2415" t="str">
            <v>офис</v>
          </cell>
          <cell r="D2415" t="str">
            <v>Зарплата 06</v>
          </cell>
          <cell r="G2415">
            <v>20000</v>
          </cell>
          <cell r="H2415">
            <v>26</v>
          </cell>
          <cell r="I2415">
            <v>70</v>
          </cell>
        </row>
        <row r="2416">
          <cell r="B2416">
            <v>41820</v>
          </cell>
          <cell r="C2416" t="str">
            <v>офис</v>
          </cell>
          <cell r="D2416" t="str">
            <v>Зарплата 06</v>
          </cell>
          <cell r="G2416">
            <v>40000</v>
          </cell>
          <cell r="H2416">
            <v>26</v>
          </cell>
          <cell r="I2416">
            <v>70</v>
          </cell>
        </row>
        <row r="2417">
          <cell r="B2417">
            <v>41820</v>
          </cell>
          <cell r="C2417" t="str">
            <v>офис</v>
          </cell>
          <cell r="D2417" t="str">
            <v>Зарплата 06</v>
          </cell>
          <cell r="G2417">
            <v>44000</v>
          </cell>
          <cell r="H2417">
            <v>26</v>
          </cell>
          <cell r="I2417">
            <v>70</v>
          </cell>
        </row>
        <row r="2418">
          <cell r="B2418">
            <v>41820</v>
          </cell>
          <cell r="C2418" t="str">
            <v>офис</v>
          </cell>
          <cell r="D2418" t="str">
            <v>Зарплата 06</v>
          </cell>
          <cell r="G2418">
            <v>40000</v>
          </cell>
          <cell r="H2418">
            <v>26</v>
          </cell>
          <cell r="I2418">
            <v>70</v>
          </cell>
        </row>
        <row r="2419">
          <cell r="B2419">
            <v>41820</v>
          </cell>
          <cell r="C2419" t="str">
            <v>офис</v>
          </cell>
          <cell r="D2419" t="str">
            <v>Зарплата 06</v>
          </cell>
          <cell r="G2419">
            <v>32750</v>
          </cell>
          <cell r="H2419">
            <v>26</v>
          </cell>
          <cell r="I2419">
            <v>70</v>
          </cell>
        </row>
        <row r="2420">
          <cell r="B2420">
            <v>41820</v>
          </cell>
          <cell r="C2420" t="str">
            <v>офис</v>
          </cell>
          <cell r="D2420" t="str">
            <v>Зарплата 06</v>
          </cell>
          <cell r="G2420">
            <v>43000</v>
          </cell>
          <cell r="H2420">
            <v>26</v>
          </cell>
          <cell r="I2420">
            <v>70</v>
          </cell>
        </row>
        <row r="2421">
          <cell r="B2421">
            <v>41820</v>
          </cell>
          <cell r="C2421" t="str">
            <v>офис</v>
          </cell>
          <cell r="D2421" t="str">
            <v>Зарплата 06</v>
          </cell>
          <cell r="G2421">
            <v>40000</v>
          </cell>
          <cell r="H2421">
            <v>26</v>
          </cell>
          <cell r="I2421">
            <v>70</v>
          </cell>
        </row>
        <row r="2422">
          <cell r="B2422">
            <v>41820</v>
          </cell>
          <cell r="C2422" t="str">
            <v>офис</v>
          </cell>
          <cell r="D2422" t="str">
            <v>Зарплата 06</v>
          </cell>
          <cell r="G2422">
            <v>20000</v>
          </cell>
          <cell r="H2422">
            <v>26</v>
          </cell>
          <cell r="I2422">
            <v>70</v>
          </cell>
        </row>
        <row r="2423">
          <cell r="B2423">
            <v>41820</v>
          </cell>
          <cell r="C2423" t="str">
            <v>офис</v>
          </cell>
          <cell r="D2423" t="str">
            <v>Зарплата 06</v>
          </cell>
          <cell r="G2423">
            <v>32000</v>
          </cell>
          <cell r="H2423">
            <v>26</v>
          </cell>
          <cell r="I2423">
            <v>70</v>
          </cell>
        </row>
        <row r="2424">
          <cell r="B2424">
            <v>41820</v>
          </cell>
          <cell r="C2424" t="str">
            <v>офис</v>
          </cell>
          <cell r="D2424" t="str">
            <v>Зарплата 06</v>
          </cell>
          <cell r="G2424">
            <v>8000</v>
          </cell>
          <cell r="H2424">
            <v>26</v>
          </cell>
          <cell r="I2424">
            <v>70</v>
          </cell>
        </row>
        <row r="2425">
          <cell r="B2425">
            <v>41820</v>
          </cell>
          <cell r="C2425" t="str">
            <v>офис</v>
          </cell>
          <cell r="D2425" t="str">
            <v>Зарплата 06</v>
          </cell>
          <cell r="G2425">
            <v>17000</v>
          </cell>
          <cell r="H2425">
            <v>26</v>
          </cell>
          <cell r="I2425">
            <v>70</v>
          </cell>
        </row>
        <row r="2426">
          <cell r="B2426">
            <v>41820</v>
          </cell>
          <cell r="C2426" t="str">
            <v>офис</v>
          </cell>
          <cell r="D2426" t="str">
            <v>Зарплата 06</v>
          </cell>
          <cell r="G2426">
            <v>10000</v>
          </cell>
          <cell r="H2426">
            <v>26</v>
          </cell>
          <cell r="I2426">
            <v>70</v>
          </cell>
        </row>
        <row r="2427">
          <cell r="B2427">
            <v>41820</v>
          </cell>
          <cell r="C2427" t="str">
            <v>офис</v>
          </cell>
          <cell r="D2427" t="str">
            <v>Зарплата 06</v>
          </cell>
          <cell r="G2427">
            <v>30000</v>
          </cell>
          <cell r="H2427">
            <v>26</v>
          </cell>
          <cell r="I2427">
            <v>70</v>
          </cell>
        </row>
        <row r="2428">
          <cell r="B2428">
            <v>41820</v>
          </cell>
          <cell r="C2428" t="str">
            <v>Офис КЛД</v>
          </cell>
          <cell r="D2428" t="str">
            <v>Зарплата 06</v>
          </cell>
          <cell r="G2428">
            <v>30000</v>
          </cell>
          <cell r="H2428">
            <v>26</v>
          </cell>
          <cell r="I2428">
            <v>70</v>
          </cell>
        </row>
        <row r="2429">
          <cell r="B2429">
            <v>41820</v>
          </cell>
          <cell r="C2429" t="str">
            <v>Газель</v>
          </cell>
          <cell r="D2429" t="str">
            <v>подотчет</v>
          </cell>
          <cell r="G2429">
            <v>5000</v>
          </cell>
          <cell r="H2429">
            <v>50</v>
          </cell>
          <cell r="I2429">
            <v>71</v>
          </cell>
        </row>
        <row r="2430">
          <cell r="B2430">
            <v>41820</v>
          </cell>
          <cell r="C2430" t="str">
            <v>Газель</v>
          </cell>
          <cell r="D2430" t="str">
            <v>подотчет</v>
          </cell>
          <cell r="G2430">
            <v>3932.59</v>
          </cell>
          <cell r="H2430">
            <v>50</v>
          </cell>
          <cell r="I2430">
            <v>71</v>
          </cell>
        </row>
        <row r="2431">
          <cell r="B2431">
            <v>41820</v>
          </cell>
          <cell r="C2431" t="str">
            <v>Газель</v>
          </cell>
          <cell r="D2431" t="str">
            <v>обслуживание газели</v>
          </cell>
          <cell r="G2431">
            <v>10180</v>
          </cell>
          <cell r="H2431">
            <v>60</v>
          </cell>
          <cell r="I2431">
            <v>50</v>
          </cell>
        </row>
        <row r="2432">
          <cell r="B2432">
            <v>41820</v>
          </cell>
          <cell r="C2432" t="str">
            <v>Газель</v>
          </cell>
          <cell r="D2432" t="str">
            <v>обслуживание газели</v>
          </cell>
          <cell r="G2432">
            <v>3000</v>
          </cell>
          <cell r="H2432">
            <v>60</v>
          </cell>
          <cell r="I2432">
            <v>50</v>
          </cell>
        </row>
        <row r="2433">
          <cell r="B2433">
            <v>41820</v>
          </cell>
          <cell r="C2433" t="str">
            <v>Газель</v>
          </cell>
          <cell r="D2433" t="str">
            <v>обслуживание газели</v>
          </cell>
          <cell r="G2433">
            <v>10180</v>
          </cell>
          <cell r="H2433">
            <v>20</v>
          </cell>
          <cell r="I2433">
            <v>60</v>
          </cell>
        </row>
        <row r="2434">
          <cell r="B2434">
            <v>41820</v>
          </cell>
          <cell r="C2434" t="str">
            <v>Газель</v>
          </cell>
          <cell r="D2434" t="str">
            <v>обслуживание газели</v>
          </cell>
          <cell r="G2434">
            <v>3000</v>
          </cell>
          <cell r="H2434">
            <v>20</v>
          </cell>
          <cell r="I2434">
            <v>60</v>
          </cell>
        </row>
        <row r="2435">
          <cell r="B2435">
            <v>41820</v>
          </cell>
          <cell r="C2435" t="str">
            <v>14.05.16 НН ФМ Тифани</v>
          </cell>
          <cell r="D2435" t="str">
            <v>оплата покупателя</v>
          </cell>
          <cell r="G2435">
            <v>343189.11</v>
          </cell>
          <cell r="H2435">
            <v>51</v>
          </cell>
          <cell r="I2435">
            <v>62</v>
          </cell>
        </row>
        <row r="2436">
          <cell r="B2436">
            <v>41820</v>
          </cell>
          <cell r="C2436" t="str">
            <v>офис</v>
          </cell>
          <cell r="D2436" t="str">
            <v>накладные расходы</v>
          </cell>
          <cell r="G2436">
            <v>1800</v>
          </cell>
          <cell r="H2436">
            <v>76</v>
          </cell>
          <cell r="I2436">
            <v>51</v>
          </cell>
        </row>
        <row r="2437">
          <cell r="B2437">
            <v>41820</v>
          </cell>
          <cell r="C2437" t="str">
            <v>офис</v>
          </cell>
          <cell r="D2437" t="str">
            <v>накладные расходы</v>
          </cell>
          <cell r="G2437">
            <v>1800</v>
          </cell>
          <cell r="H2437">
            <v>26</v>
          </cell>
          <cell r="I2437">
            <v>76</v>
          </cell>
        </row>
        <row r="2438">
          <cell r="B2438">
            <v>41820</v>
          </cell>
          <cell r="C2438" t="str">
            <v>офис</v>
          </cell>
          <cell r="D2438" t="str">
            <v>РКО</v>
          </cell>
          <cell r="G2438">
            <v>950</v>
          </cell>
          <cell r="H2438">
            <v>76</v>
          </cell>
          <cell r="I2438">
            <v>51</v>
          </cell>
        </row>
        <row r="2439">
          <cell r="B2439">
            <v>41820</v>
          </cell>
          <cell r="C2439" t="str">
            <v>офис</v>
          </cell>
          <cell r="D2439" t="str">
            <v>РКО</v>
          </cell>
          <cell r="G2439">
            <v>950</v>
          </cell>
          <cell r="H2439">
            <v>26</v>
          </cell>
          <cell r="I2439">
            <v>76</v>
          </cell>
        </row>
        <row r="2440">
          <cell r="B2440">
            <v>41820</v>
          </cell>
          <cell r="C2440" t="str">
            <v>14.06.30 ФМ Snus Top 100 Recruiting</v>
          </cell>
          <cell r="D2440" t="str">
            <v>Реализация</v>
          </cell>
          <cell r="G2440">
            <v>56086.8</v>
          </cell>
          <cell r="H2440">
            <v>62</v>
          </cell>
          <cell r="I2440">
            <v>90</v>
          </cell>
        </row>
        <row r="2441">
          <cell r="B2441">
            <v>41820</v>
          </cell>
          <cell r="C2441" t="str">
            <v>Офис</v>
          </cell>
          <cell r="D2441" t="str">
            <v>Телефония</v>
          </cell>
          <cell r="G2441">
            <v>11439.86</v>
          </cell>
          <cell r="H2441">
            <v>26</v>
          </cell>
          <cell r="I2441">
            <v>76</v>
          </cell>
        </row>
        <row r="2442">
          <cell r="B2442">
            <v>41820</v>
          </cell>
          <cell r="C2442" t="str">
            <v>офис</v>
          </cell>
          <cell r="D2442" t="str">
            <v>налоги</v>
          </cell>
          <cell r="G2442">
            <v>18914</v>
          </cell>
          <cell r="H2442">
            <v>26</v>
          </cell>
          <cell r="I2442">
            <v>68</v>
          </cell>
        </row>
        <row r="2443">
          <cell r="B2443">
            <v>41820</v>
          </cell>
          <cell r="C2443" t="str">
            <v>Офис</v>
          </cell>
          <cell r="D2443" t="str">
            <v>налоги</v>
          </cell>
          <cell r="G2443">
            <v>2182</v>
          </cell>
          <cell r="H2443">
            <v>26</v>
          </cell>
          <cell r="I2443">
            <v>68</v>
          </cell>
        </row>
        <row r="2444">
          <cell r="B2444">
            <v>41820</v>
          </cell>
          <cell r="C2444" t="str">
            <v>Офис</v>
          </cell>
          <cell r="D2444" t="str">
            <v>налоги</v>
          </cell>
          <cell r="G2444">
            <v>19631</v>
          </cell>
          <cell r="H2444">
            <v>26</v>
          </cell>
          <cell r="I2444">
            <v>68</v>
          </cell>
        </row>
        <row r="2445">
          <cell r="B2445">
            <v>41820</v>
          </cell>
          <cell r="C2445" t="str">
            <v>14.06.30 ФМ Snus Top 100 Recruiting</v>
          </cell>
          <cell r="D2445" t="str">
            <v>Закупка материалов</v>
          </cell>
          <cell r="G2445">
            <v>1490</v>
          </cell>
          <cell r="H2445">
            <v>20</v>
          </cell>
          <cell r="I2445">
            <v>60</v>
          </cell>
        </row>
        <row r="2446">
          <cell r="B2446">
            <v>41820</v>
          </cell>
          <cell r="C2446" t="str">
            <v>14.06.30 ФМ Snus Top 100 Recruiting</v>
          </cell>
          <cell r="D2446" t="str">
            <v>сопровождение деятельности</v>
          </cell>
          <cell r="G2446">
            <v>981</v>
          </cell>
          <cell r="H2446">
            <v>20</v>
          </cell>
          <cell r="I2446">
            <v>60</v>
          </cell>
        </row>
        <row r="2447">
          <cell r="B2447">
            <v>41820</v>
          </cell>
          <cell r="C2447" t="str">
            <v>Закрытие</v>
          </cell>
          <cell r="D2447" t="str">
            <v>Закрытие месяца</v>
          </cell>
          <cell r="G2447">
            <v>937413.69</v>
          </cell>
          <cell r="H2447">
            <v>90</v>
          </cell>
          <cell r="I2447">
            <v>20</v>
          </cell>
        </row>
        <row r="2448">
          <cell r="B2448">
            <v>41820</v>
          </cell>
          <cell r="C2448" t="str">
            <v>Закрытие</v>
          </cell>
          <cell r="D2448" t="str">
            <v>Закрытие месяца</v>
          </cell>
          <cell r="G2448">
            <v>1300527.42</v>
          </cell>
          <cell r="H2448">
            <v>90</v>
          </cell>
          <cell r="I2448">
            <v>26</v>
          </cell>
        </row>
        <row r="2449">
          <cell r="B2449">
            <v>41820</v>
          </cell>
          <cell r="C2449" t="str">
            <v>Закрытие</v>
          </cell>
          <cell r="D2449" t="str">
            <v>Закрытие месяца</v>
          </cell>
          <cell r="G2449">
            <v>2237941.11</v>
          </cell>
          <cell r="H2449">
            <v>99</v>
          </cell>
          <cell r="I2449">
            <v>90</v>
          </cell>
        </row>
        <row r="2450">
          <cell r="B2450">
            <v>41820</v>
          </cell>
          <cell r="C2450" t="str">
            <v>Закрытие</v>
          </cell>
          <cell r="D2450" t="str">
            <v>Закрытие месяца</v>
          </cell>
          <cell r="G2450">
            <v>1604641.53</v>
          </cell>
          <cell r="H2450">
            <v>90</v>
          </cell>
          <cell r="I2450">
            <v>99</v>
          </cell>
        </row>
        <row r="2451">
          <cell r="B2451">
            <v>41820</v>
          </cell>
          <cell r="C2451" t="str">
            <v>Закрытие</v>
          </cell>
          <cell r="D2451" t="str">
            <v>Закрытие месяца</v>
          </cell>
          <cell r="G2451">
            <v>21436.240000000002</v>
          </cell>
          <cell r="H2451">
            <v>91</v>
          </cell>
          <cell r="I2451">
            <v>99</v>
          </cell>
        </row>
        <row r="2452">
          <cell r="B2452">
            <v>41821</v>
          </cell>
          <cell r="C2452" t="str">
            <v>офис</v>
          </cell>
          <cell r="D2452" t="str">
            <v>Зарплата 06</v>
          </cell>
          <cell r="G2452">
            <v>37000</v>
          </cell>
          <cell r="H2452">
            <v>70</v>
          </cell>
          <cell r="I2452">
            <v>50</v>
          </cell>
        </row>
        <row r="2453">
          <cell r="B2453">
            <v>41821</v>
          </cell>
          <cell r="C2453" t="str">
            <v>офис</v>
          </cell>
          <cell r="D2453" t="str">
            <v>Зарплата 06</v>
          </cell>
          <cell r="G2453">
            <v>15000</v>
          </cell>
          <cell r="H2453">
            <v>70</v>
          </cell>
          <cell r="I2453">
            <v>50</v>
          </cell>
        </row>
        <row r="2454">
          <cell r="B2454">
            <v>41821</v>
          </cell>
          <cell r="C2454" t="str">
            <v>14.07.11 ФМ Sidney Beach</v>
          </cell>
          <cell r="D2454" t="str">
            <v>полиграфия и производство</v>
          </cell>
          <cell r="G2454">
            <v>30000</v>
          </cell>
          <cell r="H2454">
            <v>60</v>
          </cell>
          <cell r="I2454">
            <v>50</v>
          </cell>
        </row>
        <row r="2455">
          <cell r="B2455">
            <v>41821</v>
          </cell>
          <cell r="C2455" t="str">
            <v>14.06.20 Газпром Энергетика и Электротехника</v>
          </cell>
          <cell r="D2455" t="str">
            <v>оплата покупателя</v>
          </cell>
          <cell r="G2455">
            <v>128100.8</v>
          </cell>
          <cell r="H2455">
            <v>51</v>
          </cell>
          <cell r="I2455">
            <v>62</v>
          </cell>
        </row>
        <row r="2456">
          <cell r="B2456">
            <v>41821</v>
          </cell>
          <cell r="C2456" t="str">
            <v>ТП АвтоСпецЦентр 5</v>
          </cell>
          <cell r="D2456" t="str">
            <v>оплата покупателя</v>
          </cell>
          <cell r="G2456">
            <v>75000</v>
          </cell>
          <cell r="H2456">
            <v>51</v>
          </cell>
          <cell r="I2456">
            <v>62</v>
          </cell>
        </row>
        <row r="2457">
          <cell r="B2457">
            <v>41821</v>
          </cell>
          <cell r="C2457" t="str">
            <v>14.06.28 Воронеж Усадьба Джаз</v>
          </cell>
          <cell r="D2457" t="str">
            <v>оплата покупателя</v>
          </cell>
          <cell r="G2457">
            <v>27102.240000000002</v>
          </cell>
          <cell r="H2457">
            <v>51</v>
          </cell>
          <cell r="I2457">
            <v>62</v>
          </cell>
        </row>
        <row r="2458">
          <cell r="B2458">
            <v>41821</v>
          </cell>
          <cell r="C2458" t="str">
            <v>офис</v>
          </cell>
          <cell r="D2458" t="str">
            <v>накладные расходы</v>
          </cell>
          <cell r="G2458">
            <v>150</v>
          </cell>
          <cell r="H2458">
            <v>26</v>
          </cell>
          <cell r="I2458">
            <v>76</v>
          </cell>
        </row>
        <row r="2459">
          <cell r="B2459">
            <v>41822</v>
          </cell>
          <cell r="C2459" t="str">
            <v>О!Бюро</v>
          </cell>
          <cell r="D2459" t="str">
            <v>реклама</v>
          </cell>
          <cell r="G2459">
            <v>6000</v>
          </cell>
          <cell r="H2459">
            <v>60</v>
          </cell>
          <cell r="I2459">
            <v>50</v>
          </cell>
        </row>
        <row r="2460">
          <cell r="B2460">
            <v>41822</v>
          </cell>
          <cell r="C2460" t="str">
            <v>Свадьба</v>
          </cell>
          <cell r="D2460" t="str">
            <v>реклама</v>
          </cell>
          <cell r="G2460">
            <v>6000</v>
          </cell>
          <cell r="H2460">
            <v>60</v>
          </cell>
          <cell r="I2460">
            <v>50</v>
          </cell>
        </row>
        <row r="2461">
          <cell r="B2461">
            <v>41822</v>
          </cell>
          <cell r="C2461" t="str">
            <v>О!Бюро</v>
          </cell>
          <cell r="D2461" t="str">
            <v>реклама</v>
          </cell>
          <cell r="G2461">
            <v>6000</v>
          </cell>
          <cell r="H2461">
            <v>20</v>
          </cell>
          <cell r="I2461">
            <v>60</v>
          </cell>
        </row>
        <row r="2462">
          <cell r="B2462">
            <v>41822</v>
          </cell>
          <cell r="C2462" t="str">
            <v>Свадьба</v>
          </cell>
          <cell r="D2462" t="str">
            <v>реклама</v>
          </cell>
          <cell r="G2462">
            <v>6000</v>
          </cell>
          <cell r="H2462">
            <v>20</v>
          </cell>
          <cell r="I2462">
            <v>60</v>
          </cell>
        </row>
        <row r="2463">
          <cell r="B2463">
            <v>41822</v>
          </cell>
          <cell r="C2463" t="str">
            <v>ТП АвтоСпецЦентр 6</v>
          </cell>
          <cell r="D2463" t="str">
            <v>Реализация</v>
          </cell>
          <cell r="G2463">
            <v>34000</v>
          </cell>
          <cell r="H2463">
            <v>62</v>
          </cell>
          <cell r="I2463">
            <v>90</v>
          </cell>
        </row>
        <row r="2464">
          <cell r="B2464">
            <v>41822</v>
          </cell>
          <cell r="C2464" t="str">
            <v>ФД</v>
          </cell>
          <cell r="D2464" t="str">
            <v>перемещение</v>
          </cell>
          <cell r="G2464">
            <v>9412.1</v>
          </cell>
          <cell r="H2464">
            <v>56</v>
          </cell>
          <cell r="I2464">
            <v>51</v>
          </cell>
        </row>
        <row r="2465">
          <cell r="B2465">
            <v>41822</v>
          </cell>
          <cell r="C2465" t="str">
            <v>ФД</v>
          </cell>
          <cell r="D2465" t="str">
            <v>перемещение</v>
          </cell>
          <cell r="G2465">
            <v>158208.04999999999</v>
          </cell>
          <cell r="H2465">
            <v>56</v>
          </cell>
          <cell r="I2465">
            <v>51</v>
          </cell>
        </row>
        <row r="2466">
          <cell r="B2466">
            <v>41822</v>
          </cell>
          <cell r="C2466" t="str">
            <v>ФД</v>
          </cell>
          <cell r="D2466" t="str">
            <v>перемещение</v>
          </cell>
          <cell r="G2466">
            <v>9412.1</v>
          </cell>
          <cell r="H2466">
            <v>50</v>
          </cell>
          <cell r="I2466">
            <v>56</v>
          </cell>
        </row>
        <row r="2467">
          <cell r="B2467">
            <v>41822</v>
          </cell>
          <cell r="C2467" t="str">
            <v>офис</v>
          </cell>
          <cell r="D2467" t="str">
            <v>% за обращение</v>
          </cell>
          <cell r="G2467">
            <v>212.10000000000036</v>
          </cell>
          <cell r="H2467">
            <v>76</v>
          </cell>
          <cell r="I2467">
            <v>50</v>
          </cell>
        </row>
        <row r="2468">
          <cell r="B2468">
            <v>41822</v>
          </cell>
          <cell r="C2468" t="str">
            <v>офис</v>
          </cell>
          <cell r="D2468" t="str">
            <v>% за обращение</v>
          </cell>
          <cell r="G2468">
            <v>212.10000000000036</v>
          </cell>
          <cell r="H2468">
            <v>26</v>
          </cell>
          <cell r="I2468">
            <v>76</v>
          </cell>
        </row>
        <row r="2469">
          <cell r="B2469">
            <v>41822</v>
          </cell>
          <cell r="C2469" t="str">
            <v>ТП АвтоСпецЦентр 6</v>
          </cell>
          <cell r="D2469" t="str">
            <v>Промоперсонал</v>
          </cell>
          <cell r="G2469">
            <v>13000</v>
          </cell>
          <cell r="H2469">
            <v>20</v>
          </cell>
          <cell r="I2469">
            <v>60</v>
          </cell>
        </row>
        <row r="2470">
          <cell r="B2470">
            <v>41823</v>
          </cell>
          <cell r="C2470" t="str">
            <v>14.06.04 ФМ DataBase Activation May2</v>
          </cell>
          <cell r="D2470" t="str">
            <v>Доп. персонал</v>
          </cell>
          <cell r="G2470">
            <v>35000</v>
          </cell>
          <cell r="H2470">
            <v>60</v>
          </cell>
          <cell r="I2470">
            <v>50</v>
          </cell>
        </row>
        <row r="2471">
          <cell r="B2471">
            <v>41823</v>
          </cell>
          <cell r="C2471" t="str">
            <v>14.06.10 ФМ DataBase Activation June</v>
          </cell>
          <cell r="D2471" t="str">
            <v>Доп. персонал</v>
          </cell>
          <cell r="G2471">
            <v>35000</v>
          </cell>
          <cell r="H2471">
            <v>60</v>
          </cell>
          <cell r="I2471">
            <v>50</v>
          </cell>
        </row>
        <row r="2472">
          <cell r="B2472">
            <v>41823</v>
          </cell>
          <cell r="C2472" t="str">
            <v>Офис</v>
          </cell>
          <cell r="D2472" t="str">
            <v>Реклама</v>
          </cell>
          <cell r="G2472">
            <v>2800</v>
          </cell>
          <cell r="H2472">
            <v>76</v>
          </cell>
          <cell r="I2472">
            <v>51</v>
          </cell>
        </row>
        <row r="2473">
          <cell r="B2473">
            <v>41823</v>
          </cell>
          <cell r="C2473" t="str">
            <v>Офис</v>
          </cell>
          <cell r="D2473" t="str">
            <v>Реклама</v>
          </cell>
          <cell r="G2473">
            <v>2800</v>
          </cell>
          <cell r="H2473">
            <v>26</v>
          </cell>
          <cell r="I2473">
            <v>76</v>
          </cell>
        </row>
        <row r="2474">
          <cell r="B2474">
            <v>41823</v>
          </cell>
          <cell r="C2474" t="str">
            <v>14.07.11 ФМ Sidney Beach</v>
          </cell>
          <cell r="D2474" t="str">
            <v>подотчет</v>
          </cell>
          <cell r="G2474">
            <v>12000</v>
          </cell>
          <cell r="H2474">
            <v>71</v>
          </cell>
          <cell r="I2474">
            <v>50</v>
          </cell>
        </row>
        <row r="2475">
          <cell r="B2475">
            <v>41823</v>
          </cell>
          <cell r="C2475" t="str">
            <v>Взаиморасчеты МП-ФЮ</v>
          </cell>
          <cell r="D2475" t="str">
            <v>оплата покупателя</v>
          </cell>
          <cell r="G2475">
            <v>230000</v>
          </cell>
          <cell r="H2475">
            <v>51</v>
          </cell>
          <cell r="I2475">
            <v>62</v>
          </cell>
        </row>
        <row r="2476">
          <cell r="B2476">
            <v>41823</v>
          </cell>
          <cell r="C2476" t="str">
            <v>ФД</v>
          </cell>
          <cell r="D2476" t="str">
            <v>перемещение</v>
          </cell>
          <cell r="G2476">
            <v>575005</v>
          </cell>
          <cell r="H2476">
            <v>56</v>
          </cell>
          <cell r="I2476">
            <v>51</v>
          </cell>
        </row>
        <row r="2477">
          <cell r="B2477">
            <v>41823</v>
          </cell>
          <cell r="C2477" t="str">
            <v>ФД</v>
          </cell>
          <cell r="D2477" t="str">
            <v>перемещение</v>
          </cell>
          <cell r="G2477">
            <v>741330</v>
          </cell>
          <cell r="H2477">
            <v>50</v>
          </cell>
          <cell r="I2477">
            <v>56</v>
          </cell>
        </row>
        <row r="2478">
          <cell r="B2478">
            <v>41823</v>
          </cell>
          <cell r="C2478" t="str">
            <v>Офис</v>
          </cell>
          <cell r="D2478" t="str">
            <v>% за обращение</v>
          </cell>
          <cell r="G2478">
            <v>27830</v>
          </cell>
          <cell r="H2478">
            <v>76</v>
          </cell>
          <cell r="I2478">
            <v>50</v>
          </cell>
        </row>
        <row r="2479">
          <cell r="B2479">
            <v>41823</v>
          </cell>
          <cell r="C2479" t="str">
            <v>Офис</v>
          </cell>
          <cell r="D2479" t="str">
            <v>% за обращение</v>
          </cell>
          <cell r="G2479">
            <v>27830</v>
          </cell>
          <cell r="H2479">
            <v>26</v>
          </cell>
          <cell r="I2479">
            <v>76</v>
          </cell>
        </row>
        <row r="2480">
          <cell r="B2480">
            <v>41823</v>
          </cell>
          <cell r="C2480" t="str">
            <v>Офис</v>
          </cell>
          <cell r="D2480" t="str">
            <v>подотчет</v>
          </cell>
          <cell r="G2480">
            <v>46000</v>
          </cell>
          <cell r="H2480">
            <v>71</v>
          </cell>
          <cell r="I2480">
            <v>50</v>
          </cell>
        </row>
        <row r="2481">
          <cell r="B2481">
            <v>41823</v>
          </cell>
          <cell r="C2481" t="str">
            <v>офис</v>
          </cell>
          <cell r="D2481" t="str">
            <v>Зарплата 06</v>
          </cell>
          <cell r="G2481">
            <v>7000</v>
          </cell>
          <cell r="H2481">
            <v>70</v>
          </cell>
          <cell r="I2481">
            <v>50</v>
          </cell>
        </row>
        <row r="2482">
          <cell r="B2482">
            <v>41823</v>
          </cell>
          <cell r="C2482" t="str">
            <v>ФД</v>
          </cell>
          <cell r="D2482" t="str">
            <v>Займы</v>
          </cell>
          <cell r="G2482">
            <v>400000</v>
          </cell>
          <cell r="H2482">
            <v>66</v>
          </cell>
          <cell r="I2482">
            <v>50</v>
          </cell>
        </row>
        <row r="2483">
          <cell r="B2483">
            <v>41823</v>
          </cell>
          <cell r="C2483" t="str">
            <v>ФД</v>
          </cell>
          <cell r="D2483" t="str">
            <v>перемещение</v>
          </cell>
          <cell r="G2483">
            <v>158208.04999999999</v>
          </cell>
          <cell r="H2483">
            <v>50</v>
          </cell>
          <cell r="I2483">
            <v>56</v>
          </cell>
        </row>
        <row r="2484">
          <cell r="B2484">
            <v>41823</v>
          </cell>
          <cell r="C2484" t="str">
            <v>Офис</v>
          </cell>
          <cell r="D2484" t="str">
            <v>% за обращение</v>
          </cell>
          <cell r="G2484">
            <v>3208.0499999999884</v>
          </cell>
          <cell r="H2484">
            <v>76</v>
          </cell>
          <cell r="I2484">
            <v>50</v>
          </cell>
        </row>
        <row r="2485">
          <cell r="B2485">
            <v>41823</v>
          </cell>
          <cell r="C2485" t="str">
            <v>ФД</v>
          </cell>
          <cell r="D2485" t="str">
            <v>Займы</v>
          </cell>
          <cell r="G2485">
            <v>200000</v>
          </cell>
          <cell r="H2485">
            <v>66</v>
          </cell>
          <cell r="I2485">
            <v>50</v>
          </cell>
        </row>
        <row r="2486">
          <cell r="B2486">
            <v>41823</v>
          </cell>
          <cell r="C2486" t="str">
            <v>14.05.07 ФМ Производство платков</v>
          </cell>
          <cell r="D2486" t="str">
            <v>оплата покупателя</v>
          </cell>
          <cell r="G2486">
            <v>658895.19999999995</v>
          </cell>
          <cell r="H2486">
            <v>51</v>
          </cell>
          <cell r="I2486">
            <v>62</v>
          </cell>
        </row>
        <row r="2487">
          <cell r="B2487">
            <v>41823</v>
          </cell>
          <cell r="C2487" t="str">
            <v>Офис</v>
          </cell>
          <cell r="D2487" t="str">
            <v>% за обращение</v>
          </cell>
          <cell r="G2487">
            <v>3208.0499999999884</v>
          </cell>
          <cell r="H2487">
            <v>26</v>
          </cell>
          <cell r="I2487">
            <v>76</v>
          </cell>
        </row>
        <row r="2488">
          <cell r="B2488">
            <v>41824</v>
          </cell>
          <cell r="C2488" t="str">
            <v>Взаиморасчеты МП-ФЮ</v>
          </cell>
          <cell r="D2488" t="str">
            <v>сопровождение деятельности</v>
          </cell>
          <cell r="G2488">
            <v>357187</v>
          </cell>
          <cell r="H2488">
            <v>60</v>
          </cell>
          <cell r="I2488">
            <v>50</v>
          </cell>
        </row>
        <row r="2489">
          <cell r="B2489">
            <v>41824</v>
          </cell>
          <cell r="C2489" t="str">
            <v>Офис</v>
          </cell>
          <cell r="D2489" t="str">
            <v>% по кредитам и займам</v>
          </cell>
          <cell r="G2489">
            <v>10000</v>
          </cell>
          <cell r="H2489">
            <v>76</v>
          </cell>
          <cell r="I2489">
            <v>50</v>
          </cell>
        </row>
        <row r="2490">
          <cell r="B2490">
            <v>41824</v>
          </cell>
          <cell r="C2490" t="str">
            <v>Офис</v>
          </cell>
          <cell r="D2490" t="str">
            <v>Зарплата 06</v>
          </cell>
          <cell r="G2490">
            <v>5000</v>
          </cell>
          <cell r="H2490">
            <v>70</v>
          </cell>
          <cell r="I2490">
            <v>50</v>
          </cell>
        </row>
        <row r="2491">
          <cell r="B2491">
            <v>41824</v>
          </cell>
          <cell r="C2491" t="str">
            <v>Офис</v>
          </cell>
          <cell r="D2491" t="str">
            <v>накладные расходы</v>
          </cell>
          <cell r="G2491">
            <v>5582.8049999999994</v>
          </cell>
          <cell r="H2491">
            <v>76</v>
          </cell>
          <cell r="I2491">
            <v>50</v>
          </cell>
        </row>
        <row r="2492">
          <cell r="B2492">
            <v>41824</v>
          </cell>
          <cell r="C2492" t="str">
            <v>Офис</v>
          </cell>
          <cell r="D2492" t="str">
            <v>накладные расходы</v>
          </cell>
          <cell r="G2492">
            <v>5582.8049999999994</v>
          </cell>
          <cell r="H2492">
            <v>26</v>
          </cell>
          <cell r="I2492">
            <v>76</v>
          </cell>
        </row>
        <row r="2493">
          <cell r="B2493">
            <v>41824</v>
          </cell>
          <cell r="C2493" t="str">
            <v>Офис</v>
          </cell>
          <cell r="D2493" t="str">
            <v>% по кредитам и займам</v>
          </cell>
          <cell r="G2493">
            <v>10000</v>
          </cell>
          <cell r="H2493">
            <v>26</v>
          </cell>
          <cell r="I2493">
            <v>76</v>
          </cell>
        </row>
        <row r="2494">
          <cell r="B2494">
            <v>41824</v>
          </cell>
          <cell r="C2494" t="str">
            <v>Офис</v>
          </cell>
          <cell r="D2494" t="str">
            <v>Зарплата 06</v>
          </cell>
          <cell r="G2494">
            <v>43000</v>
          </cell>
          <cell r="H2494">
            <v>70</v>
          </cell>
          <cell r="I2494">
            <v>50</v>
          </cell>
        </row>
        <row r="2495">
          <cell r="B2495">
            <v>41825</v>
          </cell>
          <cell r="C2495" t="str">
            <v>14.07.05 Екатеринбург Усадьба Джаз</v>
          </cell>
          <cell r="D2495" t="str">
            <v>Реализация</v>
          </cell>
          <cell r="G2495">
            <v>28504.080000000002</v>
          </cell>
          <cell r="H2495">
            <v>62</v>
          </cell>
          <cell r="I2495">
            <v>90</v>
          </cell>
        </row>
        <row r="2496">
          <cell r="B2496">
            <v>41827</v>
          </cell>
          <cell r="C2496" t="str">
            <v>14.07.12 ФМ ЯРЛ Мед</v>
          </cell>
          <cell r="D2496" t="str">
            <v>сопровождение деятельности</v>
          </cell>
          <cell r="G2496">
            <v>10000</v>
          </cell>
          <cell r="H2496">
            <v>60</v>
          </cell>
          <cell r="I2496">
            <v>50</v>
          </cell>
        </row>
        <row r="2497">
          <cell r="B2497">
            <v>41827</v>
          </cell>
          <cell r="C2497" t="str">
            <v>Офис</v>
          </cell>
          <cell r="D2497" t="str">
            <v>накладные расходы</v>
          </cell>
          <cell r="G2497">
            <v>2850</v>
          </cell>
          <cell r="H2497">
            <v>76</v>
          </cell>
          <cell r="I2497">
            <v>50</v>
          </cell>
        </row>
        <row r="2498">
          <cell r="B2498">
            <v>41827</v>
          </cell>
          <cell r="C2498" t="str">
            <v>Офис</v>
          </cell>
          <cell r="D2498" t="str">
            <v>накладные расходы</v>
          </cell>
          <cell r="G2498">
            <v>2000</v>
          </cell>
          <cell r="H2498">
            <v>76</v>
          </cell>
          <cell r="I2498">
            <v>50</v>
          </cell>
        </row>
        <row r="2499">
          <cell r="B2499">
            <v>41827</v>
          </cell>
          <cell r="C2499" t="str">
            <v>Офис</v>
          </cell>
          <cell r="D2499" t="str">
            <v>накладные расходы</v>
          </cell>
          <cell r="G2499">
            <v>2000</v>
          </cell>
          <cell r="H2499">
            <v>26</v>
          </cell>
          <cell r="I2499">
            <v>76</v>
          </cell>
        </row>
        <row r="2500">
          <cell r="B2500">
            <v>41827</v>
          </cell>
          <cell r="C2500" t="str">
            <v>14.07.11 ФМ Sidney Beach</v>
          </cell>
          <cell r="D2500" t="str">
            <v>полиграфия и производство</v>
          </cell>
          <cell r="G2500">
            <v>19800</v>
          </cell>
          <cell r="H2500">
            <v>60</v>
          </cell>
          <cell r="I2500">
            <v>50</v>
          </cell>
        </row>
        <row r="2501">
          <cell r="B2501">
            <v>41827</v>
          </cell>
          <cell r="C2501" t="str">
            <v>Офис</v>
          </cell>
          <cell r="D2501" t="str">
            <v>Телефония</v>
          </cell>
          <cell r="G2501">
            <v>11439.86</v>
          </cell>
          <cell r="H2501">
            <v>76</v>
          </cell>
          <cell r="I2501">
            <v>51</v>
          </cell>
        </row>
        <row r="2502">
          <cell r="B2502">
            <v>41827</v>
          </cell>
          <cell r="C2502" t="str">
            <v>14.07.12 ФМ ЯРЛ Мед</v>
          </cell>
          <cell r="D2502" t="str">
            <v>сопровождение деятельности</v>
          </cell>
          <cell r="G2502">
            <v>10000</v>
          </cell>
          <cell r="H2502">
            <v>20</v>
          </cell>
          <cell r="I2502">
            <v>60</v>
          </cell>
        </row>
        <row r="2503">
          <cell r="B2503">
            <v>41827</v>
          </cell>
          <cell r="C2503" t="str">
            <v>Офис</v>
          </cell>
          <cell r="D2503" t="str">
            <v>накладные расходы</v>
          </cell>
          <cell r="G2503">
            <v>2850</v>
          </cell>
          <cell r="H2503">
            <v>26</v>
          </cell>
          <cell r="I2503">
            <v>76</v>
          </cell>
        </row>
        <row r="2504">
          <cell r="B2504">
            <v>41827</v>
          </cell>
          <cell r="C2504" t="str">
            <v>14.05.29 ФМ Собака</v>
          </cell>
          <cell r="D2504" t="str">
            <v>оплата покупателя</v>
          </cell>
          <cell r="G2504">
            <v>355491.58</v>
          </cell>
          <cell r="H2504">
            <v>51</v>
          </cell>
          <cell r="I2504">
            <v>62</v>
          </cell>
        </row>
        <row r="2505">
          <cell r="B2505">
            <v>41827</v>
          </cell>
          <cell r="C2505" t="str">
            <v>14.06.04 ФМ ELLE</v>
          </cell>
          <cell r="D2505" t="str">
            <v>полиграфия и производство</v>
          </cell>
          <cell r="G2505">
            <v>17500</v>
          </cell>
          <cell r="H2505">
            <v>60</v>
          </cell>
          <cell r="I2505">
            <v>51</v>
          </cell>
        </row>
        <row r="2506">
          <cell r="B2506">
            <v>41827</v>
          </cell>
          <cell r="C2506" t="str">
            <v>14.07.05 Екатеринбург Усадьба Джаз</v>
          </cell>
          <cell r="D2506" t="str">
            <v>Промоперсонал</v>
          </cell>
          <cell r="G2506">
            <v>15861.56</v>
          </cell>
          <cell r="H2506">
            <v>60</v>
          </cell>
          <cell r="I2506">
            <v>51</v>
          </cell>
        </row>
        <row r="2507">
          <cell r="B2507">
            <v>41827</v>
          </cell>
          <cell r="C2507" t="str">
            <v>14.07.05 Екатеринбург Усадьба Джаз</v>
          </cell>
          <cell r="D2507" t="str">
            <v>Промоперсонал</v>
          </cell>
          <cell r="G2507">
            <v>15861.56</v>
          </cell>
          <cell r="H2507">
            <v>20</v>
          </cell>
          <cell r="I2507">
            <v>60</v>
          </cell>
        </row>
        <row r="2508">
          <cell r="B2508">
            <v>41827</v>
          </cell>
          <cell r="C2508" t="str">
            <v>Офис</v>
          </cell>
          <cell r="D2508" t="str">
            <v>накладные расходы</v>
          </cell>
          <cell r="G2508">
            <v>1480</v>
          </cell>
          <cell r="H2508">
            <v>76</v>
          </cell>
          <cell r="I2508">
            <v>50</v>
          </cell>
        </row>
        <row r="2509">
          <cell r="B2509">
            <v>41827</v>
          </cell>
          <cell r="C2509" t="str">
            <v>Офис</v>
          </cell>
          <cell r="D2509" t="str">
            <v>накладные расходы</v>
          </cell>
          <cell r="G2509">
            <v>1480</v>
          </cell>
          <cell r="H2509">
            <v>26</v>
          </cell>
          <cell r="I2509">
            <v>76</v>
          </cell>
        </row>
        <row r="2510">
          <cell r="B2510">
            <v>41827</v>
          </cell>
          <cell r="C2510" t="str">
            <v>Офис</v>
          </cell>
          <cell r="D2510" t="str">
            <v>уборка</v>
          </cell>
          <cell r="G2510">
            <v>3758.2</v>
          </cell>
          <cell r="H2510">
            <v>26</v>
          </cell>
          <cell r="I2510">
            <v>76</v>
          </cell>
        </row>
        <row r="2511">
          <cell r="B2511">
            <v>41827</v>
          </cell>
          <cell r="C2511" t="str">
            <v>Офис</v>
          </cell>
          <cell r="D2511" t="str">
            <v>уборка</v>
          </cell>
          <cell r="G2511">
            <v>3758.2</v>
          </cell>
          <cell r="H2511">
            <v>76</v>
          </cell>
          <cell r="I2511">
            <v>51</v>
          </cell>
        </row>
        <row r="2512">
          <cell r="B2512">
            <v>41827</v>
          </cell>
          <cell r="C2512" t="str">
            <v>ФД</v>
          </cell>
          <cell r="D2512" t="str">
            <v>Займы</v>
          </cell>
          <cell r="G2512">
            <v>350000</v>
          </cell>
          <cell r="H2512">
            <v>50</v>
          </cell>
          <cell r="I2512">
            <v>66</v>
          </cell>
        </row>
        <row r="2513">
          <cell r="B2513">
            <v>41827</v>
          </cell>
          <cell r="C2513" t="str">
            <v>ФД</v>
          </cell>
          <cell r="D2513" t="str">
            <v>Транзит</v>
          </cell>
          <cell r="G2513">
            <v>481283</v>
          </cell>
          <cell r="H2513">
            <v>57</v>
          </cell>
          <cell r="I2513">
            <v>51</v>
          </cell>
        </row>
        <row r="2514">
          <cell r="B2514">
            <v>41827</v>
          </cell>
          <cell r="C2514" t="str">
            <v>14.07.11 ФМ Sidney Beach</v>
          </cell>
          <cell r="D2514" t="str">
            <v>полиграфия и производство</v>
          </cell>
          <cell r="G2514">
            <v>19800</v>
          </cell>
          <cell r="H2514">
            <v>20</v>
          </cell>
          <cell r="I2514">
            <v>60</v>
          </cell>
        </row>
        <row r="2515">
          <cell r="B2515">
            <v>41828</v>
          </cell>
          <cell r="C2515" t="str">
            <v>ИД</v>
          </cell>
          <cell r="D2515" t="str">
            <v>депозиты</v>
          </cell>
          <cell r="G2515">
            <v>350000</v>
          </cell>
          <cell r="H2515">
            <v>54</v>
          </cell>
          <cell r="I2515">
            <v>51</v>
          </cell>
        </row>
        <row r="2516">
          <cell r="B2516">
            <v>41828</v>
          </cell>
          <cell r="C2516" t="str">
            <v>ИД</v>
          </cell>
          <cell r="D2516" t="str">
            <v>депозиты</v>
          </cell>
          <cell r="G2516">
            <v>250000</v>
          </cell>
          <cell r="H2516">
            <v>54</v>
          </cell>
          <cell r="I2516">
            <v>51</v>
          </cell>
        </row>
        <row r="2517">
          <cell r="B2517">
            <v>41828</v>
          </cell>
          <cell r="C2517" t="str">
            <v>Офис</v>
          </cell>
          <cell r="D2517" t="str">
            <v>Реклама</v>
          </cell>
          <cell r="G2517">
            <v>5600</v>
          </cell>
          <cell r="H2517">
            <v>76</v>
          </cell>
          <cell r="I2517">
            <v>51</v>
          </cell>
        </row>
        <row r="2518">
          <cell r="B2518">
            <v>41828</v>
          </cell>
          <cell r="C2518" t="str">
            <v>Офис</v>
          </cell>
          <cell r="D2518" t="str">
            <v>Реклама</v>
          </cell>
          <cell r="G2518">
            <v>2800</v>
          </cell>
          <cell r="H2518">
            <v>76</v>
          </cell>
          <cell r="I2518">
            <v>51</v>
          </cell>
        </row>
        <row r="2519">
          <cell r="B2519">
            <v>41828</v>
          </cell>
          <cell r="C2519" t="str">
            <v>Офис</v>
          </cell>
          <cell r="D2519" t="str">
            <v>Реклама</v>
          </cell>
          <cell r="G2519">
            <v>5600</v>
          </cell>
          <cell r="H2519">
            <v>26</v>
          </cell>
          <cell r="I2519">
            <v>76</v>
          </cell>
        </row>
        <row r="2520">
          <cell r="B2520">
            <v>41828</v>
          </cell>
          <cell r="C2520" t="str">
            <v>Офис</v>
          </cell>
          <cell r="D2520" t="str">
            <v>Реклама</v>
          </cell>
          <cell r="G2520">
            <v>2800</v>
          </cell>
          <cell r="H2520">
            <v>26</v>
          </cell>
          <cell r="I2520">
            <v>76</v>
          </cell>
        </row>
        <row r="2521">
          <cell r="B2521">
            <v>41828</v>
          </cell>
          <cell r="C2521" t="str">
            <v>14.02.24 НИИ Вектор 1</v>
          </cell>
          <cell r="D2521" t="str">
            <v>Комиссия контрагентам</v>
          </cell>
          <cell r="G2521">
            <v>540</v>
          </cell>
          <cell r="H2521">
            <v>60</v>
          </cell>
          <cell r="I2521">
            <v>50</v>
          </cell>
        </row>
        <row r="2522">
          <cell r="B2522">
            <v>41828</v>
          </cell>
          <cell r="C2522" t="str">
            <v>14.03.04 НИИ Вектор 2</v>
          </cell>
          <cell r="D2522" t="str">
            <v>Комиссия контрагентам</v>
          </cell>
          <cell r="G2522">
            <v>540</v>
          </cell>
          <cell r="H2522">
            <v>60</v>
          </cell>
          <cell r="I2522">
            <v>50</v>
          </cell>
        </row>
        <row r="2523">
          <cell r="B2523">
            <v>41828</v>
          </cell>
          <cell r="C2523" t="str">
            <v>14.07.12 ФМ ЯРЛ Мед</v>
          </cell>
          <cell r="D2523" t="str">
            <v>сопровождение деятельности</v>
          </cell>
          <cell r="G2523">
            <v>20000</v>
          </cell>
          <cell r="H2523">
            <v>60</v>
          </cell>
          <cell r="I2523">
            <v>51</v>
          </cell>
        </row>
        <row r="2524">
          <cell r="B2524">
            <v>41828</v>
          </cell>
          <cell r="C2524" t="str">
            <v>14.07.12 ФМ ЯРЛ Мед</v>
          </cell>
          <cell r="D2524" t="str">
            <v>сопровождение деятельности</v>
          </cell>
          <cell r="G2524">
            <v>20000</v>
          </cell>
          <cell r="H2524">
            <v>20</v>
          </cell>
          <cell r="I2524">
            <v>60</v>
          </cell>
        </row>
        <row r="2525">
          <cell r="B2525">
            <v>41828</v>
          </cell>
          <cell r="C2525" t="str">
            <v>офис</v>
          </cell>
          <cell r="D2525" t="str">
            <v>Зарплата 06</v>
          </cell>
          <cell r="G2525">
            <v>10000</v>
          </cell>
          <cell r="H2525">
            <v>70</v>
          </cell>
          <cell r="I2525">
            <v>50</v>
          </cell>
        </row>
        <row r="2526">
          <cell r="B2526">
            <v>41828</v>
          </cell>
          <cell r="C2526" t="str">
            <v>14.07.20 ФМ DataBase Activation July</v>
          </cell>
          <cell r="D2526" t="str">
            <v>подотчет</v>
          </cell>
          <cell r="G2526">
            <v>600</v>
          </cell>
          <cell r="H2526">
            <v>71</v>
          </cell>
          <cell r="I2526">
            <v>50</v>
          </cell>
        </row>
        <row r="2527">
          <cell r="B2527">
            <v>41829</v>
          </cell>
          <cell r="C2527" t="str">
            <v>14.06.10 ФМ DataBase Activation June</v>
          </cell>
          <cell r="D2527" t="str">
            <v>Доп. персонал</v>
          </cell>
          <cell r="G2527">
            <v>19000</v>
          </cell>
          <cell r="H2527">
            <v>60</v>
          </cell>
          <cell r="I2527">
            <v>50</v>
          </cell>
        </row>
        <row r="2528">
          <cell r="B2528">
            <v>41829</v>
          </cell>
          <cell r="C2528" t="str">
            <v>14.05.19 ФМ DataBase Activation May1</v>
          </cell>
          <cell r="D2528" t="str">
            <v>подотчет</v>
          </cell>
          <cell r="G2528">
            <v>4000</v>
          </cell>
          <cell r="H2528">
            <v>50</v>
          </cell>
          <cell r="I2528">
            <v>71</v>
          </cell>
        </row>
        <row r="2529">
          <cell r="B2529">
            <v>41829</v>
          </cell>
          <cell r="C2529" t="str">
            <v>14.05.19 ФМ DataBase Activation May1</v>
          </cell>
          <cell r="D2529" t="str">
            <v>Промоперсонал</v>
          </cell>
          <cell r="G2529">
            <v>4000</v>
          </cell>
          <cell r="H2529">
            <v>60</v>
          </cell>
          <cell r="I2529">
            <v>50</v>
          </cell>
        </row>
        <row r="2530">
          <cell r="B2530">
            <v>41829</v>
          </cell>
          <cell r="C2530" t="str">
            <v>14.06.08 ФМ Бранч</v>
          </cell>
          <cell r="D2530" t="str">
            <v>подотчет</v>
          </cell>
          <cell r="G2530">
            <v>23485</v>
          </cell>
          <cell r="H2530">
            <v>50</v>
          </cell>
          <cell r="I2530">
            <v>71</v>
          </cell>
        </row>
        <row r="2531">
          <cell r="B2531">
            <v>41829</v>
          </cell>
          <cell r="C2531" t="str">
            <v>офис</v>
          </cell>
          <cell r="D2531" t="str">
            <v>Зарплата 07</v>
          </cell>
          <cell r="G2531">
            <v>18000</v>
          </cell>
          <cell r="H2531">
            <v>70</v>
          </cell>
          <cell r="I2531">
            <v>50</v>
          </cell>
        </row>
        <row r="2532">
          <cell r="B2532">
            <v>41829</v>
          </cell>
          <cell r="C2532" t="str">
            <v>14.06.08 ФМ Бранч</v>
          </cell>
          <cell r="D2532" t="str">
            <v>подотчет</v>
          </cell>
          <cell r="G2532">
            <v>23485</v>
          </cell>
          <cell r="H2532">
            <v>71</v>
          </cell>
          <cell r="I2532">
            <v>50</v>
          </cell>
        </row>
        <row r="2533">
          <cell r="B2533">
            <v>41829</v>
          </cell>
          <cell r="C2533" t="str">
            <v>14.06.08 ФМ Бранч</v>
          </cell>
          <cell r="D2533" t="str">
            <v>подотчет</v>
          </cell>
          <cell r="G2533">
            <v>10000</v>
          </cell>
          <cell r="H2533">
            <v>71</v>
          </cell>
          <cell r="I2533">
            <v>50</v>
          </cell>
        </row>
        <row r="2534">
          <cell r="B2534">
            <v>41829</v>
          </cell>
          <cell r="C2534" t="str">
            <v>14.06.30 ФМ Snus Top 100 Recruiting</v>
          </cell>
          <cell r="D2534" t="str">
            <v>подотчет</v>
          </cell>
          <cell r="G2534">
            <v>3000</v>
          </cell>
          <cell r="H2534">
            <v>71</v>
          </cell>
          <cell r="I2534">
            <v>50</v>
          </cell>
        </row>
        <row r="2535">
          <cell r="B2535">
            <v>41829</v>
          </cell>
          <cell r="C2535" t="str">
            <v>14.07.12 ФМ ЯРЛ Мед</v>
          </cell>
          <cell r="D2535" t="str">
            <v>подотчет</v>
          </cell>
          <cell r="G2535">
            <v>150650</v>
          </cell>
          <cell r="H2535">
            <v>71</v>
          </cell>
          <cell r="I2535">
            <v>50</v>
          </cell>
        </row>
        <row r="2536">
          <cell r="B2536">
            <v>41829</v>
          </cell>
          <cell r="C2536" t="str">
            <v>14.07.11 ФМ Sidney Beach</v>
          </cell>
          <cell r="D2536" t="str">
            <v>подотчет</v>
          </cell>
          <cell r="G2536">
            <v>150000</v>
          </cell>
          <cell r="H2536">
            <v>71</v>
          </cell>
          <cell r="I2536">
            <v>50</v>
          </cell>
        </row>
        <row r="2537">
          <cell r="B2537">
            <v>41829</v>
          </cell>
          <cell r="C2537" t="str">
            <v>Офис</v>
          </cell>
          <cell r="D2537" t="str">
            <v>подотчет</v>
          </cell>
          <cell r="G2537">
            <v>20000</v>
          </cell>
          <cell r="H2537">
            <v>71</v>
          </cell>
          <cell r="I2537">
            <v>50</v>
          </cell>
        </row>
        <row r="2538">
          <cell r="B2538">
            <v>41829</v>
          </cell>
          <cell r="C2538" t="str">
            <v>14.06.20 Газпром Энергетика и Электротехника</v>
          </cell>
          <cell r="D2538" t="str">
            <v>подотчет</v>
          </cell>
          <cell r="G2538">
            <v>2000</v>
          </cell>
          <cell r="H2538">
            <v>50</v>
          </cell>
          <cell r="I2538">
            <v>71</v>
          </cell>
        </row>
        <row r="2539">
          <cell r="B2539">
            <v>41829</v>
          </cell>
          <cell r="C2539" t="str">
            <v>14.06.20 Газпром Энергетика и Электротехника</v>
          </cell>
          <cell r="D2539" t="str">
            <v>основные средства</v>
          </cell>
          <cell r="G2539">
            <v>1980</v>
          </cell>
          <cell r="H2539">
            <v>60</v>
          </cell>
          <cell r="I2539">
            <v>50</v>
          </cell>
        </row>
        <row r="2540">
          <cell r="B2540">
            <v>41829</v>
          </cell>
          <cell r="C2540" t="str">
            <v>14.07.05 Екатеринбург Усадьба Джаз</v>
          </cell>
          <cell r="D2540" t="str">
            <v>оплата покупателя</v>
          </cell>
          <cell r="G2540">
            <v>28504.080000000002</v>
          </cell>
          <cell r="H2540">
            <v>51</v>
          </cell>
          <cell r="I2540">
            <v>62</v>
          </cell>
        </row>
        <row r="2541">
          <cell r="B2541">
            <v>41829</v>
          </cell>
          <cell r="C2541" t="str">
            <v>офис</v>
          </cell>
          <cell r="D2541" t="str">
            <v>налоги</v>
          </cell>
          <cell r="G2541">
            <v>18914</v>
          </cell>
          <cell r="H2541">
            <v>68</v>
          </cell>
          <cell r="I2541">
            <v>51</v>
          </cell>
        </row>
        <row r="2542">
          <cell r="B2542">
            <v>41829</v>
          </cell>
          <cell r="C2542" t="str">
            <v>Офис</v>
          </cell>
          <cell r="D2542" t="str">
            <v>налоги</v>
          </cell>
          <cell r="G2542">
            <v>73.45</v>
          </cell>
          <cell r="H2542">
            <v>68</v>
          </cell>
          <cell r="I2542">
            <v>51</v>
          </cell>
        </row>
        <row r="2543">
          <cell r="B2543">
            <v>41829</v>
          </cell>
          <cell r="C2543" t="str">
            <v>Офис</v>
          </cell>
          <cell r="D2543" t="str">
            <v>налоги</v>
          </cell>
          <cell r="G2543">
            <v>73.45</v>
          </cell>
          <cell r="H2543">
            <v>26</v>
          </cell>
          <cell r="I2543">
            <v>68</v>
          </cell>
        </row>
        <row r="2544">
          <cell r="B2544">
            <v>41829</v>
          </cell>
          <cell r="C2544" t="str">
            <v>Офис</v>
          </cell>
          <cell r="D2544" t="str">
            <v>подотчет</v>
          </cell>
          <cell r="G2544">
            <v>20000</v>
          </cell>
          <cell r="H2544">
            <v>50</v>
          </cell>
          <cell r="I2544">
            <v>71</v>
          </cell>
        </row>
        <row r="2545">
          <cell r="B2545">
            <v>41829</v>
          </cell>
          <cell r="C2545" t="str">
            <v>Офис</v>
          </cell>
          <cell r="D2545" t="str">
            <v>накладные расходы</v>
          </cell>
          <cell r="G2545">
            <v>20000</v>
          </cell>
          <cell r="H2545">
            <v>76</v>
          </cell>
          <cell r="I2545">
            <v>50</v>
          </cell>
        </row>
        <row r="2546">
          <cell r="B2546">
            <v>41829</v>
          </cell>
          <cell r="C2546" t="str">
            <v>Офис</v>
          </cell>
          <cell r="D2546" t="str">
            <v>накладные расходы</v>
          </cell>
          <cell r="G2546">
            <v>20000</v>
          </cell>
          <cell r="H2546">
            <v>26</v>
          </cell>
          <cell r="I2546">
            <v>76</v>
          </cell>
        </row>
        <row r="2547">
          <cell r="B2547">
            <v>41830</v>
          </cell>
          <cell r="C2547" t="str">
            <v>офис</v>
          </cell>
          <cell r="D2547" t="str">
            <v>Зарплата 06</v>
          </cell>
          <cell r="G2547">
            <v>6000</v>
          </cell>
          <cell r="H2547">
            <v>70</v>
          </cell>
          <cell r="I2547">
            <v>50</v>
          </cell>
        </row>
        <row r="2548">
          <cell r="B2548">
            <v>41830</v>
          </cell>
          <cell r="C2548" t="str">
            <v>ФД</v>
          </cell>
          <cell r="D2548" t="str">
            <v>Транзит</v>
          </cell>
          <cell r="G2548">
            <v>481283</v>
          </cell>
          <cell r="H2548">
            <v>50</v>
          </cell>
          <cell r="I2548">
            <v>57</v>
          </cell>
        </row>
        <row r="2549">
          <cell r="B2549">
            <v>41830</v>
          </cell>
          <cell r="C2549" t="str">
            <v>Офис</v>
          </cell>
          <cell r="D2549" t="str">
            <v>% за обращение</v>
          </cell>
          <cell r="G2549">
            <v>31283</v>
          </cell>
          <cell r="H2549">
            <v>76</v>
          </cell>
          <cell r="I2549">
            <v>50</v>
          </cell>
        </row>
        <row r="2550">
          <cell r="B2550">
            <v>41830</v>
          </cell>
          <cell r="C2550" t="str">
            <v>Офис</v>
          </cell>
          <cell r="D2550" t="str">
            <v>% за обращение</v>
          </cell>
          <cell r="G2550">
            <v>31283</v>
          </cell>
          <cell r="H2550">
            <v>26</v>
          </cell>
          <cell r="I2550">
            <v>76</v>
          </cell>
        </row>
        <row r="2551">
          <cell r="B2551">
            <v>41830</v>
          </cell>
          <cell r="C2551" t="str">
            <v>14.05.30 КЗ ФМ Марриот</v>
          </cell>
          <cell r="D2551" t="str">
            <v>подотчет</v>
          </cell>
          <cell r="G2551">
            <v>7000</v>
          </cell>
          <cell r="H2551">
            <v>71</v>
          </cell>
          <cell r="I2551">
            <v>50</v>
          </cell>
        </row>
        <row r="2552">
          <cell r="B2552">
            <v>41830</v>
          </cell>
          <cell r="C2552" t="str">
            <v>офис</v>
          </cell>
          <cell r="D2552" t="str">
            <v>подотчет</v>
          </cell>
          <cell r="G2552">
            <v>10000</v>
          </cell>
          <cell r="H2552">
            <v>71</v>
          </cell>
          <cell r="I2552">
            <v>50</v>
          </cell>
        </row>
        <row r="2553">
          <cell r="B2553">
            <v>41831</v>
          </cell>
          <cell r="C2553" t="str">
            <v>14.05.30 ФМ ELLE</v>
          </cell>
          <cell r="D2553" t="str">
            <v>аренда оборудования</v>
          </cell>
          <cell r="G2553">
            <v>21518</v>
          </cell>
          <cell r="H2553">
            <v>60</v>
          </cell>
          <cell r="I2553">
            <v>51</v>
          </cell>
        </row>
        <row r="2554">
          <cell r="B2554">
            <v>41831</v>
          </cell>
          <cell r="C2554" t="str">
            <v>14.07.11 ФМ Sidney Beach</v>
          </cell>
          <cell r="D2554" t="str">
            <v>аренда оборудования</v>
          </cell>
          <cell r="G2554">
            <v>21518</v>
          </cell>
          <cell r="H2554">
            <v>60</v>
          </cell>
          <cell r="I2554">
            <v>51</v>
          </cell>
        </row>
        <row r="2555">
          <cell r="B2555">
            <v>41831</v>
          </cell>
          <cell r="C2555" t="str">
            <v>14.07.11 ФМ Sidney Beach</v>
          </cell>
          <cell r="D2555" t="str">
            <v>аренда оборудования</v>
          </cell>
          <cell r="G2555">
            <v>21518</v>
          </cell>
          <cell r="H2555">
            <v>20</v>
          </cell>
          <cell r="I2555">
            <v>60</v>
          </cell>
        </row>
        <row r="2556">
          <cell r="B2556">
            <v>41831</v>
          </cell>
          <cell r="C2556" t="str">
            <v>14.07.12 ФМ ЯРЛ Мед</v>
          </cell>
          <cell r="D2556" t="str">
            <v>Доп. персонал</v>
          </cell>
          <cell r="G2556">
            <v>12180</v>
          </cell>
          <cell r="H2556">
            <v>60</v>
          </cell>
          <cell r="I2556">
            <v>51</v>
          </cell>
        </row>
        <row r="2557">
          <cell r="B2557">
            <v>41831</v>
          </cell>
          <cell r="C2557" t="str">
            <v>14.07.12 ФМ ЯРЛ Мед</v>
          </cell>
          <cell r="D2557" t="str">
            <v>Доп. персонал</v>
          </cell>
          <cell r="G2557">
            <v>12180</v>
          </cell>
          <cell r="H2557">
            <v>20</v>
          </cell>
          <cell r="I2557">
            <v>60</v>
          </cell>
        </row>
        <row r="2558">
          <cell r="B2558">
            <v>41831</v>
          </cell>
          <cell r="C2558" t="str">
            <v>офис</v>
          </cell>
          <cell r="D2558" t="str">
            <v>Зарплата 06</v>
          </cell>
          <cell r="G2558">
            <v>20000</v>
          </cell>
          <cell r="H2558">
            <v>70</v>
          </cell>
          <cell r="I2558">
            <v>50</v>
          </cell>
        </row>
        <row r="2559">
          <cell r="B2559">
            <v>41831</v>
          </cell>
          <cell r="C2559" t="str">
            <v>офис</v>
          </cell>
          <cell r="D2559" t="str">
            <v>накладные расходы</v>
          </cell>
          <cell r="G2559">
            <v>500</v>
          </cell>
          <cell r="H2559">
            <v>76</v>
          </cell>
          <cell r="I2559">
            <v>50</v>
          </cell>
        </row>
        <row r="2560">
          <cell r="B2560">
            <v>41831</v>
          </cell>
          <cell r="C2560" t="str">
            <v>ИД</v>
          </cell>
          <cell r="D2560" t="str">
            <v>депозиты</v>
          </cell>
          <cell r="G2560">
            <v>250000</v>
          </cell>
          <cell r="H2560">
            <v>51</v>
          </cell>
          <cell r="I2560">
            <v>54</v>
          </cell>
        </row>
        <row r="2561">
          <cell r="B2561">
            <v>41831</v>
          </cell>
          <cell r="C2561" t="str">
            <v>ИД</v>
          </cell>
          <cell r="D2561" t="str">
            <v>доход от ИД</v>
          </cell>
          <cell r="G2561">
            <v>97.6</v>
          </cell>
          <cell r="H2561">
            <v>51</v>
          </cell>
          <cell r="I2561">
            <v>91</v>
          </cell>
        </row>
        <row r="2562">
          <cell r="B2562">
            <v>41831</v>
          </cell>
          <cell r="C2562" t="str">
            <v>Офис</v>
          </cell>
          <cell r="D2562" t="str">
            <v>Аренда</v>
          </cell>
          <cell r="G2562">
            <v>70085</v>
          </cell>
          <cell r="H2562">
            <v>76</v>
          </cell>
          <cell r="I2562">
            <v>51</v>
          </cell>
        </row>
        <row r="2563">
          <cell r="B2563">
            <v>41831</v>
          </cell>
          <cell r="C2563" t="str">
            <v>Офис</v>
          </cell>
          <cell r="D2563" t="str">
            <v>Аренда</v>
          </cell>
          <cell r="G2563">
            <v>70085</v>
          </cell>
          <cell r="H2563">
            <v>26</v>
          </cell>
          <cell r="I2563">
            <v>76</v>
          </cell>
        </row>
        <row r="2564">
          <cell r="B2564">
            <v>41831</v>
          </cell>
          <cell r="C2564" t="str">
            <v>14.07.11 ФМ Sidney Beach</v>
          </cell>
          <cell r="D2564" t="str">
            <v>подотчет</v>
          </cell>
          <cell r="G2564">
            <v>57650</v>
          </cell>
          <cell r="H2564">
            <v>71</v>
          </cell>
          <cell r="I2564">
            <v>50</v>
          </cell>
        </row>
        <row r="2565">
          <cell r="B2565">
            <v>41831</v>
          </cell>
          <cell r="C2565" t="str">
            <v>14.09.14 Drambuie</v>
          </cell>
          <cell r="D2565" t="str">
            <v>подотчет</v>
          </cell>
          <cell r="G2565">
            <v>25000</v>
          </cell>
          <cell r="H2565">
            <v>71</v>
          </cell>
          <cell r="I2565">
            <v>50</v>
          </cell>
        </row>
        <row r="2566">
          <cell r="B2566">
            <v>41831</v>
          </cell>
          <cell r="C2566" t="str">
            <v>14.07.11 ФМ Sidney Beach</v>
          </cell>
          <cell r="D2566" t="str">
            <v>подотчет</v>
          </cell>
          <cell r="G2566">
            <v>57650</v>
          </cell>
          <cell r="H2566">
            <v>50</v>
          </cell>
          <cell r="I2566">
            <v>71</v>
          </cell>
        </row>
        <row r="2567">
          <cell r="B2567">
            <v>41831</v>
          </cell>
          <cell r="C2567" t="str">
            <v>14.07.11 ФМ Sidney Beach</v>
          </cell>
          <cell r="D2567" t="str">
            <v>основные средства</v>
          </cell>
          <cell r="G2567">
            <v>57632.7</v>
          </cell>
          <cell r="H2567">
            <v>20</v>
          </cell>
          <cell r="I2567">
            <v>60</v>
          </cell>
        </row>
        <row r="2568">
          <cell r="B2568">
            <v>41831</v>
          </cell>
          <cell r="C2568" t="str">
            <v>14.07.11 ФМ Sidney Beach</v>
          </cell>
          <cell r="D2568" t="str">
            <v>основные средства</v>
          </cell>
          <cell r="G2568">
            <v>57632.7</v>
          </cell>
          <cell r="H2568">
            <v>60</v>
          </cell>
          <cell r="I2568">
            <v>50</v>
          </cell>
        </row>
        <row r="2569">
          <cell r="B2569">
            <v>41831</v>
          </cell>
          <cell r="C2569" t="str">
            <v>14.07.11 ФМ Sidney Beach</v>
          </cell>
          <cell r="D2569" t="str">
            <v>логистика и монтаж</v>
          </cell>
          <cell r="G2569">
            <v>1950</v>
          </cell>
          <cell r="H2569">
            <v>20</v>
          </cell>
          <cell r="I2569">
            <v>60</v>
          </cell>
        </row>
        <row r="2570">
          <cell r="B2570">
            <v>41831</v>
          </cell>
          <cell r="C2570" t="str">
            <v>14.07.11 ФМ Sidney Beach</v>
          </cell>
          <cell r="D2570" t="str">
            <v>логистика и монтаж</v>
          </cell>
          <cell r="G2570">
            <v>1950</v>
          </cell>
          <cell r="H2570">
            <v>60</v>
          </cell>
          <cell r="I2570">
            <v>50</v>
          </cell>
        </row>
        <row r="2571">
          <cell r="B2571">
            <v>41831</v>
          </cell>
          <cell r="C2571" t="str">
            <v>офис</v>
          </cell>
          <cell r="D2571" t="str">
            <v>накладные расходы</v>
          </cell>
          <cell r="G2571">
            <v>468</v>
          </cell>
          <cell r="H2571">
            <v>76</v>
          </cell>
          <cell r="I2571">
            <v>50</v>
          </cell>
        </row>
        <row r="2572">
          <cell r="B2572">
            <v>41831</v>
          </cell>
          <cell r="C2572" t="str">
            <v>офис</v>
          </cell>
          <cell r="D2572" t="str">
            <v>накладные расходы</v>
          </cell>
          <cell r="G2572">
            <v>468</v>
          </cell>
          <cell r="H2572">
            <v>26</v>
          </cell>
          <cell r="I2572">
            <v>76</v>
          </cell>
        </row>
        <row r="2573">
          <cell r="B2573">
            <v>41831</v>
          </cell>
          <cell r="C2573" t="str">
            <v>14.07.11 ФМ Sidney Beach</v>
          </cell>
          <cell r="D2573" t="str">
            <v>Реализация</v>
          </cell>
          <cell r="G2573">
            <v>615914.02</v>
          </cell>
          <cell r="H2573">
            <v>62</v>
          </cell>
          <cell r="I2573">
            <v>90</v>
          </cell>
        </row>
        <row r="2574">
          <cell r="B2574">
            <v>41831</v>
          </cell>
          <cell r="C2574" t="str">
            <v>14.07.12 ФМ ЯРЛ Мед</v>
          </cell>
          <cell r="D2574" t="str">
            <v>Реализация</v>
          </cell>
          <cell r="G2574">
            <v>548725.91</v>
          </cell>
          <cell r="H2574">
            <v>62</v>
          </cell>
          <cell r="I2574">
            <v>90</v>
          </cell>
        </row>
        <row r="2575">
          <cell r="B2575">
            <v>41831</v>
          </cell>
          <cell r="C2575" t="str">
            <v>14.07.11 ФМ Sidney Beach</v>
          </cell>
          <cell r="D2575" t="str">
            <v>полиграфия и производство</v>
          </cell>
          <cell r="G2575">
            <v>12000</v>
          </cell>
          <cell r="H2575">
            <v>20</v>
          </cell>
          <cell r="I2575">
            <v>60</v>
          </cell>
        </row>
        <row r="2576">
          <cell r="B2576">
            <v>41831</v>
          </cell>
          <cell r="C2576" t="str">
            <v>14.07.11 ФМ Sidney Beach</v>
          </cell>
          <cell r="D2576" t="str">
            <v>полиграфия и производство</v>
          </cell>
          <cell r="G2576">
            <v>3679.9952000000003</v>
          </cell>
          <cell r="H2576">
            <v>20</v>
          </cell>
          <cell r="I2576">
            <v>60</v>
          </cell>
        </row>
        <row r="2577">
          <cell r="B2577">
            <v>41831</v>
          </cell>
          <cell r="C2577" t="str">
            <v>14.07.11 ФМ Sidney Beach</v>
          </cell>
          <cell r="D2577" t="str">
            <v>% проджекта</v>
          </cell>
          <cell r="G2577">
            <v>3085.442258</v>
          </cell>
          <cell r="H2577">
            <v>20</v>
          </cell>
          <cell r="I2577">
            <v>60</v>
          </cell>
        </row>
        <row r="2578">
          <cell r="B2578">
            <v>41831</v>
          </cell>
          <cell r="C2578" t="str">
            <v>офис</v>
          </cell>
          <cell r="D2578" t="str">
            <v>накладные расходы</v>
          </cell>
          <cell r="G2578">
            <v>500</v>
          </cell>
          <cell r="H2578">
            <v>26</v>
          </cell>
          <cell r="I2578">
            <v>76</v>
          </cell>
        </row>
        <row r="2579">
          <cell r="B2579">
            <v>41832</v>
          </cell>
          <cell r="C2579" t="str">
            <v>14.07.12 ФМ ЯРЛ Мед</v>
          </cell>
          <cell r="D2579" t="str">
            <v>логистика и монтаж</v>
          </cell>
          <cell r="G2579">
            <v>10000</v>
          </cell>
          <cell r="H2579">
            <v>20</v>
          </cell>
          <cell r="I2579">
            <v>60</v>
          </cell>
        </row>
        <row r="2580">
          <cell r="B2580">
            <v>41834</v>
          </cell>
          <cell r="C2580" t="str">
            <v>офис</v>
          </cell>
          <cell r="D2580" t="str">
            <v>накладные расходы</v>
          </cell>
          <cell r="G2580">
            <v>1000</v>
          </cell>
          <cell r="H2580">
            <v>76</v>
          </cell>
          <cell r="I2580">
            <v>50</v>
          </cell>
        </row>
        <row r="2581">
          <cell r="B2581">
            <v>41834</v>
          </cell>
          <cell r="C2581" t="str">
            <v>офис</v>
          </cell>
          <cell r="D2581" t="str">
            <v>накладные расходы</v>
          </cell>
          <cell r="G2581">
            <v>1000</v>
          </cell>
          <cell r="H2581">
            <v>26</v>
          </cell>
          <cell r="I2581">
            <v>76</v>
          </cell>
        </row>
        <row r="2582">
          <cell r="B2582">
            <v>41834</v>
          </cell>
          <cell r="C2582" t="str">
            <v>офис</v>
          </cell>
          <cell r="D2582" t="str">
            <v>подотчет</v>
          </cell>
          <cell r="G2582">
            <v>7500</v>
          </cell>
          <cell r="H2582">
            <v>71</v>
          </cell>
          <cell r="I2582">
            <v>50</v>
          </cell>
        </row>
        <row r="2583">
          <cell r="B2583">
            <v>41834</v>
          </cell>
          <cell r="C2583" t="str">
            <v>14.07.11 ФМ Sidney Beach</v>
          </cell>
          <cell r="D2583" t="str">
            <v>полиграфия и производство</v>
          </cell>
          <cell r="G2583">
            <v>-30000</v>
          </cell>
          <cell r="H2583">
            <v>60</v>
          </cell>
          <cell r="I2583">
            <v>50</v>
          </cell>
        </row>
        <row r="2584">
          <cell r="B2584">
            <v>41834</v>
          </cell>
          <cell r="C2584" t="str">
            <v>14.07.20 ФМ DataBase Activation July</v>
          </cell>
          <cell r="D2584" t="str">
            <v>полиграфия и производство</v>
          </cell>
          <cell r="G2584">
            <v>27500</v>
          </cell>
          <cell r="H2584">
            <v>60</v>
          </cell>
          <cell r="I2584">
            <v>50</v>
          </cell>
        </row>
        <row r="2585">
          <cell r="B2585">
            <v>41834</v>
          </cell>
          <cell r="C2585" t="str">
            <v>14.05.27 ФМ Библиотека</v>
          </cell>
          <cell r="D2585" t="str">
            <v>оплата покупателя</v>
          </cell>
          <cell r="G2585">
            <v>329565.34000000003</v>
          </cell>
          <cell r="H2585">
            <v>51</v>
          </cell>
          <cell r="I2585">
            <v>62</v>
          </cell>
        </row>
        <row r="2586">
          <cell r="B2586">
            <v>41834</v>
          </cell>
          <cell r="C2586" t="str">
            <v>14.05.16 ФМ Конференция</v>
          </cell>
          <cell r="D2586" t="str">
            <v>оплата покупателя</v>
          </cell>
          <cell r="G2586">
            <v>39425.629999999997</v>
          </cell>
          <cell r="H2586">
            <v>51</v>
          </cell>
          <cell r="I2586">
            <v>62</v>
          </cell>
        </row>
        <row r="2587">
          <cell r="B2587">
            <v>41834</v>
          </cell>
          <cell r="C2587" t="str">
            <v>14.05.14 ФМ Униформа</v>
          </cell>
          <cell r="D2587" t="str">
            <v>оплата покупателя</v>
          </cell>
          <cell r="G2587">
            <v>167260.95000000001</v>
          </cell>
          <cell r="H2587">
            <v>51</v>
          </cell>
          <cell r="I2587">
            <v>62</v>
          </cell>
        </row>
        <row r="2588">
          <cell r="B2588">
            <v>41834</v>
          </cell>
          <cell r="C2588" t="str">
            <v>14.04.11 КЗ ФМ Extra lounge</v>
          </cell>
          <cell r="D2588" t="str">
            <v>оплата покупателя</v>
          </cell>
          <cell r="G2588">
            <v>302937.31</v>
          </cell>
          <cell r="H2588">
            <v>51</v>
          </cell>
          <cell r="I2588">
            <v>62</v>
          </cell>
        </row>
        <row r="2589">
          <cell r="B2589">
            <v>41835</v>
          </cell>
          <cell r="C2589" t="str">
            <v>О!Бюро</v>
          </cell>
          <cell r="D2589" t="str">
            <v>накладные расходы</v>
          </cell>
          <cell r="G2589">
            <v>1000</v>
          </cell>
          <cell r="H2589">
            <v>60</v>
          </cell>
          <cell r="I2589">
            <v>50</v>
          </cell>
        </row>
        <row r="2590">
          <cell r="B2590">
            <v>41835</v>
          </cell>
          <cell r="C2590" t="str">
            <v>ФД</v>
          </cell>
          <cell r="D2590" t="str">
            <v>Транзит</v>
          </cell>
          <cell r="G2590">
            <v>641711.23</v>
          </cell>
          <cell r="H2590">
            <v>57</v>
          </cell>
          <cell r="I2590">
            <v>51</v>
          </cell>
        </row>
        <row r="2591">
          <cell r="B2591">
            <v>41835</v>
          </cell>
          <cell r="C2591" t="str">
            <v>офис</v>
          </cell>
          <cell r="D2591" t="str">
            <v>Зарплата 06</v>
          </cell>
          <cell r="G2591">
            <v>75000</v>
          </cell>
          <cell r="H2591">
            <v>70</v>
          </cell>
          <cell r="I2591">
            <v>50</v>
          </cell>
        </row>
        <row r="2592">
          <cell r="B2592">
            <v>41835</v>
          </cell>
          <cell r="C2592" t="str">
            <v>офис</v>
          </cell>
          <cell r="D2592" t="str">
            <v>Зарплата 06</v>
          </cell>
          <cell r="G2592">
            <v>34000</v>
          </cell>
          <cell r="H2592">
            <v>70</v>
          </cell>
          <cell r="I2592">
            <v>50</v>
          </cell>
        </row>
        <row r="2593">
          <cell r="B2593">
            <v>41835</v>
          </cell>
          <cell r="C2593" t="str">
            <v>офис</v>
          </cell>
          <cell r="D2593" t="str">
            <v>Зарплата 06</v>
          </cell>
          <cell r="G2593">
            <v>40000</v>
          </cell>
          <cell r="H2593">
            <v>70</v>
          </cell>
          <cell r="I2593">
            <v>50</v>
          </cell>
        </row>
        <row r="2594">
          <cell r="B2594">
            <v>41835</v>
          </cell>
          <cell r="C2594" t="str">
            <v>офис</v>
          </cell>
          <cell r="D2594" t="str">
            <v>Зарплата 06</v>
          </cell>
          <cell r="G2594">
            <v>40000</v>
          </cell>
          <cell r="H2594">
            <v>70</v>
          </cell>
          <cell r="I2594">
            <v>50</v>
          </cell>
        </row>
        <row r="2595">
          <cell r="B2595">
            <v>41835</v>
          </cell>
          <cell r="C2595" t="str">
            <v>офис</v>
          </cell>
          <cell r="D2595" t="str">
            <v>Зарплата 06</v>
          </cell>
          <cell r="G2595">
            <v>32750</v>
          </cell>
          <cell r="H2595">
            <v>70</v>
          </cell>
          <cell r="I2595">
            <v>50</v>
          </cell>
        </row>
        <row r="2596">
          <cell r="B2596">
            <v>41835</v>
          </cell>
          <cell r="C2596" t="str">
            <v>офис</v>
          </cell>
          <cell r="D2596" t="str">
            <v>Зарплата 06</v>
          </cell>
          <cell r="G2596">
            <v>32000</v>
          </cell>
          <cell r="H2596">
            <v>70</v>
          </cell>
          <cell r="I2596">
            <v>50</v>
          </cell>
        </row>
        <row r="2597">
          <cell r="B2597">
            <v>41835</v>
          </cell>
          <cell r="C2597" t="str">
            <v>офис</v>
          </cell>
          <cell r="D2597" t="str">
            <v>Зарплата 06</v>
          </cell>
          <cell r="G2597">
            <v>20000</v>
          </cell>
          <cell r="H2597">
            <v>70</v>
          </cell>
          <cell r="I2597">
            <v>50</v>
          </cell>
        </row>
        <row r="2598">
          <cell r="B2598">
            <v>41835</v>
          </cell>
          <cell r="C2598" t="str">
            <v>офис</v>
          </cell>
          <cell r="D2598" t="str">
            <v>Зарплата 06</v>
          </cell>
          <cell r="G2598">
            <v>32000</v>
          </cell>
          <cell r="H2598">
            <v>70</v>
          </cell>
          <cell r="I2598">
            <v>50</v>
          </cell>
        </row>
        <row r="2599">
          <cell r="B2599">
            <v>41835</v>
          </cell>
          <cell r="C2599" t="str">
            <v>ФД</v>
          </cell>
          <cell r="D2599" t="str">
            <v>Займы</v>
          </cell>
          <cell r="G2599">
            <v>170000</v>
          </cell>
          <cell r="H2599">
            <v>50</v>
          </cell>
          <cell r="I2599">
            <v>66</v>
          </cell>
        </row>
        <row r="2600">
          <cell r="B2600">
            <v>41835</v>
          </cell>
          <cell r="C2600" t="str">
            <v>14.07.18 ФМ Море</v>
          </cell>
          <cell r="D2600" t="str">
            <v>полиграфия и производство</v>
          </cell>
          <cell r="G2600">
            <v>1000</v>
          </cell>
          <cell r="H2600">
            <v>60</v>
          </cell>
          <cell r="I2600">
            <v>51</v>
          </cell>
        </row>
        <row r="2601">
          <cell r="B2601">
            <v>41835</v>
          </cell>
          <cell r="C2601" t="str">
            <v>14.07.18 ФМ Море</v>
          </cell>
          <cell r="D2601" t="str">
            <v>полиграфия и производство</v>
          </cell>
          <cell r="G2601">
            <v>1000</v>
          </cell>
          <cell r="H2601">
            <v>20</v>
          </cell>
          <cell r="I2601">
            <v>60</v>
          </cell>
        </row>
        <row r="2602">
          <cell r="B2602">
            <v>41835</v>
          </cell>
          <cell r="C2602" t="str">
            <v>14.07.17 ФМ Le Cristal</v>
          </cell>
          <cell r="D2602" t="str">
            <v>полиграфия и производство</v>
          </cell>
          <cell r="G2602">
            <v>2000</v>
          </cell>
          <cell r="H2602">
            <v>60</v>
          </cell>
          <cell r="I2602">
            <v>51</v>
          </cell>
        </row>
        <row r="2603">
          <cell r="B2603">
            <v>41835</v>
          </cell>
          <cell r="C2603" t="str">
            <v>14.07.17 ФМ Le Cristal</v>
          </cell>
          <cell r="D2603" t="str">
            <v>полиграфия и производство</v>
          </cell>
          <cell r="G2603">
            <v>2000</v>
          </cell>
          <cell r="H2603">
            <v>20</v>
          </cell>
          <cell r="I2603">
            <v>60</v>
          </cell>
        </row>
        <row r="2604">
          <cell r="B2604">
            <v>41835</v>
          </cell>
          <cell r="C2604" t="str">
            <v>14.07.25 ФМ Sidney Beach</v>
          </cell>
          <cell r="D2604" t="str">
            <v>полиграфия и производство</v>
          </cell>
          <cell r="G2604">
            <v>2988.5</v>
          </cell>
          <cell r="H2604">
            <v>60</v>
          </cell>
          <cell r="I2604">
            <v>51</v>
          </cell>
        </row>
        <row r="2605">
          <cell r="B2605">
            <v>41835</v>
          </cell>
          <cell r="C2605" t="str">
            <v>14.07.25 ФМ Sidney Beach</v>
          </cell>
          <cell r="D2605" t="str">
            <v>полиграфия и производство</v>
          </cell>
          <cell r="G2605">
            <v>2988.5</v>
          </cell>
          <cell r="H2605">
            <v>20</v>
          </cell>
          <cell r="I2605">
            <v>60</v>
          </cell>
        </row>
        <row r="2606">
          <cell r="B2606">
            <v>41835</v>
          </cell>
          <cell r="C2606" t="str">
            <v>О!Бюро</v>
          </cell>
          <cell r="D2606" t="str">
            <v>накладные расходы</v>
          </cell>
          <cell r="G2606">
            <v>120</v>
          </cell>
          <cell r="H2606">
            <v>60</v>
          </cell>
          <cell r="I2606">
            <v>50</v>
          </cell>
        </row>
        <row r="2607">
          <cell r="B2607">
            <v>41835</v>
          </cell>
          <cell r="C2607" t="str">
            <v>О!Бюро</v>
          </cell>
          <cell r="D2607" t="str">
            <v>накладные расходы</v>
          </cell>
          <cell r="G2607">
            <v>120</v>
          </cell>
          <cell r="H2607">
            <v>20</v>
          </cell>
          <cell r="I2607">
            <v>60</v>
          </cell>
        </row>
        <row r="2608">
          <cell r="B2608">
            <v>41835</v>
          </cell>
          <cell r="C2608" t="str">
            <v>14.07.11 ФМ Sidney Beach</v>
          </cell>
          <cell r="D2608" t="str">
            <v>полиграфия и производство</v>
          </cell>
          <cell r="G2608">
            <v>2600</v>
          </cell>
          <cell r="H2608">
            <v>60</v>
          </cell>
          <cell r="I2608">
            <v>51</v>
          </cell>
        </row>
        <row r="2609">
          <cell r="B2609">
            <v>41835</v>
          </cell>
          <cell r="C2609" t="str">
            <v>14.07.18 ФМ Море</v>
          </cell>
          <cell r="D2609" t="str">
            <v>полиграфия и производство</v>
          </cell>
          <cell r="G2609">
            <v>45000</v>
          </cell>
          <cell r="H2609">
            <v>60</v>
          </cell>
          <cell r="I2609">
            <v>51</v>
          </cell>
        </row>
        <row r="2610">
          <cell r="B2610">
            <v>41835</v>
          </cell>
          <cell r="C2610" t="str">
            <v>14.07.11 ФМ Sidney Beach</v>
          </cell>
          <cell r="D2610" t="str">
            <v>полиграфия и производство</v>
          </cell>
          <cell r="G2610">
            <v>2600</v>
          </cell>
          <cell r="H2610">
            <v>20</v>
          </cell>
          <cell r="I2610">
            <v>60</v>
          </cell>
        </row>
        <row r="2611">
          <cell r="B2611">
            <v>41835</v>
          </cell>
          <cell r="C2611" t="str">
            <v>14.07.18 ФМ Море</v>
          </cell>
          <cell r="D2611" t="str">
            <v>полиграфия и производство</v>
          </cell>
          <cell r="G2611">
            <v>45000</v>
          </cell>
          <cell r="H2611">
            <v>20</v>
          </cell>
          <cell r="I2611">
            <v>60</v>
          </cell>
        </row>
        <row r="2612">
          <cell r="B2612">
            <v>41835</v>
          </cell>
          <cell r="C2612" t="str">
            <v>О!Бюро</v>
          </cell>
          <cell r="D2612" t="str">
            <v>накладные расходы</v>
          </cell>
          <cell r="G2612">
            <v>1000</v>
          </cell>
          <cell r="H2612">
            <v>20</v>
          </cell>
          <cell r="I2612">
            <v>60</v>
          </cell>
        </row>
        <row r="2613">
          <cell r="B2613">
            <v>41836</v>
          </cell>
          <cell r="C2613" t="str">
            <v>14.07.17 ФМ Le Cristal</v>
          </cell>
          <cell r="D2613" t="str">
            <v>подотчет</v>
          </cell>
          <cell r="G2613">
            <v>70000</v>
          </cell>
          <cell r="H2613">
            <v>71</v>
          </cell>
          <cell r="I2613">
            <v>50</v>
          </cell>
        </row>
        <row r="2614">
          <cell r="B2614">
            <v>41836</v>
          </cell>
          <cell r="C2614" t="str">
            <v>14.07.18 ФМ Sidney Beach</v>
          </cell>
          <cell r="D2614" t="str">
            <v>подотчет</v>
          </cell>
          <cell r="G2614">
            <v>50000</v>
          </cell>
          <cell r="H2614">
            <v>71</v>
          </cell>
          <cell r="I2614">
            <v>50</v>
          </cell>
        </row>
        <row r="2615">
          <cell r="B2615">
            <v>41836</v>
          </cell>
          <cell r="C2615" t="str">
            <v>О!Бюро</v>
          </cell>
          <cell r="D2615" t="str">
            <v>накладные расходы</v>
          </cell>
          <cell r="G2615">
            <v>1000</v>
          </cell>
          <cell r="H2615">
            <v>60</v>
          </cell>
          <cell r="I2615">
            <v>50</v>
          </cell>
        </row>
        <row r="2616">
          <cell r="B2616">
            <v>41836</v>
          </cell>
          <cell r="C2616" t="str">
            <v>О!Бюро</v>
          </cell>
          <cell r="D2616" t="str">
            <v>накладные расходы</v>
          </cell>
          <cell r="G2616">
            <v>1000</v>
          </cell>
          <cell r="H2616">
            <v>20</v>
          </cell>
          <cell r="I2616">
            <v>60</v>
          </cell>
        </row>
        <row r="2617">
          <cell r="B2617">
            <v>41836</v>
          </cell>
          <cell r="C2617" t="str">
            <v>офис</v>
          </cell>
          <cell r="D2617" t="str">
            <v>Зарплата 06</v>
          </cell>
          <cell r="G2617">
            <v>30000</v>
          </cell>
          <cell r="H2617">
            <v>70</v>
          </cell>
          <cell r="I2617">
            <v>50</v>
          </cell>
        </row>
        <row r="2618">
          <cell r="B2618">
            <v>41836</v>
          </cell>
          <cell r="C2618" t="str">
            <v>офис</v>
          </cell>
          <cell r="D2618" t="str">
            <v>Зарплата 06</v>
          </cell>
          <cell r="G2618">
            <v>5000</v>
          </cell>
          <cell r="H2618">
            <v>70</v>
          </cell>
          <cell r="I2618">
            <v>50</v>
          </cell>
        </row>
        <row r="2619">
          <cell r="B2619">
            <v>41836</v>
          </cell>
          <cell r="C2619" t="str">
            <v>ТП АвтоСпецЦентр 7</v>
          </cell>
          <cell r="D2619" t="str">
            <v>сопровождение деятельности</v>
          </cell>
          <cell r="G2619">
            <v>15000</v>
          </cell>
          <cell r="H2619">
            <v>60</v>
          </cell>
          <cell r="I2619">
            <v>50</v>
          </cell>
        </row>
        <row r="2620">
          <cell r="B2620">
            <v>41836</v>
          </cell>
          <cell r="C2620" t="str">
            <v>офис</v>
          </cell>
          <cell r="D2620" t="str">
            <v>% по кредитам и займам</v>
          </cell>
          <cell r="G2620">
            <v>10000</v>
          </cell>
          <cell r="H2620">
            <v>76</v>
          </cell>
          <cell r="I2620">
            <v>50</v>
          </cell>
        </row>
        <row r="2621">
          <cell r="B2621">
            <v>41836</v>
          </cell>
          <cell r="C2621" t="str">
            <v>офис</v>
          </cell>
          <cell r="D2621" t="str">
            <v>% по кредитам и займам</v>
          </cell>
          <cell r="G2621">
            <v>10000</v>
          </cell>
          <cell r="H2621">
            <v>26</v>
          </cell>
          <cell r="I2621">
            <v>76</v>
          </cell>
        </row>
        <row r="2622">
          <cell r="B2622">
            <v>41836</v>
          </cell>
          <cell r="C2622" t="str">
            <v>Офис</v>
          </cell>
          <cell r="D2622" t="str">
            <v>% по кредитам и займам</v>
          </cell>
          <cell r="G2622">
            <v>10000</v>
          </cell>
          <cell r="H2622">
            <v>76</v>
          </cell>
          <cell r="I2622">
            <v>50</v>
          </cell>
        </row>
        <row r="2623">
          <cell r="B2623">
            <v>41836</v>
          </cell>
          <cell r="C2623" t="str">
            <v>Офис</v>
          </cell>
          <cell r="D2623" t="str">
            <v>% по кредитам и займам</v>
          </cell>
          <cell r="G2623">
            <v>10000</v>
          </cell>
          <cell r="H2623">
            <v>26</v>
          </cell>
          <cell r="I2623">
            <v>76</v>
          </cell>
        </row>
        <row r="2624">
          <cell r="B2624">
            <v>41836</v>
          </cell>
          <cell r="C2624" t="str">
            <v>офис</v>
          </cell>
          <cell r="D2624" t="str">
            <v>накладные расходы</v>
          </cell>
          <cell r="G2624">
            <v>-6000</v>
          </cell>
          <cell r="H2624">
            <v>76</v>
          </cell>
          <cell r="I2624">
            <v>51</v>
          </cell>
        </row>
        <row r="2625">
          <cell r="B2625">
            <v>41836</v>
          </cell>
          <cell r="C2625" t="str">
            <v>офис</v>
          </cell>
          <cell r="D2625" t="str">
            <v>накладные расходы</v>
          </cell>
          <cell r="G2625">
            <v>-6000</v>
          </cell>
          <cell r="H2625">
            <v>26</v>
          </cell>
          <cell r="I2625">
            <v>76</v>
          </cell>
        </row>
        <row r="2626">
          <cell r="B2626">
            <v>41836</v>
          </cell>
          <cell r="C2626" t="str">
            <v>14.07.17 ФМ Конференция</v>
          </cell>
          <cell r="D2626" t="str">
            <v>оплата покупателя</v>
          </cell>
          <cell r="G2626">
            <v>19340.2</v>
          </cell>
          <cell r="H2626">
            <v>51</v>
          </cell>
          <cell r="I2626">
            <v>62</v>
          </cell>
        </row>
        <row r="2627">
          <cell r="B2627">
            <v>41836</v>
          </cell>
          <cell r="C2627" t="str">
            <v>офис</v>
          </cell>
          <cell r="D2627" t="str">
            <v>накладные расходы</v>
          </cell>
          <cell r="G2627">
            <v>4730</v>
          </cell>
          <cell r="H2627">
            <v>26</v>
          </cell>
          <cell r="I2627">
            <v>76</v>
          </cell>
        </row>
        <row r="2628">
          <cell r="B2628">
            <v>41836</v>
          </cell>
          <cell r="C2628" t="str">
            <v>14.07.17 ФМ Конференция</v>
          </cell>
          <cell r="D2628" t="str">
            <v>Реализация</v>
          </cell>
          <cell r="G2628">
            <v>19340.2</v>
          </cell>
          <cell r="H2628">
            <v>62</v>
          </cell>
          <cell r="I2628">
            <v>90</v>
          </cell>
        </row>
        <row r="2629">
          <cell r="B2629">
            <v>41837</v>
          </cell>
          <cell r="C2629" t="str">
            <v>14.07.17 ФМ Le Cristal</v>
          </cell>
          <cell r="D2629" t="str">
            <v>Реализация</v>
          </cell>
          <cell r="G2629">
            <v>255697.65</v>
          </cell>
          <cell r="H2629">
            <v>62</v>
          </cell>
          <cell r="I2629">
            <v>90</v>
          </cell>
        </row>
        <row r="2630">
          <cell r="B2630">
            <v>41837</v>
          </cell>
          <cell r="C2630" t="str">
            <v>14.07.17 ФМ Le Cristal</v>
          </cell>
          <cell r="D2630" t="str">
            <v>полиграфия и производство</v>
          </cell>
          <cell r="G2630">
            <v>2500.0070000000001</v>
          </cell>
          <cell r="H2630">
            <v>20</v>
          </cell>
          <cell r="I2630">
            <v>60</v>
          </cell>
        </row>
        <row r="2631">
          <cell r="B2631">
            <v>41837</v>
          </cell>
          <cell r="C2631" t="str">
            <v>14.07.17 ФМ Le Cristal</v>
          </cell>
          <cell r="D2631" t="str">
            <v>% аккаунта</v>
          </cell>
          <cell r="G2631">
            <v>1826.4227156999998</v>
          </cell>
          <cell r="H2631">
            <v>20</v>
          </cell>
          <cell r="I2631">
            <v>60</v>
          </cell>
        </row>
        <row r="2632">
          <cell r="B2632">
            <v>41837</v>
          </cell>
          <cell r="C2632" t="str">
            <v>14.07.17 ФМ Le Cristal</v>
          </cell>
          <cell r="D2632" t="str">
            <v>% проджекта</v>
          </cell>
          <cell r="G2632">
            <v>1826.4227156999998</v>
          </cell>
          <cell r="H2632">
            <v>20</v>
          </cell>
          <cell r="I2632">
            <v>60</v>
          </cell>
        </row>
        <row r="2633">
          <cell r="B2633">
            <v>41838</v>
          </cell>
          <cell r="C2633" t="str">
            <v>Офис</v>
          </cell>
          <cell r="D2633" t="str">
            <v>налоги</v>
          </cell>
          <cell r="G2633">
            <v>39173</v>
          </cell>
          <cell r="H2633">
            <v>68</v>
          </cell>
          <cell r="I2633">
            <v>51</v>
          </cell>
        </row>
        <row r="2634">
          <cell r="B2634">
            <v>41838</v>
          </cell>
          <cell r="C2634" t="str">
            <v>ФД</v>
          </cell>
          <cell r="D2634" t="str">
            <v>Займы</v>
          </cell>
          <cell r="G2634">
            <v>5000</v>
          </cell>
          <cell r="H2634">
            <v>50</v>
          </cell>
          <cell r="I2634">
            <v>66</v>
          </cell>
        </row>
        <row r="2635">
          <cell r="B2635">
            <v>41838</v>
          </cell>
          <cell r="C2635" t="str">
            <v>14.07.17 ББР Банк Запонки</v>
          </cell>
          <cell r="D2635" t="str">
            <v>подотчет</v>
          </cell>
          <cell r="G2635">
            <v>5000</v>
          </cell>
          <cell r="H2635">
            <v>71</v>
          </cell>
          <cell r="I2635">
            <v>50</v>
          </cell>
        </row>
        <row r="2636">
          <cell r="B2636">
            <v>41838</v>
          </cell>
          <cell r="C2636" t="str">
            <v>ФД</v>
          </cell>
          <cell r="D2636" t="str">
            <v>перемещение</v>
          </cell>
          <cell r="G2636">
            <v>53895</v>
          </cell>
          <cell r="H2636">
            <v>56</v>
          </cell>
          <cell r="I2636">
            <v>51</v>
          </cell>
        </row>
        <row r="2637">
          <cell r="B2637">
            <v>41838</v>
          </cell>
          <cell r="C2637" t="str">
            <v>ФД</v>
          </cell>
          <cell r="D2637" t="str">
            <v>Займы</v>
          </cell>
          <cell r="G2637">
            <v>170000</v>
          </cell>
          <cell r="H2637">
            <v>66</v>
          </cell>
          <cell r="I2637">
            <v>50</v>
          </cell>
        </row>
        <row r="2638">
          <cell r="B2638">
            <v>41838</v>
          </cell>
          <cell r="C2638" t="str">
            <v>офис</v>
          </cell>
          <cell r="D2638" t="str">
            <v>Зарплата 06</v>
          </cell>
          <cell r="G2638">
            <v>100000</v>
          </cell>
          <cell r="H2638">
            <v>70</v>
          </cell>
          <cell r="I2638">
            <v>50</v>
          </cell>
        </row>
        <row r="2639">
          <cell r="B2639">
            <v>41838</v>
          </cell>
          <cell r="C2639" t="str">
            <v>офис</v>
          </cell>
          <cell r="D2639" t="str">
            <v>Зарплата 06</v>
          </cell>
          <cell r="G2639">
            <v>100000</v>
          </cell>
          <cell r="H2639">
            <v>70</v>
          </cell>
          <cell r="I2639">
            <v>50</v>
          </cell>
        </row>
        <row r="2640">
          <cell r="B2640">
            <v>41838</v>
          </cell>
          <cell r="C2640" t="str">
            <v>ФД</v>
          </cell>
          <cell r="D2640" t="str">
            <v>Транзит</v>
          </cell>
          <cell r="G2640">
            <v>641711.23</v>
          </cell>
          <cell r="H2640">
            <v>50</v>
          </cell>
          <cell r="I2640">
            <v>57</v>
          </cell>
        </row>
        <row r="2641">
          <cell r="B2641">
            <v>41838</v>
          </cell>
          <cell r="C2641" t="str">
            <v>Офис</v>
          </cell>
          <cell r="D2641" t="str">
            <v>% за обращение</v>
          </cell>
          <cell r="G2641">
            <v>41711.230000000003</v>
          </cell>
          <cell r="H2641">
            <v>76</v>
          </cell>
          <cell r="I2641">
            <v>50</v>
          </cell>
        </row>
        <row r="2642">
          <cell r="B2642">
            <v>41838</v>
          </cell>
          <cell r="C2642" t="str">
            <v>Офис</v>
          </cell>
          <cell r="D2642" t="str">
            <v>% за обращение</v>
          </cell>
          <cell r="G2642">
            <v>41711.230000000003</v>
          </cell>
          <cell r="H2642">
            <v>26</v>
          </cell>
          <cell r="I2642">
            <v>76</v>
          </cell>
        </row>
        <row r="2643">
          <cell r="B2643">
            <v>41838</v>
          </cell>
          <cell r="C2643" t="str">
            <v>14.07.18 ФМ Sidney Beach</v>
          </cell>
          <cell r="D2643" t="str">
            <v>Реализация</v>
          </cell>
          <cell r="G2643">
            <v>344638.42</v>
          </cell>
          <cell r="H2643">
            <v>62</v>
          </cell>
          <cell r="I2643">
            <v>90</v>
          </cell>
        </row>
        <row r="2644">
          <cell r="B2644">
            <v>41838</v>
          </cell>
          <cell r="C2644" t="str">
            <v>14.07.18 ФМ Море</v>
          </cell>
          <cell r="D2644" t="str">
            <v>Доп. персонал</v>
          </cell>
          <cell r="G2644">
            <v>8000</v>
          </cell>
          <cell r="H2644">
            <v>20</v>
          </cell>
          <cell r="I2644">
            <v>60</v>
          </cell>
        </row>
        <row r="2645">
          <cell r="B2645">
            <v>41838</v>
          </cell>
          <cell r="C2645" t="str">
            <v>14.07.18 ФМ Sidney Beach</v>
          </cell>
          <cell r="D2645" t="str">
            <v>Доп. персонал</v>
          </cell>
          <cell r="G2645">
            <v>4000</v>
          </cell>
          <cell r="H2645">
            <v>20</v>
          </cell>
          <cell r="I2645">
            <v>60</v>
          </cell>
        </row>
        <row r="2646">
          <cell r="B2646">
            <v>41838</v>
          </cell>
          <cell r="C2646" t="str">
            <v>14.07.18 ФМ Sidney Beach</v>
          </cell>
          <cell r="D2646" t="str">
            <v>Доп. персонал</v>
          </cell>
          <cell r="G2646">
            <v>15500</v>
          </cell>
          <cell r="H2646">
            <v>20</v>
          </cell>
          <cell r="I2646">
            <v>60</v>
          </cell>
        </row>
        <row r="2647">
          <cell r="B2647">
            <v>41838</v>
          </cell>
          <cell r="C2647" t="str">
            <v>14.07.18 ФМ Sidney Beach</v>
          </cell>
          <cell r="D2647" t="str">
            <v>Доп. персонал</v>
          </cell>
          <cell r="G2647">
            <v>11400</v>
          </cell>
          <cell r="H2647">
            <v>20</v>
          </cell>
          <cell r="I2647">
            <v>60</v>
          </cell>
        </row>
        <row r="2648">
          <cell r="B2648">
            <v>41838</v>
          </cell>
          <cell r="C2648" t="str">
            <v>14.07.18 ФМ Sidney Beach</v>
          </cell>
          <cell r="D2648" t="str">
            <v>Промоперсонал</v>
          </cell>
          <cell r="G2648">
            <v>12000</v>
          </cell>
          <cell r="H2648">
            <v>20</v>
          </cell>
          <cell r="I2648">
            <v>60</v>
          </cell>
        </row>
        <row r="2649">
          <cell r="B2649">
            <v>41838</v>
          </cell>
          <cell r="C2649" t="str">
            <v>14.07.18 ФМ Sidney Beach</v>
          </cell>
          <cell r="D2649" t="str">
            <v>Промоперсонал</v>
          </cell>
          <cell r="G2649">
            <v>3000</v>
          </cell>
          <cell r="H2649">
            <v>20</v>
          </cell>
          <cell r="I2649">
            <v>60</v>
          </cell>
        </row>
        <row r="2650">
          <cell r="B2650">
            <v>41838</v>
          </cell>
          <cell r="C2650" t="str">
            <v>14.07.18 ФМ Sidney Beach</v>
          </cell>
          <cell r="D2650" t="str">
            <v>логистика и монтаж</v>
          </cell>
          <cell r="G2650">
            <v>5700</v>
          </cell>
          <cell r="H2650">
            <v>20</v>
          </cell>
          <cell r="I2650">
            <v>60</v>
          </cell>
        </row>
        <row r="2651">
          <cell r="B2651">
            <v>41838</v>
          </cell>
          <cell r="C2651" t="str">
            <v>14.07.18 ФМ Sidney Beach</v>
          </cell>
          <cell r="D2651" t="str">
            <v>аренда оборудования</v>
          </cell>
          <cell r="G2651">
            <v>2520</v>
          </cell>
          <cell r="H2651">
            <v>20</v>
          </cell>
          <cell r="I2651">
            <v>60</v>
          </cell>
        </row>
        <row r="2652">
          <cell r="B2652">
            <v>41838</v>
          </cell>
          <cell r="C2652" t="str">
            <v>14.07.18 ФМ Sidney Beach</v>
          </cell>
          <cell r="D2652" t="str">
            <v>Основные средства</v>
          </cell>
          <cell r="G2652">
            <v>13000</v>
          </cell>
          <cell r="H2652">
            <v>20</v>
          </cell>
          <cell r="I2652">
            <v>60</v>
          </cell>
        </row>
        <row r="2653">
          <cell r="B2653">
            <v>41838</v>
          </cell>
          <cell r="C2653" t="str">
            <v>14.07.18 ФМ Море</v>
          </cell>
          <cell r="D2653" t="str">
            <v>Реализация</v>
          </cell>
          <cell r="G2653">
            <v>227917.47</v>
          </cell>
          <cell r="H2653">
            <v>62</v>
          </cell>
          <cell r="I2653">
            <v>90</v>
          </cell>
        </row>
        <row r="2654">
          <cell r="B2654">
            <v>41838</v>
          </cell>
          <cell r="C2654" t="str">
            <v>14.07.18 ФМ Sidney Beach</v>
          </cell>
          <cell r="D2654" t="str">
            <v>% аккаунта</v>
          </cell>
          <cell r="G2654">
            <v>3662.8629999999998</v>
          </cell>
          <cell r="H2654">
            <v>20</v>
          </cell>
          <cell r="I2654">
            <v>60</v>
          </cell>
        </row>
        <row r="2655">
          <cell r="B2655">
            <v>41838</v>
          </cell>
          <cell r="C2655" t="str">
            <v>14.07.18 ФМ Sidney Beach</v>
          </cell>
          <cell r="D2655" t="str">
            <v>% проджекта</v>
          </cell>
          <cell r="G2655">
            <v>3589.6057399999995</v>
          </cell>
          <cell r="H2655">
            <v>20</v>
          </cell>
          <cell r="I2655">
            <v>60</v>
          </cell>
        </row>
        <row r="2656">
          <cell r="B2656">
            <v>41839</v>
          </cell>
          <cell r="C2656" t="str">
            <v>14.07.18 ФМ Море</v>
          </cell>
          <cell r="D2656" t="str">
            <v>Доп. персонал</v>
          </cell>
          <cell r="G2656">
            <v>8000</v>
          </cell>
          <cell r="H2656">
            <v>20</v>
          </cell>
          <cell r="I2656">
            <v>60</v>
          </cell>
        </row>
        <row r="2657">
          <cell r="B2657">
            <v>41840</v>
          </cell>
          <cell r="C2657" t="str">
            <v>14.07.20 ФМ DataBase Activation July</v>
          </cell>
          <cell r="D2657" t="str">
            <v>полиграфия и производство</v>
          </cell>
          <cell r="G2657">
            <v>27500</v>
          </cell>
          <cell r="H2657">
            <v>20</v>
          </cell>
          <cell r="I2657">
            <v>60</v>
          </cell>
        </row>
        <row r="2658">
          <cell r="B2658">
            <v>41840</v>
          </cell>
          <cell r="C2658" t="str">
            <v>14.07.20 ФМ DataBase Activation July</v>
          </cell>
          <cell r="D2658" t="str">
            <v>Реализация</v>
          </cell>
          <cell r="G2658">
            <v>211186.63</v>
          </cell>
          <cell r="H2658">
            <v>62</v>
          </cell>
          <cell r="I2658">
            <v>90</v>
          </cell>
        </row>
        <row r="2659">
          <cell r="B2659">
            <v>41840</v>
          </cell>
          <cell r="C2659" t="str">
            <v>14.07.18 ФМ Море</v>
          </cell>
          <cell r="D2659" t="str">
            <v>Доп. персонал</v>
          </cell>
          <cell r="G2659">
            <v>8600</v>
          </cell>
          <cell r="H2659">
            <v>20</v>
          </cell>
          <cell r="I2659">
            <v>60</v>
          </cell>
        </row>
        <row r="2660">
          <cell r="B2660">
            <v>41840</v>
          </cell>
          <cell r="C2660" t="str">
            <v>14.07.20 ФМ DataBase Activation July</v>
          </cell>
          <cell r="D2660" t="str">
            <v>Доп. персонал</v>
          </cell>
          <cell r="G2660">
            <v>30000</v>
          </cell>
          <cell r="H2660">
            <v>20</v>
          </cell>
          <cell r="I2660">
            <v>60</v>
          </cell>
        </row>
        <row r="2661">
          <cell r="B2661">
            <v>41841</v>
          </cell>
          <cell r="C2661" t="str">
            <v>14.09.14 Drambuie</v>
          </cell>
          <cell r="D2661" t="str">
            <v>подотчет</v>
          </cell>
          <cell r="G2661">
            <v>12450</v>
          </cell>
          <cell r="H2661">
            <v>50</v>
          </cell>
          <cell r="I2661">
            <v>71</v>
          </cell>
        </row>
        <row r="2662">
          <cell r="B2662">
            <v>41841</v>
          </cell>
          <cell r="C2662" t="str">
            <v>ФД</v>
          </cell>
          <cell r="D2662" t="str">
            <v>перемещение</v>
          </cell>
          <cell r="G2662">
            <v>90076</v>
          </cell>
          <cell r="H2662">
            <v>56</v>
          </cell>
          <cell r="I2662">
            <v>51</v>
          </cell>
        </row>
        <row r="2663">
          <cell r="B2663">
            <v>41841</v>
          </cell>
          <cell r="C2663" t="str">
            <v>ФД</v>
          </cell>
          <cell r="D2663" t="str">
            <v>перемещение</v>
          </cell>
          <cell r="G2663">
            <v>143971</v>
          </cell>
          <cell r="H2663">
            <v>50</v>
          </cell>
          <cell r="I2663">
            <v>56</v>
          </cell>
        </row>
        <row r="2664">
          <cell r="B2664">
            <v>41841</v>
          </cell>
          <cell r="C2664" t="str">
            <v>офис</v>
          </cell>
          <cell r="D2664" t="str">
            <v>% за обращение</v>
          </cell>
          <cell r="G2664">
            <v>4671</v>
          </cell>
          <cell r="H2664">
            <v>76</v>
          </cell>
          <cell r="I2664">
            <v>50</v>
          </cell>
        </row>
        <row r="2665">
          <cell r="B2665">
            <v>41841</v>
          </cell>
          <cell r="C2665" t="str">
            <v>офис</v>
          </cell>
          <cell r="D2665" t="str">
            <v>% за обращение</v>
          </cell>
          <cell r="G2665">
            <v>4671</v>
          </cell>
          <cell r="H2665">
            <v>26</v>
          </cell>
          <cell r="I2665">
            <v>76</v>
          </cell>
        </row>
        <row r="2666">
          <cell r="B2666">
            <v>41841</v>
          </cell>
          <cell r="C2666" t="str">
            <v>офис</v>
          </cell>
          <cell r="D2666" t="str">
            <v>подотчет</v>
          </cell>
          <cell r="G2666">
            <v>7500</v>
          </cell>
          <cell r="H2666">
            <v>50</v>
          </cell>
          <cell r="I2666">
            <v>71</v>
          </cell>
        </row>
        <row r="2667">
          <cell r="B2667">
            <v>41841</v>
          </cell>
          <cell r="C2667" t="str">
            <v>офис</v>
          </cell>
          <cell r="D2667" t="str">
            <v>накладные расходы</v>
          </cell>
          <cell r="G2667">
            <v>7387</v>
          </cell>
          <cell r="H2667">
            <v>76</v>
          </cell>
          <cell r="I2667">
            <v>50</v>
          </cell>
        </row>
        <row r="2668">
          <cell r="B2668">
            <v>41841</v>
          </cell>
          <cell r="C2668" t="str">
            <v>офис</v>
          </cell>
          <cell r="D2668" t="str">
            <v>накладные расходы</v>
          </cell>
          <cell r="G2668">
            <v>7387</v>
          </cell>
          <cell r="H2668">
            <v>26</v>
          </cell>
          <cell r="I2668">
            <v>76</v>
          </cell>
        </row>
        <row r="2669">
          <cell r="B2669">
            <v>41841</v>
          </cell>
          <cell r="C2669" t="str">
            <v>офис</v>
          </cell>
          <cell r="D2669" t="str">
            <v>накладные расходы</v>
          </cell>
          <cell r="G2669">
            <v>1500</v>
          </cell>
          <cell r="H2669">
            <v>76</v>
          </cell>
          <cell r="I2669">
            <v>50</v>
          </cell>
        </row>
        <row r="2670">
          <cell r="B2670">
            <v>41841</v>
          </cell>
          <cell r="C2670" t="str">
            <v>офис</v>
          </cell>
          <cell r="D2670" t="str">
            <v>накладные расходы</v>
          </cell>
          <cell r="G2670">
            <v>831</v>
          </cell>
          <cell r="H2670">
            <v>76</v>
          </cell>
          <cell r="I2670">
            <v>50</v>
          </cell>
        </row>
        <row r="2671">
          <cell r="B2671">
            <v>41841</v>
          </cell>
          <cell r="C2671" t="str">
            <v>офис</v>
          </cell>
          <cell r="D2671" t="str">
            <v>накладные расходы</v>
          </cell>
          <cell r="G2671">
            <v>1500</v>
          </cell>
          <cell r="H2671">
            <v>26</v>
          </cell>
          <cell r="I2671">
            <v>76</v>
          </cell>
        </row>
        <row r="2672">
          <cell r="B2672">
            <v>41841</v>
          </cell>
          <cell r="C2672" t="str">
            <v>офис</v>
          </cell>
          <cell r="D2672" t="str">
            <v>накладные расходы</v>
          </cell>
          <cell r="G2672">
            <v>831</v>
          </cell>
          <cell r="H2672">
            <v>26</v>
          </cell>
          <cell r="I2672">
            <v>76</v>
          </cell>
        </row>
        <row r="2673">
          <cell r="B2673">
            <v>41841</v>
          </cell>
          <cell r="C2673" t="str">
            <v>Офис КЛД</v>
          </cell>
          <cell r="D2673" t="str">
            <v>Зарплата 06</v>
          </cell>
          <cell r="G2673">
            <v>30000</v>
          </cell>
          <cell r="H2673">
            <v>70</v>
          </cell>
          <cell r="I2673">
            <v>50</v>
          </cell>
        </row>
        <row r="2674">
          <cell r="B2674">
            <v>41841</v>
          </cell>
          <cell r="C2674" t="str">
            <v>ФД</v>
          </cell>
          <cell r="D2674" t="str">
            <v>перемещение</v>
          </cell>
          <cell r="G2674">
            <v>38462</v>
          </cell>
          <cell r="H2674">
            <v>50</v>
          </cell>
          <cell r="I2674">
            <v>51</v>
          </cell>
        </row>
        <row r="2675">
          <cell r="B2675">
            <v>41841</v>
          </cell>
          <cell r="C2675" t="str">
            <v>14.06.30 ФМ Snus Top 100 Recruiting</v>
          </cell>
          <cell r="D2675" t="str">
            <v>подотчет</v>
          </cell>
          <cell r="G2675">
            <v>3000</v>
          </cell>
          <cell r="H2675">
            <v>50</v>
          </cell>
          <cell r="I2675">
            <v>71</v>
          </cell>
        </row>
        <row r="2676">
          <cell r="B2676">
            <v>41841</v>
          </cell>
          <cell r="C2676" t="str">
            <v>14.06.30 ФМ Snus Top 100 Recruiting</v>
          </cell>
          <cell r="D2676" t="str">
            <v>Закупка материалов</v>
          </cell>
          <cell r="G2676">
            <v>1490</v>
          </cell>
          <cell r="H2676">
            <v>60</v>
          </cell>
          <cell r="I2676">
            <v>50</v>
          </cell>
        </row>
        <row r="2677">
          <cell r="B2677">
            <v>41841</v>
          </cell>
          <cell r="C2677" t="str">
            <v>14.06.30 ФМ Snus Top 100 Recruiting</v>
          </cell>
          <cell r="D2677" t="str">
            <v>сопровождение деятельности</v>
          </cell>
          <cell r="G2677">
            <v>981</v>
          </cell>
          <cell r="H2677">
            <v>60</v>
          </cell>
          <cell r="I2677">
            <v>50</v>
          </cell>
        </row>
        <row r="2678">
          <cell r="B2678">
            <v>41841</v>
          </cell>
          <cell r="C2678" t="str">
            <v>14.09.14 Drambuie</v>
          </cell>
          <cell r="D2678" t="str">
            <v>Промоперсонал</v>
          </cell>
          <cell r="G2678">
            <v>400</v>
          </cell>
          <cell r="H2678">
            <v>60</v>
          </cell>
          <cell r="I2678">
            <v>50</v>
          </cell>
        </row>
        <row r="2679">
          <cell r="B2679">
            <v>41841</v>
          </cell>
          <cell r="C2679" t="str">
            <v>офис</v>
          </cell>
          <cell r="D2679" t="str">
            <v>накладные расходы</v>
          </cell>
          <cell r="G2679">
            <v>3600</v>
          </cell>
          <cell r="H2679">
            <v>76</v>
          </cell>
          <cell r="I2679">
            <v>51</v>
          </cell>
        </row>
        <row r="2680">
          <cell r="B2680">
            <v>41841</v>
          </cell>
          <cell r="C2680" t="str">
            <v>офис</v>
          </cell>
          <cell r="D2680" t="str">
            <v>накладные расходы</v>
          </cell>
          <cell r="G2680">
            <v>3600</v>
          </cell>
          <cell r="H2680">
            <v>26</v>
          </cell>
          <cell r="I2680">
            <v>76</v>
          </cell>
        </row>
        <row r="2681">
          <cell r="B2681">
            <v>41841</v>
          </cell>
          <cell r="C2681" t="str">
            <v>14.07.26 ФМ ЯРЛ Мед</v>
          </cell>
          <cell r="D2681" t="str">
            <v>логистика и монтаж</v>
          </cell>
          <cell r="G2681">
            <v>20000</v>
          </cell>
          <cell r="H2681">
            <v>60</v>
          </cell>
          <cell r="I2681">
            <v>51</v>
          </cell>
        </row>
        <row r="2682">
          <cell r="B2682">
            <v>41841</v>
          </cell>
          <cell r="C2682" t="str">
            <v>14.07.26 ФМ ЯРЛ Мед</v>
          </cell>
          <cell r="D2682" t="str">
            <v>логистика и монтаж</v>
          </cell>
          <cell r="G2682">
            <v>20000</v>
          </cell>
          <cell r="H2682">
            <v>20</v>
          </cell>
          <cell r="I2682">
            <v>60</v>
          </cell>
        </row>
        <row r="2683">
          <cell r="B2683">
            <v>41841</v>
          </cell>
          <cell r="C2683" t="str">
            <v>Офис</v>
          </cell>
          <cell r="D2683" t="str">
            <v>аренда</v>
          </cell>
          <cell r="G2683">
            <v>10000</v>
          </cell>
          <cell r="H2683">
            <v>76</v>
          </cell>
          <cell r="I2683">
            <v>50</v>
          </cell>
        </row>
        <row r="2684">
          <cell r="B2684">
            <v>41841</v>
          </cell>
          <cell r="C2684" t="str">
            <v>Офис</v>
          </cell>
          <cell r="D2684" t="str">
            <v>аренда</v>
          </cell>
          <cell r="G2684">
            <v>10000</v>
          </cell>
          <cell r="H2684">
            <v>26</v>
          </cell>
          <cell r="I2684">
            <v>76</v>
          </cell>
        </row>
        <row r="2685">
          <cell r="B2685">
            <v>41841</v>
          </cell>
          <cell r="C2685" t="str">
            <v>14.07.18 ФМ Море</v>
          </cell>
          <cell r="D2685" t="str">
            <v>Доп. персонал</v>
          </cell>
          <cell r="G2685">
            <v>1500</v>
          </cell>
          <cell r="H2685">
            <v>20</v>
          </cell>
          <cell r="I2685">
            <v>60</v>
          </cell>
        </row>
        <row r="2686">
          <cell r="B2686">
            <v>41842</v>
          </cell>
          <cell r="C2686" t="str">
            <v>14.07.31 Бар Проходимец</v>
          </cell>
          <cell r="D2686" t="str">
            <v>подотчет</v>
          </cell>
          <cell r="G2686">
            <v>5040</v>
          </cell>
          <cell r="H2686">
            <v>71</v>
          </cell>
          <cell r="I2686">
            <v>50</v>
          </cell>
        </row>
        <row r="2687">
          <cell r="B2687">
            <v>41842</v>
          </cell>
          <cell r="C2687" t="str">
            <v>14.07.23 НИИ Вектор 3</v>
          </cell>
          <cell r="D2687" t="str">
            <v>оплата покупателя</v>
          </cell>
          <cell r="G2687">
            <v>8260</v>
          </cell>
          <cell r="H2687">
            <v>51</v>
          </cell>
          <cell r="I2687">
            <v>62</v>
          </cell>
        </row>
        <row r="2688">
          <cell r="B2688">
            <v>41842</v>
          </cell>
          <cell r="C2688" t="str">
            <v>Газель</v>
          </cell>
          <cell r="D2688" t="str">
            <v>обслуживание газели</v>
          </cell>
          <cell r="G2688">
            <v>1300</v>
          </cell>
          <cell r="H2688">
            <v>60</v>
          </cell>
          <cell r="I2688">
            <v>50</v>
          </cell>
        </row>
        <row r="2689">
          <cell r="B2689">
            <v>41842</v>
          </cell>
          <cell r="C2689" t="str">
            <v>14.07.25 ФМ Sidney Beach</v>
          </cell>
          <cell r="D2689" t="str">
            <v>подотчет</v>
          </cell>
          <cell r="G2689">
            <v>4700</v>
          </cell>
          <cell r="H2689">
            <v>71</v>
          </cell>
          <cell r="I2689">
            <v>50</v>
          </cell>
        </row>
        <row r="2690">
          <cell r="B2690">
            <v>41842</v>
          </cell>
          <cell r="C2690" t="str">
            <v>14.07.17 ББР Банк Запонки</v>
          </cell>
          <cell r="D2690" t="str">
            <v>подотчет</v>
          </cell>
          <cell r="G2690">
            <v>7000</v>
          </cell>
          <cell r="H2690">
            <v>71</v>
          </cell>
          <cell r="I2690">
            <v>50</v>
          </cell>
        </row>
        <row r="2691">
          <cell r="B2691">
            <v>41842</v>
          </cell>
          <cell r="C2691" t="str">
            <v>14.07.20 ФМ DataBase Activation July</v>
          </cell>
          <cell r="D2691" t="str">
            <v>полиграфия и производство</v>
          </cell>
          <cell r="G2691">
            <v>5000</v>
          </cell>
          <cell r="H2691">
            <v>60</v>
          </cell>
          <cell r="I2691">
            <v>50</v>
          </cell>
        </row>
        <row r="2692">
          <cell r="B2692">
            <v>41842</v>
          </cell>
          <cell r="C2692" t="str">
            <v>14.07.25 ФМ Sidney Beach</v>
          </cell>
          <cell r="D2692" t="str">
            <v>аренда оборудования</v>
          </cell>
          <cell r="G2692">
            <v>15611</v>
          </cell>
          <cell r="H2692">
            <v>60</v>
          </cell>
          <cell r="I2692">
            <v>51</v>
          </cell>
        </row>
        <row r="2693">
          <cell r="B2693">
            <v>41842</v>
          </cell>
          <cell r="C2693" t="str">
            <v>14.07.26 ФМ ЯРЛ Мед</v>
          </cell>
          <cell r="D2693" t="str">
            <v>Доп. персонал</v>
          </cell>
          <cell r="G2693">
            <v>10150</v>
          </cell>
          <cell r="H2693">
            <v>60</v>
          </cell>
          <cell r="I2693">
            <v>51</v>
          </cell>
        </row>
        <row r="2694">
          <cell r="B2694">
            <v>41842</v>
          </cell>
          <cell r="C2694" t="str">
            <v>14.07.25 ФМ Sidney Beach</v>
          </cell>
          <cell r="D2694" t="str">
            <v>аренда оборудования</v>
          </cell>
          <cell r="G2694">
            <v>15611</v>
          </cell>
          <cell r="H2694">
            <v>20</v>
          </cell>
          <cell r="I2694">
            <v>60</v>
          </cell>
        </row>
        <row r="2695">
          <cell r="B2695">
            <v>41842</v>
          </cell>
          <cell r="C2695" t="str">
            <v>14.07.26 ФМ ЯРЛ Мед</v>
          </cell>
          <cell r="D2695" t="str">
            <v>Доп. персонал</v>
          </cell>
          <cell r="G2695">
            <v>10150</v>
          </cell>
          <cell r="H2695">
            <v>20</v>
          </cell>
          <cell r="I2695">
            <v>60</v>
          </cell>
        </row>
        <row r="2696">
          <cell r="B2696">
            <v>41842</v>
          </cell>
          <cell r="C2696" t="str">
            <v>14.07.23 НИИ Вектор 3</v>
          </cell>
          <cell r="D2696" t="str">
            <v>Комиссия контрагентам</v>
          </cell>
          <cell r="G2696">
            <v>360</v>
          </cell>
          <cell r="H2696">
            <v>20</v>
          </cell>
          <cell r="I2696">
            <v>60</v>
          </cell>
        </row>
        <row r="2697">
          <cell r="B2697">
            <v>41842</v>
          </cell>
          <cell r="C2697" t="str">
            <v>14.07.25 ФМ Sidney Beach</v>
          </cell>
          <cell r="D2697" t="str">
            <v>полиграфия и производство</v>
          </cell>
          <cell r="G2697">
            <v>4500</v>
          </cell>
          <cell r="H2697">
            <v>60</v>
          </cell>
          <cell r="I2697">
            <v>51</v>
          </cell>
        </row>
        <row r="2698">
          <cell r="B2698">
            <v>41842</v>
          </cell>
          <cell r="C2698" t="str">
            <v>Офис</v>
          </cell>
          <cell r="D2698" t="str">
            <v>подотчет</v>
          </cell>
          <cell r="G2698">
            <v>20000</v>
          </cell>
          <cell r="H2698">
            <v>71</v>
          </cell>
          <cell r="I2698">
            <v>50</v>
          </cell>
        </row>
        <row r="2699">
          <cell r="B2699">
            <v>41842</v>
          </cell>
          <cell r="C2699" t="str">
            <v>14.07.25 ФМ Sidney Beach</v>
          </cell>
          <cell r="D2699" t="str">
            <v>полиграфия и производство</v>
          </cell>
          <cell r="G2699">
            <v>4500</v>
          </cell>
          <cell r="H2699">
            <v>20</v>
          </cell>
          <cell r="I2699">
            <v>60</v>
          </cell>
        </row>
        <row r="2700">
          <cell r="B2700">
            <v>41842</v>
          </cell>
          <cell r="C2700" t="str">
            <v>14.07.20 ФМ DataBase Activation July</v>
          </cell>
          <cell r="D2700" t="str">
            <v>Доп. персонал</v>
          </cell>
          <cell r="G2700">
            <v>1000</v>
          </cell>
          <cell r="H2700">
            <v>60</v>
          </cell>
          <cell r="I2700">
            <v>50</v>
          </cell>
        </row>
        <row r="2701">
          <cell r="B2701">
            <v>41842</v>
          </cell>
          <cell r="C2701" t="str">
            <v>14.07.20 ФМ DataBase Activation July</v>
          </cell>
          <cell r="D2701" t="str">
            <v>Доп. персонал</v>
          </cell>
          <cell r="G2701">
            <v>1000</v>
          </cell>
          <cell r="H2701">
            <v>20</v>
          </cell>
          <cell r="I2701">
            <v>60</v>
          </cell>
        </row>
        <row r="2702">
          <cell r="B2702">
            <v>41842</v>
          </cell>
          <cell r="C2702" t="str">
            <v>ТП АвтоСпецЦентр 6</v>
          </cell>
          <cell r="D2702" t="str">
            <v>оплата покупателя</v>
          </cell>
          <cell r="G2702">
            <v>34000</v>
          </cell>
          <cell r="H2702">
            <v>51</v>
          </cell>
          <cell r="I2702">
            <v>62</v>
          </cell>
        </row>
        <row r="2703">
          <cell r="B2703">
            <v>41842</v>
          </cell>
          <cell r="C2703" t="str">
            <v>14.07.20 ФМ DataBase Activation July</v>
          </cell>
          <cell r="D2703" t="str">
            <v>полиграфия и производство</v>
          </cell>
          <cell r="G2703">
            <v>32500</v>
          </cell>
          <cell r="H2703">
            <v>20</v>
          </cell>
          <cell r="I2703">
            <v>60</v>
          </cell>
        </row>
        <row r="2704">
          <cell r="B2704">
            <v>41842</v>
          </cell>
          <cell r="C2704" t="str">
            <v>14.07.20 ФМ DataBase Activation July</v>
          </cell>
          <cell r="D2704" t="str">
            <v>полиграфия и производство</v>
          </cell>
          <cell r="G2704">
            <v>5000</v>
          </cell>
          <cell r="H2704">
            <v>20</v>
          </cell>
          <cell r="I2704">
            <v>60</v>
          </cell>
        </row>
        <row r="2705">
          <cell r="B2705">
            <v>41842</v>
          </cell>
          <cell r="C2705" t="str">
            <v>Офис</v>
          </cell>
          <cell r="D2705" t="str">
            <v>накладные расходы</v>
          </cell>
          <cell r="G2705">
            <v>100</v>
          </cell>
          <cell r="H2705">
            <v>76</v>
          </cell>
          <cell r="I2705">
            <v>55</v>
          </cell>
        </row>
        <row r="2706">
          <cell r="B2706">
            <v>41842</v>
          </cell>
          <cell r="C2706" t="str">
            <v>Офис</v>
          </cell>
          <cell r="D2706" t="str">
            <v>накладные расходы</v>
          </cell>
          <cell r="G2706">
            <v>100</v>
          </cell>
          <cell r="H2706">
            <v>26</v>
          </cell>
          <cell r="I2706">
            <v>76</v>
          </cell>
        </row>
        <row r="2707">
          <cell r="B2707">
            <v>41842</v>
          </cell>
          <cell r="C2707" t="str">
            <v>14.07.18 ФМ Море</v>
          </cell>
          <cell r="D2707" t="str">
            <v>Доп. персонал</v>
          </cell>
          <cell r="G2707">
            <v>400</v>
          </cell>
          <cell r="H2707">
            <v>20</v>
          </cell>
          <cell r="I2707">
            <v>60</v>
          </cell>
        </row>
        <row r="2708">
          <cell r="B2708">
            <v>41842</v>
          </cell>
          <cell r="C2708" t="str">
            <v>Газель</v>
          </cell>
          <cell r="D2708" t="str">
            <v>обслуживание газели</v>
          </cell>
          <cell r="G2708">
            <v>1300</v>
          </cell>
          <cell r="H2708">
            <v>20</v>
          </cell>
          <cell r="I2708">
            <v>60</v>
          </cell>
        </row>
        <row r="2709">
          <cell r="B2709">
            <v>41843</v>
          </cell>
          <cell r="C2709" t="str">
            <v>14.07.23 НИИ Вектор 3</v>
          </cell>
          <cell r="D2709" t="str">
            <v>Реализация</v>
          </cell>
          <cell r="G2709">
            <v>8260</v>
          </cell>
          <cell r="H2709">
            <v>62</v>
          </cell>
          <cell r="I2709">
            <v>90</v>
          </cell>
        </row>
        <row r="2710">
          <cell r="B2710">
            <v>41843</v>
          </cell>
          <cell r="C2710" t="str">
            <v>Офис</v>
          </cell>
          <cell r="D2710" t="str">
            <v>подотчет</v>
          </cell>
          <cell r="G2710">
            <v>6600</v>
          </cell>
          <cell r="H2710">
            <v>71</v>
          </cell>
          <cell r="I2710">
            <v>50</v>
          </cell>
        </row>
        <row r="2711">
          <cell r="B2711">
            <v>41843</v>
          </cell>
          <cell r="C2711" t="str">
            <v>14.07.23 НИИ Вектор 3</v>
          </cell>
          <cell r="D2711" t="str">
            <v>Доп. персонал</v>
          </cell>
          <cell r="G2711">
            <v>6000</v>
          </cell>
          <cell r="H2711">
            <v>60</v>
          </cell>
          <cell r="I2711">
            <v>50</v>
          </cell>
        </row>
        <row r="2712">
          <cell r="B2712">
            <v>41843</v>
          </cell>
          <cell r="C2712" t="str">
            <v>14.06.04 ФМ ELLE</v>
          </cell>
          <cell r="D2712" t="str">
            <v>подотчет</v>
          </cell>
          <cell r="G2712">
            <v>1600</v>
          </cell>
          <cell r="H2712">
            <v>50</v>
          </cell>
          <cell r="I2712">
            <v>71</v>
          </cell>
        </row>
        <row r="2713">
          <cell r="B2713">
            <v>41843</v>
          </cell>
          <cell r="C2713" t="str">
            <v>14.06.04 ФМ ELLE</v>
          </cell>
          <cell r="D2713" t="str">
            <v>Доп. персонал</v>
          </cell>
          <cell r="G2713">
            <v>1600</v>
          </cell>
          <cell r="H2713">
            <v>60</v>
          </cell>
          <cell r="I2713">
            <v>50</v>
          </cell>
        </row>
        <row r="2714">
          <cell r="B2714">
            <v>41843</v>
          </cell>
          <cell r="C2714" t="str">
            <v>14.07.11 ФМ Sidney Beach</v>
          </cell>
          <cell r="D2714" t="str">
            <v>полиграфия и производство</v>
          </cell>
          <cell r="G2714">
            <v>1000</v>
          </cell>
          <cell r="H2714">
            <v>60</v>
          </cell>
          <cell r="I2714">
            <v>50</v>
          </cell>
        </row>
        <row r="2715">
          <cell r="B2715">
            <v>41843</v>
          </cell>
          <cell r="C2715" t="str">
            <v>Газель</v>
          </cell>
          <cell r="D2715" t="str">
            <v>обслуживание газели</v>
          </cell>
          <cell r="G2715">
            <v>3000</v>
          </cell>
          <cell r="H2715">
            <v>60</v>
          </cell>
          <cell r="I2715">
            <v>50</v>
          </cell>
        </row>
        <row r="2716">
          <cell r="B2716">
            <v>41843</v>
          </cell>
          <cell r="C2716" t="str">
            <v>14.06.04 ФМ DataBase Activation May2</v>
          </cell>
          <cell r="D2716" t="str">
            <v>Доп. персонал</v>
          </cell>
          <cell r="G2716">
            <v>8000</v>
          </cell>
          <cell r="H2716">
            <v>60</v>
          </cell>
          <cell r="I2716">
            <v>50</v>
          </cell>
        </row>
        <row r="2717">
          <cell r="B2717">
            <v>41843</v>
          </cell>
          <cell r="C2717" t="str">
            <v>14.07.18 ФМ Sidney Beach</v>
          </cell>
          <cell r="D2717" t="str">
            <v>Доп. персонал</v>
          </cell>
          <cell r="G2717">
            <v>3000</v>
          </cell>
          <cell r="H2717">
            <v>60</v>
          </cell>
          <cell r="I2717">
            <v>50</v>
          </cell>
        </row>
        <row r="2718">
          <cell r="B2718">
            <v>41843</v>
          </cell>
          <cell r="C2718" t="str">
            <v>Офис</v>
          </cell>
          <cell r="D2718" t="str">
            <v>накладные расходы</v>
          </cell>
          <cell r="G2718">
            <v>2052</v>
          </cell>
          <cell r="H2718">
            <v>76</v>
          </cell>
          <cell r="I2718">
            <v>50</v>
          </cell>
        </row>
        <row r="2719">
          <cell r="B2719">
            <v>41843</v>
          </cell>
          <cell r="C2719" t="str">
            <v>14.06.26 ФМ Кино со вкусом</v>
          </cell>
          <cell r="D2719" t="str">
            <v>сопровождение деятельности</v>
          </cell>
          <cell r="G2719">
            <v>3890</v>
          </cell>
          <cell r="H2719">
            <v>60</v>
          </cell>
          <cell r="I2719">
            <v>50</v>
          </cell>
        </row>
        <row r="2720">
          <cell r="B2720">
            <v>41843</v>
          </cell>
          <cell r="C2720" t="str">
            <v>Офис</v>
          </cell>
          <cell r="D2720" t="str">
            <v>накладные расходы</v>
          </cell>
          <cell r="G2720">
            <v>10200</v>
          </cell>
          <cell r="H2720">
            <v>76</v>
          </cell>
          <cell r="I2720">
            <v>50</v>
          </cell>
        </row>
        <row r="2721">
          <cell r="B2721">
            <v>41843</v>
          </cell>
          <cell r="C2721" t="str">
            <v>Офис</v>
          </cell>
          <cell r="D2721" t="str">
            <v>накладные расходы</v>
          </cell>
          <cell r="G2721">
            <v>2000</v>
          </cell>
          <cell r="H2721">
            <v>76</v>
          </cell>
          <cell r="I2721">
            <v>50</v>
          </cell>
        </row>
        <row r="2722">
          <cell r="B2722">
            <v>41843</v>
          </cell>
          <cell r="C2722" t="str">
            <v>14.07.25 КЛД ФМ Платинум</v>
          </cell>
          <cell r="D2722" t="str">
            <v>логистика и монтаж</v>
          </cell>
          <cell r="G2722">
            <v>25000</v>
          </cell>
          <cell r="H2722">
            <v>60</v>
          </cell>
          <cell r="I2722">
            <v>51</v>
          </cell>
        </row>
        <row r="2723">
          <cell r="B2723">
            <v>41843</v>
          </cell>
          <cell r="C2723" t="str">
            <v>14.07.11 ФМ Sidney Beach</v>
          </cell>
          <cell r="D2723" t="str">
            <v>полиграфия и производство</v>
          </cell>
          <cell r="G2723">
            <v>1000</v>
          </cell>
          <cell r="H2723">
            <v>20</v>
          </cell>
          <cell r="I2723">
            <v>60</v>
          </cell>
        </row>
        <row r="2724">
          <cell r="B2724">
            <v>41843</v>
          </cell>
          <cell r="C2724" t="str">
            <v>Газель</v>
          </cell>
          <cell r="D2724" t="str">
            <v>обслуживание газели</v>
          </cell>
          <cell r="G2724">
            <v>3000</v>
          </cell>
          <cell r="H2724">
            <v>20</v>
          </cell>
          <cell r="I2724">
            <v>60</v>
          </cell>
        </row>
        <row r="2725">
          <cell r="B2725">
            <v>41843</v>
          </cell>
          <cell r="C2725" t="str">
            <v>14.07.18 ФМ Sidney Beach</v>
          </cell>
          <cell r="D2725" t="str">
            <v>Доп. персонал</v>
          </cell>
          <cell r="G2725">
            <v>3000</v>
          </cell>
          <cell r="H2725">
            <v>20</v>
          </cell>
          <cell r="I2725">
            <v>60</v>
          </cell>
        </row>
        <row r="2726">
          <cell r="B2726">
            <v>41843</v>
          </cell>
          <cell r="C2726" t="str">
            <v>Офис</v>
          </cell>
          <cell r="D2726" t="str">
            <v>накладные расходы</v>
          </cell>
          <cell r="G2726">
            <v>2052</v>
          </cell>
          <cell r="H2726">
            <v>26</v>
          </cell>
          <cell r="I2726">
            <v>76</v>
          </cell>
        </row>
        <row r="2727">
          <cell r="B2727">
            <v>41843</v>
          </cell>
          <cell r="C2727" t="str">
            <v>Офис</v>
          </cell>
          <cell r="D2727" t="str">
            <v>накладные расходы</v>
          </cell>
          <cell r="G2727">
            <v>10200</v>
          </cell>
          <cell r="H2727">
            <v>26</v>
          </cell>
          <cell r="I2727">
            <v>76</v>
          </cell>
        </row>
        <row r="2728">
          <cell r="B2728">
            <v>41843</v>
          </cell>
          <cell r="C2728" t="str">
            <v>Офис</v>
          </cell>
          <cell r="D2728" t="str">
            <v>накладные расходы</v>
          </cell>
          <cell r="G2728">
            <v>2000</v>
          </cell>
          <cell r="H2728">
            <v>26</v>
          </cell>
          <cell r="I2728">
            <v>76</v>
          </cell>
        </row>
        <row r="2729">
          <cell r="B2729">
            <v>41843</v>
          </cell>
          <cell r="C2729" t="str">
            <v>14.07.25 КЛД ФМ Платинум</v>
          </cell>
          <cell r="D2729" t="str">
            <v>логистика и монтаж</v>
          </cell>
          <cell r="G2729">
            <v>25000</v>
          </cell>
          <cell r="H2729">
            <v>20</v>
          </cell>
          <cell r="I2729">
            <v>60</v>
          </cell>
        </row>
        <row r="2730">
          <cell r="B2730">
            <v>41843</v>
          </cell>
          <cell r="C2730" t="str">
            <v>Офис</v>
          </cell>
          <cell r="D2730" t="str">
            <v>подотчет</v>
          </cell>
          <cell r="G2730">
            <v>6600</v>
          </cell>
          <cell r="H2730">
            <v>50</v>
          </cell>
          <cell r="I2730">
            <v>71</v>
          </cell>
        </row>
        <row r="2731">
          <cell r="B2731">
            <v>41843</v>
          </cell>
          <cell r="C2731" t="str">
            <v>14.08.10 ФМ Униформа Retail</v>
          </cell>
          <cell r="D2731" t="str">
            <v>Закупка материалов</v>
          </cell>
          <cell r="G2731">
            <v>6600</v>
          </cell>
          <cell r="H2731">
            <v>60</v>
          </cell>
          <cell r="I2731">
            <v>50</v>
          </cell>
        </row>
        <row r="2732">
          <cell r="B2732">
            <v>41843</v>
          </cell>
          <cell r="C2732" t="str">
            <v>14.07.23 НИИ Вектор 3</v>
          </cell>
          <cell r="D2732" t="str">
            <v>Доп. персонал</v>
          </cell>
          <cell r="G2732">
            <v>6000</v>
          </cell>
          <cell r="H2732">
            <v>20</v>
          </cell>
          <cell r="I2732">
            <v>60</v>
          </cell>
        </row>
        <row r="2733">
          <cell r="B2733">
            <v>41843</v>
          </cell>
          <cell r="C2733" t="str">
            <v>14.07.23 НИИ Вектор 3</v>
          </cell>
          <cell r="D2733" t="str">
            <v>Доп. персонал</v>
          </cell>
          <cell r="G2733">
            <v>50</v>
          </cell>
          <cell r="H2733">
            <v>60</v>
          </cell>
          <cell r="I2733">
            <v>50</v>
          </cell>
        </row>
        <row r="2734">
          <cell r="B2734">
            <v>41843</v>
          </cell>
          <cell r="C2734" t="str">
            <v>14.07.23 НИИ Вектор 3</v>
          </cell>
          <cell r="D2734" t="str">
            <v>Доп. персонал</v>
          </cell>
          <cell r="G2734">
            <v>50</v>
          </cell>
          <cell r="H2734">
            <v>20</v>
          </cell>
          <cell r="I2734">
            <v>60</v>
          </cell>
        </row>
        <row r="2735">
          <cell r="B2735">
            <v>41843</v>
          </cell>
          <cell r="C2735" t="str">
            <v>офис</v>
          </cell>
          <cell r="D2735" t="str">
            <v>накладные расходы</v>
          </cell>
          <cell r="G2735">
            <v>450</v>
          </cell>
          <cell r="H2735">
            <v>76</v>
          </cell>
          <cell r="I2735">
            <v>50</v>
          </cell>
        </row>
        <row r="2736">
          <cell r="B2736">
            <v>41843</v>
          </cell>
          <cell r="C2736" t="str">
            <v>14.07.26 ФМ ЯРЛ Мед</v>
          </cell>
          <cell r="D2736" t="str">
            <v>сопровождение деятельности</v>
          </cell>
          <cell r="G2736">
            <v>4910.57</v>
          </cell>
          <cell r="H2736">
            <v>60</v>
          </cell>
          <cell r="I2736">
            <v>50</v>
          </cell>
        </row>
        <row r="2737">
          <cell r="B2737">
            <v>41843</v>
          </cell>
          <cell r="C2737" t="str">
            <v>14.07.26 ФМ ЯРЛ Мед</v>
          </cell>
          <cell r="D2737" t="str">
            <v>сопровождение деятельности</v>
          </cell>
          <cell r="G2737">
            <v>4910.57</v>
          </cell>
          <cell r="H2737">
            <v>20</v>
          </cell>
          <cell r="I2737">
            <v>60</v>
          </cell>
        </row>
        <row r="2738">
          <cell r="B2738">
            <v>41843</v>
          </cell>
          <cell r="C2738" t="str">
            <v>14.07.25 КЛД ФМ Платинум</v>
          </cell>
          <cell r="D2738" t="str">
            <v>Комиссия контрагентам</v>
          </cell>
          <cell r="G2738">
            <v>20010</v>
          </cell>
          <cell r="H2738">
            <v>20</v>
          </cell>
          <cell r="I2738">
            <v>60</v>
          </cell>
        </row>
        <row r="2739">
          <cell r="B2739">
            <v>41843</v>
          </cell>
          <cell r="C2739" t="str">
            <v>14.07.20 ФМ DataBase Activation July</v>
          </cell>
          <cell r="D2739" t="str">
            <v>Доп. персонал</v>
          </cell>
          <cell r="G2739">
            <v>1000</v>
          </cell>
          <cell r="H2739">
            <v>60</v>
          </cell>
          <cell r="I2739">
            <v>50</v>
          </cell>
        </row>
        <row r="2740">
          <cell r="B2740">
            <v>41843</v>
          </cell>
          <cell r="C2740" t="str">
            <v>14.07.26 ФМ ЯРЛ Мед</v>
          </cell>
          <cell r="D2740" t="str">
            <v>подотчет</v>
          </cell>
          <cell r="G2740">
            <v>107000</v>
          </cell>
          <cell r="H2740">
            <v>71</v>
          </cell>
          <cell r="I2740">
            <v>50</v>
          </cell>
        </row>
        <row r="2741">
          <cell r="B2741">
            <v>41843</v>
          </cell>
          <cell r="C2741" t="str">
            <v>офис</v>
          </cell>
          <cell r="D2741" t="str">
            <v>накладные расходы</v>
          </cell>
          <cell r="G2741">
            <v>450</v>
          </cell>
          <cell r="H2741">
            <v>26</v>
          </cell>
          <cell r="I2741">
            <v>76</v>
          </cell>
        </row>
        <row r="2742">
          <cell r="B2742">
            <v>41843</v>
          </cell>
          <cell r="C2742" t="str">
            <v>14.07.25 КЛД ФМ Платинум</v>
          </cell>
          <cell r="D2742" t="str">
            <v>подотчет</v>
          </cell>
          <cell r="G2742">
            <v>80000</v>
          </cell>
          <cell r="H2742">
            <v>71</v>
          </cell>
          <cell r="I2742">
            <v>50</v>
          </cell>
        </row>
        <row r="2743">
          <cell r="B2743">
            <v>41843</v>
          </cell>
          <cell r="C2743" t="str">
            <v>14.07.25 КЛД ФМ Платинум</v>
          </cell>
          <cell r="D2743" t="str">
            <v>подотчет</v>
          </cell>
          <cell r="G2743">
            <v>57000</v>
          </cell>
          <cell r="H2743">
            <v>71</v>
          </cell>
          <cell r="I2743">
            <v>50</v>
          </cell>
        </row>
        <row r="2744">
          <cell r="B2744">
            <v>41843</v>
          </cell>
          <cell r="C2744" t="str">
            <v>14.07.20 ФМ DataBase Activation July</v>
          </cell>
          <cell r="D2744" t="str">
            <v>Доп. персонал</v>
          </cell>
          <cell r="G2744">
            <v>1000</v>
          </cell>
          <cell r="H2744">
            <v>20</v>
          </cell>
          <cell r="I2744">
            <v>60</v>
          </cell>
        </row>
        <row r="2745">
          <cell r="B2745">
            <v>41843</v>
          </cell>
          <cell r="C2745" t="str">
            <v>14.07.18 ФМ Море</v>
          </cell>
          <cell r="D2745" t="str">
            <v>Промоперсонал</v>
          </cell>
          <cell r="G2745">
            <v>9000</v>
          </cell>
          <cell r="H2745">
            <v>20</v>
          </cell>
          <cell r="I2745">
            <v>60</v>
          </cell>
        </row>
        <row r="2746">
          <cell r="B2746">
            <v>41844</v>
          </cell>
          <cell r="C2746" t="str">
            <v>ФД</v>
          </cell>
          <cell r="D2746" t="str">
            <v>перемещение</v>
          </cell>
          <cell r="G2746">
            <v>10000</v>
          </cell>
          <cell r="H2746">
            <v>55</v>
          </cell>
          <cell r="I2746">
            <v>51</v>
          </cell>
        </row>
        <row r="2747">
          <cell r="B2747">
            <v>41844</v>
          </cell>
          <cell r="C2747" t="str">
            <v>14.07.26 ФМ ЯРЛ Мед</v>
          </cell>
          <cell r="D2747" t="str">
            <v>сопровождение деятельности</v>
          </cell>
          <cell r="G2747">
            <v>6820</v>
          </cell>
          <cell r="H2747">
            <v>60</v>
          </cell>
          <cell r="I2747">
            <v>51</v>
          </cell>
        </row>
        <row r="2748">
          <cell r="B2748">
            <v>41844</v>
          </cell>
          <cell r="C2748" t="str">
            <v>14.07.26 ФМ ЯРЛ Мед</v>
          </cell>
          <cell r="D2748" t="str">
            <v>сопровождение деятельности</v>
          </cell>
          <cell r="G2748">
            <v>6820</v>
          </cell>
          <cell r="H2748">
            <v>20</v>
          </cell>
          <cell r="I2748">
            <v>60</v>
          </cell>
        </row>
        <row r="2749">
          <cell r="B2749">
            <v>41844</v>
          </cell>
          <cell r="C2749" t="str">
            <v>14.07.12 ФМ ЯРЛ Мед</v>
          </cell>
          <cell r="D2749" t="str">
            <v>логистика и монтаж</v>
          </cell>
          <cell r="G2749">
            <v>10000</v>
          </cell>
          <cell r="H2749">
            <v>60</v>
          </cell>
          <cell r="I2749">
            <v>50</v>
          </cell>
        </row>
        <row r="2750">
          <cell r="B2750">
            <v>41844</v>
          </cell>
          <cell r="C2750" t="str">
            <v>14.07.12 ФМ ЯРЛ Мед</v>
          </cell>
          <cell r="D2750" t="str">
            <v>логистика и монтаж</v>
          </cell>
          <cell r="G2750">
            <v>10000</v>
          </cell>
          <cell r="H2750">
            <v>20</v>
          </cell>
          <cell r="I2750">
            <v>60</v>
          </cell>
        </row>
        <row r="2751">
          <cell r="B2751">
            <v>41844</v>
          </cell>
          <cell r="C2751" t="str">
            <v>14.06.26 ФМ Кино со вкусом</v>
          </cell>
          <cell r="D2751" t="str">
            <v>Доп. персонал</v>
          </cell>
          <cell r="G2751">
            <v>9300</v>
          </cell>
          <cell r="H2751">
            <v>60</v>
          </cell>
          <cell r="I2751">
            <v>50</v>
          </cell>
        </row>
        <row r="2752">
          <cell r="B2752">
            <v>41844</v>
          </cell>
          <cell r="C2752" t="str">
            <v>14.06.26 ФМ Кино со вкусом</v>
          </cell>
          <cell r="D2752" t="str">
            <v>подотчет</v>
          </cell>
          <cell r="G2752">
            <v>61000</v>
          </cell>
          <cell r="H2752">
            <v>50</v>
          </cell>
          <cell r="I2752">
            <v>71</v>
          </cell>
        </row>
        <row r="2753">
          <cell r="B2753">
            <v>41844</v>
          </cell>
          <cell r="C2753" t="str">
            <v>14.06.26 ФМ Кино со вкусом</v>
          </cell>
          <cell r="D2753" t="str">
            <v>подотчет</v>
          </cell>
          <cell r="G2753">
            <v>10000</v>
          </cell>
          <cell r="H2753">
            <v>50</v>
          </cell>
          <cell r="I2753">
            <v>71</v>
          </cell>
        </row>
        <row r="2754">
          <cell r="B2754">
            <v>41844</v>
          </cell>
          <cell r="C2754" t="str">
            <v>14.06.26 ФМ Кино со вкусом</v>
          </cell>
          <cell r="D2754" t="str">
            <v>сопровождение деятельности</v>
          </cell>
          <cell r="G2754">
            <v>9499</v>
          </cell>
          <cell r="H2754">
            <v>60</v>
          </cell>
          <cell r="I2754">
            <v>50</v>
          </cell>
        </row>
        <row r="2755">
          <cell r="B2755">
            <v>41844</v>
          </cell>
          <cell r="C2755" t="str">
            <v>14.06.26 ФМ Кино со вкусом</v>
          </cell>
          <cell r="D2755" t="str">
            <v>Доп. персонал</v>
          </cell>
          <cell r="G2755">
            <v>8000</v>
          </cell>
          <cell r="H2755">
            <v>60</v>
          </cell>
          <cell r="I2755">
            <v>50</v>
          </cell>
        </row>
        <row r="2756">
          <cell r="B2756">
            <v>41844</v>
          </cell>
          <cell r="C2756" t="str">
            <v>14.06.26 ФМ Кино со вкусом</v>
          </cell>
          <cell r="D2756" t="str">
            <v>Промоперсонал</v>
          </cell>
          <cell r="G2756">
            <v>9750</v>
          </cell>
          <cell r="H2756">
            <v>60</v>
          </cell>
          <cell r="I2756">
            <v>50</v>
          </cell>
        </row>
        <row r="2757">
          <cell r="B2757">
            <v>41844</v>
          </cell>
          <cell r="C2757" t="str">
            <v>14.06.26 ФМ Кино со вкусом</v>
          </cell>
          <cell r="D2757" t="str">
            <v>логистика и монтаж</v>
          </cell>
          <cell r="G2757">
            <v>6100</v>
          </cell>
          <cell r="H2757">
            <v>60</v>
          </cell>
          <cell r="I2757">
            <v>50</v>
          </cell>
        </row>
        <row r="2758">
          <cell r="B2758">
            <v>41844</v>
          </cell>
          <cell r="C2758" t="str">
            <v>14.06.26 ФМ Кино со вкусом</v>
          </cell>
          <cell r="D2758" t="str">
            <v>Доп. персонал</v>
          </cell>
          <cell r="G2758">
            <v>12000</v>
          </cell>
          <cell r="H2758">
            <v>60</v>
          </cell>
          <cell r="I2758">
            <v>50</v>
          </cell>
        </row>
        <row r="2759">
          <cell r="B2759">
            <v>41844</v>
          </cell>
          <cell r="C2759" t="str">
            <v>14.06.26 ФМ Кино со вкусом</v>
          </cell>
          <cell r="D2759" t="str">
            <v>Промоперсонал</v>
          </cell>
          <cell r="G2759">
            <v>1500</v>
          </cell>
          <cell r="H2759">
            <v>60</v>
          </cell>
          <cell r="I2759">
            <v>50</v>
          </cell>
        </row>
        <row r="2760">
          <cell r="B2760">
            <v>41844</v>
          </cell>
          <cell r="C2760" t="str">
            <v>14.06.26 ФМ Кино со вкусом</v>
          </cell>
          <cell r="D2760" t="str">
            <v>аренда оборудования</v>
          </cell>
          <cell r="G2760">
            <v>15000</v>
          </cell>
          <cell r="H2760">
            <v>60</v>
          </cell>
          <cell r="I2760">
            <v>50</v>
          </cell>
        </row>
        <row r="2761">
          <cell r="B2761">
            <v>41844</v>
          </cell>
          <cell r="C2761" t="str">
            <v>14.06.26 ФМ Кино со вкусом</v>
          </cell>
          <cell r="D2761" t="str">
            <v>сопровождение деятельности</v>
          </cell>
          <cell r="G2761">
            <v>8000</v>
          </cell>
          <cell r="H2761">
            <v>60</v>
          </cell>
          <cell r="I2761">
            <v>50</v>
          </cell>
        </row>
        <row r="2762">
          <cell r="B2762">
            <v>41844</v>
          </cell>
          <cell r="C2762" t="str">
            <v>14.06.26 ФМ Кино со вкусом</v>
          </cell>
          <cell r="D2762" t="str">
            <v>Доп. персонал</v>
          </cell>
          <cell r="G2762">
            <v>3000</v>
          </cell>
          <cell r="H2762">
            <v>60</v>
          </cell>
          <cell r="I2762">
            <v>50</v>
          </cell>
        </row>
        <row r="2763">
          <cell r="B2763">
            <v>41844</v>
          </cell>
          <cell r="C2763" t="str">
            <v>14.07.12 ФМ ЯРЛ Мед</v>
          </cell>
          <cell r="D2763" t="str">
            <v>подотчет</v>
          </cell>
          <cell r="G2763">
            <v>150650</v>
          </cell>
          <cell r="H2763">
            <v>50</v>
          </cell>
          <cell r="I2763">
            <v>71</v>
          </cell>
        </row>
        <row r="2764">
          <cell r="B2764">
            <v>41844</v>
          </cell>
          <cell r="C2764" t="str">
            <v>14.07.12 ФМ ЯРЛ Мед</v>
          </cell>
          <cell r="D2764" t="str">
            <v>сопровождение деятельности</v>
          </cell>
          <cell r="G2764">
            <v>1849</v>
          </cell>
          <cell r="H2764">
            <v>60</v>
          </cell>
          <cell r="I2764">
            <v>50</v>
          </cell>
        </row>
        <row r="2765">
          <cell r="B2765">
            <v>41844</v>
          </cell>
          <cell r="C2765" t="str">
            <v>14.07.12 ФМ ЯРЛ Мед</v>
          </cell>
          <cell r="D2765" t="str">
            <v>Промоперсонал</v>
          </cell>
          <cell r="G2765">
            <v>24000</v>
          </cell>
          <cell r="H2765">
            <v>60</v>
          </cell>
          <cell r="I2765">
            <v>50</v>
          </cell>
        </row>
        <row r="2766">
          <cell r="B2766">
            <v>41844</v>
          </cell>
          <cell r="C2766" t="str">
            <v>14.07.12 ФМ ЯРЛ Мед</v>
          </cell>
          <cell r="D2766" t="str">
            <v>Доп. персонал</v>
          </cell>
          <cell r="G2766">
            <v>8000</v>
          </cell>
          <cell r="H2766">
            <v>60</v>
          </cell>
          <cell r="I2766">
            <v>50</v>
          </cell>
        </row>
        <row r="2767">
          <cell r="B2767">
            <v>41844</v>
          </cell>
          <cell r="C2767" t="str">
            <v>14.07.12 ФМ ЯРЛ Мед</v>
          </cell>
          <cell r="D2767" t="str">
            <v>Доп. персонал</v>
          </cell>
          <cell r="G2767">
            <v>8000</v>
          </cell>
          <cell r="H2767">
            <v>60</v>
          </cell>
          <cell r="I2767">
            <v>50</v>
          </cell>
        </row>
        <row r="2768">
          <cell r="B2768">
            <v>41844</v>
          </cell>
          <cell r="C2768" t="str">
            <v>14.07.12 ФМ ЯРЛ Мед</v>
          </cell>
          <cell r="D2768" t="str">
            <v>Промоперсонал</v>
          </cell>
          <cell r="G2768">
            <v>1500</v>
          </cell>
          <cell r="H2768">
            <v>60</v>
          </cell>
          <cell r="I2768">
            <v>50</v>
          </cell>
        </row>
        <row r="2769">
          <cell r="B2769">
            <v>41844</v>
          </cell>
          <cell r="C2769" t="str">
            <v>14.07.12 ФМ ЯРЛ Мед</v>
          </cell>
          <cell r="D2769" t="str">
            <v>аренда оборудования</v>
          </cell>
          <cell r="G2769">
            <v>40000</v>
          </cell>
          <cell r="H2769">
            <v>60</v>
          </cell>
          <cell r="I2769">
            <v>50</v>
          </cell>
        </row>
        <row r="2770">
          <cell r="B2770">
            <v>41844</v>
          </cell>
          <cell r="C2770" t="str">
            <v>14.07.12 ФМ ЯРЛ Мед</v>
          </cell>
          <cell r="D2770" t="str">
            <v>Доп. персонал</v>
          </cell>
          <cell r="G2770">
            <v>5000</v>
          </cell>
          <cell r="H2770">
            <v>60</v>
          </cell>
          <cell r="I2770">
            <v>50</v>
          </cell>
        </row>
        <row r="2771">
          <cell r="B2771">
            <v>41844</v>
          </cell>
          <cell r="C2771" t="str">
            <v>14.07.12 ФМ ЯРЛ Мед</v>
          </cell>
          <cell r="D2771" t="str">
            <v>сопровождение деятельности</v>
          </cell>
          <cell r="G2771">
            <v>9920</v>
          </cell>
          <cell r="H2771">
            <v>60</v>
          </cell>
          <cell r="I2771">
            <v>50</v>
          </cell>
        </row>
        <row r="2772">
          <cell r="B2772">
            <v>41844</v>
          </cell>
          <cell r="C2772" t="str">
            <v>14.07.12 ФМ ЯРЛ Мед</v>
          </cell>
          <cell r="D2772" t="str">
            <v>сопровождение деятельности</v>
          </cell>
          <cell r="G2772">
            <v>1800</v>
          </cell>
          <cell r="H2772">
            <v>60</v>
          </cell>
          <cell r="I2772">
            <v>50</v>
          </cell>
        </row>
        <row r="2773">
          <cell r="B2773">
            <v>41844</v>
          </cell>
          <cell r="C2773" t="str">
            <v>14.07.12 ФМ ЯРЛ Мед</v>
          </cell>
          <cell r="D2773" t="str">
            <v>логистика и монтаж</v>
          </cell>
          <cell r="G2773">
            <v>8525</v>
          </cell>
          <cell r="H2773">
            <v>60</v>
          </cell>
          <cell r="I2773">
            <v>50</v>
          </cell>
        </row>
        <row r="2774">
          <cell r="B2774">
            <v>41844</v>
          </cell>
          <cell r="C2774" t="str">
            <v>14.07.12 ФМ ЯРЛ Мед</v>
          </cell>
          <cell r="D2774" t="str">
            <v>сопровождение деятельности</v>
          </cell>
          <cell r="G2774">
            <v>1000</v>
          </cell>
          <cell r="H2774">
            <v>60</v>
          </cell>
          <cell r="I2774">
            <v>50</v>
          </cell>
        </row>
        <row r="2775">
          <cell r="B2775">
            <v>41844</v>
          </cell>
          <cell r="C2775" t="str">
            <v>14.07.12 ФМ ЯРЛ Мед</v>
          </cell>
          <cell r="D2775" t="str">
            <v>Доп. персонал</v>
          </cell>
          <cell r="G2775">
            <v>2200</v>
          </cell>
          <cell r="H2775">
            <v>60</v>
          </cell>
          <cell r="I2775">
            <v>50</v>
          </cell>
        </row>
        <row r="2776">
          <cell r="B2776">
            <v>41844</v>
          </cell>
          <cell r="C2776" t="str">
            <v>14.07.12 ФМ ЯРЛ Мед</v>
          </cell>
          <cell r="D2776" t="str">
            <v>сопровождение деятельности</v>
          </cell>
          <cell r="G2776">
            <v>1350</v>
          </cell>
          <cell r="H2776">
            <v>60</v>
          </cell>
          <cell r="I2776">
            <v>50</v>
          </cell>
        </row>
        <row r="2777">
          <cell r="B2777">
            <v>41844</v>
          </cell>
          <cell r="C2777" t="str">
            <v>14.07.12 ФМ ЯРЛ Мед</v>
          </cell>
          <cell r="D2777" t="str">
            <v>сопровождение деятельности</v>
          </cell>
          <cell r="G2777">
            <v>800</v>
          </cell>
          <cell r="H2777">
            <v>60</v>
          </cell>
          <cell r="I2777">
            <v>50</v>
          </cell>
        </row>
        <row r="2778">
          <cell r="B2778">
            <v>41844</v>
          </cell>
          <cell r="C2778" t="str">
            <v>14.07.12 ФМ ЯРЛ Мед</v>
          </cell>
          <cell r="D2778" t="str">
            <v>логистика и монтаж</v>
          </cell>
          <cell r="G2778">
            <v>2000</v>
          </cell>
          <cell r="H2778">
            <v>60</v>
          </cell>
          <cell r="I2778">
            <v>50</v>
          </cell>
        </row>
        <row r="2779">
          <cell r="B2779">
            <v>41844</v>
          </cell>
          <cell r="C2779" t="str">
            <v>14.07.12 ФМ ЯРЛ Мед</v>
          </cell>
          <cell r="D2779" t="str">
            <v>логистика и монтаж</v>
          </cell>
          <cell r="G2779">
            <v>4800</v>
          </cell>
          <cell r="H2779">
            <v>60</v>
          </cell>
          <cell r="I2779">
            <v>50</v>
          </cell>
        </row>
        <row r="2780">
          <cell r="B2780">
            <v>41844</v>
          </cell>
          <cell r="C2780" t="str">
            <v>14.07.12 ФМ ЯРЛ Мед</v>
          </cell>
          <cell r="D2780" t="str">
            <v>сопровождение деятельности</v>
          </cell>
          <cell r="G2780">
            <v>940</v>
          </cell>
          <cell r="H2780">
            <v>60</v>
          </cell>
          <cell r="I2780">
            <v>50</v>
          </cell>
        </row>
        <row r="2781">
          <cell r="B2781">
            <v>41844</v>
          </cell>
          <cell r="C2781" t="str">
            <v>14.07.12 ФМ ЯРЛ Мед</v>
          </cell>
          <cell r="D2781" t="str">
            <v>подотчет</v>
          </cell>
          <cell r="G2781">
            <v>36966</v>
          </cell>
          <cell r="H2781">
            <v>71</v>
          </cell>
          <cell r="I2781">
            <v>50</v>
          </cell>
        </row>
        <row r="2782">
          <cell r="B2782">
            <v>41844</v>
          </cell>
          <cell r="C2782" t="str">
            <v>14.07.12 ФМ ЯРЛ Мед</v>
          </cell>
          <cell r="D2782" t="str">
            <v>сопровождение деятельности</v>
          </cell>
          <cell r="G2782">
            <v>1849</v>
          </cell>
          <cell r="H2782">
            <v>20</v>
          </cell>
          <cell r="I2782">
            <v>60</v>
          </cell>
        </row>
        <row r="2783">
          <cell r="B2783">
            <v>41844</v>
          </cell>
          <cell r="C2783" t="str">
            <v>14.07.12 ФМ ЯРЛ Мед</v>
          </cell>
          <cell r="D2783" t="str">
            <v>Промоперсонал</v>
          </cell>
          <cell r="G2783">
            <v>24000</v>
          </cell>
          <cell r="H2783">
            <v>20</v>
          </cell>
          <cell r="I2783">
            <v>60</v>
          </cell>
        </row>
        <row r="2784">
          <cell r="B2784">
            <v>41844</v>
          </cell>
          <cell r="C2784" t="str">
            <v>14.07.12 ФМ ЯРЛ Мед</v>
          </cell>
          <cell r="D2784" t="str">
            <v>Доп. персонал</v>
          </cell>
          <cell r="G2784">
            <v>8000</v>
          </cell>
          <cell r="H2784">
            <v>20</v>
          </cell>
          <cell r="I2784">
            <v>60</v>
          </cell>
        </row>
        <row r="2785">
          <cell r="B2785">
            <v>41844</v>
          </cell>
          <cell r="C2785" t="str">
            <v>14.07.12 ФМ ЯРЛ Мед</v>
          </cell>
          <cell r="D2785" t="str">
            <v>Доп. персонал</v>
          </cell>
          <cell r="G2785">
            <v>8000</v>
          </cell>
          <cell r="H2785">
            <v>20</v>
          </cell>
          <cell r="I2785">
            <v>60</v>
          </cell>
        </row>
        <row r="2786">
          <cell r="B2786">
            <v>41844</v>
          </cell>
          <cell r="C2786" t="str">
            <v>14.07.12 ФМ ЯРЛ Мед</v>
          </cell>
          <cell r="D2786" t="str">
            <v>Промоперсонал</v>
          </cell>
          <cell r="G2786">
            <v>1500</v>
          </cell>
          <cell r="H2786">
            <v>20</v>
          </cell>
          <cell r="I2786">
            <v>60</v>
          </cell>
        </row>
        <row r="2787">
          <cell r="B2787">
            <v>41844</v>
          </cell>
          <cell r="C2787" t="str">
            <v>14.07.12 ФМ ЯРЛ Мед</v>
          </cell>
          <cell r="D2787" t="str">
            <v>аренда оборудования</v>
          </cell>
          <cell r="G2787">
            <v>40000</v>
          </cell>
          <cell r="H2787">
            <v>20</v>
          </cell>
          <cell r="I2787">
            <v>60</v>
          </cell>
        </row>
        <row r="2788">
          <cell r="B2788">
            <v>41844</v>
          </cell>
          <cell r="C2788" t="str">
            <v>14.07.12 ФМ ЯРЛ Мед</v>
          </cell>
          <cell r="D2788" t="str">
            <v>Доп. персонал</v>
          </cell>
          <cell r="G2788">
            <v>5000</v>
          </cell>
          <cell r="H2788">
            <v>20</v>
          </cell>
          <cell r="I2788">
            <v>60</v>
          </cell>
        </row>
        <row r="2789">
          <cell r="B2789">
            <v>41844</v>
          </cell>
          <cell r="C2789" t="str">
            <v>14.07.12 ФМ ЯРЛ Мед</v>
          </cell>
          <cell r="D2789" t="str">
            <v>сопровождение деятельности</v>
          </cell>
          <cell r="G2789">
            <v>9920</v>
          </cell>
          <cell r="H2789">
            <v>20</v>
          </cell>
          <cell r="I2789">
            <v>60</v>
          </cell>
        </row>
        <row r="2790">
          <cell r="B2790">
            <v>41844</v>
          </cell>
          <cell r="C2790" t="str">
            <v>14.07.12 ФМ ЯРЛ Мед</v>
          </cell>
          <cell r="D2790" t="str">
            <v>сопровождение деятельности</v>
          </cell>
          <cell r="G2790">
            <v>1800</v>
          </cell>
          <cell r="H2790">
            <v>20</v>
          </cell>
          <cell r="I2790">
            <v>60</v>
          </cell>
        </row>
        <row r="2791">
          <cell r="B2791">
            <v>41844</v>
          </cell>
          <cell r="C2791" t="str">
            <v>14.07.12 ФМ ЯРЛ Мед</v>
          </cell>
          <cell r="D2791" t="str">
            <v>логистика и монтаж</v>
          </cell>
          <cell r="G2791">
            <v>8525</v>
          </cell>
          <cell r="H2791">
            <v>20</v>
          </cell>
          <cell r="I2791">
            <v>60</v>
          </cell>
        </row>
        <row r="2792">
          <cell r="B2792">
            <v>41844</v>
          </cell>
          <cell r="C2792" t="str">
            <v>14.07.12 ФМ ЯРЛ Мед</v>
          </cell>
          <cell r="D2792" t="str">
            <v>сопровождение деятельности</v>
          </cell>
          <cell r="G2792">
            <v>1000</v>
          </cell>
          <cell r="H2792">
            <v>20</v>
          </cell>
          <cell r="I2792">
            <v>60</v>
          </cell>
        </row>
        <row r="2793">
          <cell r="B2793">
            <v>41844</v>
          </cell>
          <cell r="C2793" t="str">
            <v>14.07.12 ФМ ЯРЛ Мед</v>
          </cell>
          <cell r="D2793" t="str">
            <v>Доп. персонал</v>
          </cell>
          <cell r="G2793">
            <v>2200</v>
          </cell>
          <cell r="H2793">
            <v>20</v>
          </cell>
          <cell r="I2793">
            <v>60</v>
          </cell>
        </row>
        <row r="2794">
          <cell r="B2794">
            <v>41844</v>
          </cell>
          <cell r="C2794" t="str">
            <v>14.07.12 ФМ ЯРЛ Мед</v>
          </cell>
          <cell r="D2794" t="str">
            <v>сопровождение деятельности</v>
          </cell>
          <cell r="G2794">
            <v>1350</v>
          </cell>
          <cell r="H2794">
            <v>20</v>
          </cell>
          <cell r="I2794">
            <v>60</v>
          </cell>
        </row>
        <row r="2795">
          <cell r="B2795">
            <v>41844</v>
          </cell>
          <cell r="C2795" t="str">
            <v>14.07.12 ФМ ЯРЛ Мед</v>
          </cell>
          <cell r="D2795" t="str">
            <v>сопровождение деятельности</v>
          </cell>
          <cell r="G2795">
            <v>800</v>
          </cell>
          <cell r="H2795">
            <v>20</v>
          </cell>
          <cell r="I2795">
            <v>60</v>
          </cell>
        </row>
        <row r="2796">
          <cell r="B2796">
            <v>41844</v>
          </cell>
          <cell r="C2796" t="str">
            <v>14.07.12 ФМ ЯРЛ Мед</v>
          </cell>
          <cell r="D2796" t="str">
            <v>логистика и монтаж</v>
          </cell>
          <cell r="G2796">
            <v>2000</v>
          </cell>
          <cell r="H2796">
            <v>20</v>
          </cell>
          <cell r="I2796">
            <v>60</v>
          </cell>
        </row>
        <row r="2797">
          <cell r="B2797">
            <v>41844</v>
          </cell>
          <cell r="C2797" t="str">
            <v>14.07.12 ФМ ЯРЛ Мед</v>
          </cell>
          <cell r="D2797" t="str">
            <v>логистика и монтаж</v>
          </cell>
          <cell r="G2797">
            <v>4800</v>
          </cell>
          <cell r="H2797">
            <v>20</v>
          </cell>
          <cell r="I2797">
            <v>60</v>
          </cell>
        </row>
        <row r="2798">
          <cell r="B2798">
            <v>41844</v>
          </cell>
          <cell r="C2798" t="str">
            <v>14.07.12 ФМ ЯРЛ Мед</v>
          </cell>
          <cell r="D2798" t="str">
            <v>сопровождение деятельности</v>
          </cell>
          <cell r="G2798">
            <v>940</v>
          </cell>
          <cell r="H2798">
            <v>20</v>
          </cell>
          <cell r="I2798">
            <v>60</v>
          </cell>
        </row>
        <row r="2799">
          <cell r="B2799">
            <v>41844</v>
          </cell>
          <cell r="C2799" t="str">
            <v>Офис</v>
          </cell>
          <cell r="D2799" t="str">
            <v>подотчет</v>
          </cell>
          <cell r="G2799">
            <v>46000</v>
          </cell>
          <cell r="H2799">
            <v>50</v>
          </cell>
          <cell r="I2799">
            <v>71</v>
          </cell>
        </row>
        <row r="2800">
          <cell r="B2800">
            <v>41844</v>
          </cell>
          <cell r="C2800" t="str">
            <v>офис</v>
          </cell>
          <cell r="D2800" t="str">
            <v>подотчет</v>
          </cell>
          <cell r="G2800">
            <v>10000</v>
          </cell>
          <cell r="H2800">
            <v>50</v>
          </cell>
          <cell r="I2800">
            <v>71</v>
          </cell>
        </row>
        <row r="2801">
          <cell r="B2801">
            <v>41844</v>
          </cell>
          <cell r="C2801" t="str">
            <v>офис</v>
          </cell>
          <cell r="D2801" t="str">
            <v>основные средства</v>
          </cell>
          <cell r="G2801">
            <v>56000</v>
          </cell>
          <cell r="H2801">
            <v>76</v>
          </cell>
          <cell r="I2801">
            <v>50</v>
          </cell>
        </row>
        <row r="2802">
          <cell r="B2802">
            <v>41844</v>
          </cell>
          <cell r="C2802" t="str">
            <v>офис</v>
          </cell>
          <cell r="D2802" t="str">
            <v>основные средства</v>
          </cell>
          <cell r="G2802">
            <v>2594</v>
          </cell>
          <cell r="H2802">
            <v>76</v>
          </cell>
          <cell r="I2802">
            <v>50</v>
          </cell>
        </row>
        <row r="2803">
          <cell r="B2803">
            <v>41844</v>
          </cell>
          <cell r="C2803" t="str">
            <v>офис</v>
          </cell>
          <cell r="D2803" t="str">
            <v>основные средства</v>
          </cell>
          <cell r="G2803">
            <v>56000</v>
          </cell>
          <cell r="H2803">
            <v>26</v>
          </cell>
          <cell r="I2803">
            <v>76</v>
          </cell>
        </row>
        <row r="2804">
          <cell r="B2804">
            <v>41844</v>
          </cell>
          <cell r="C2804" t="str">
            <v>офис</v>
          </cell>
          <cell r="D2804" t="str">
            <v>основные средства</v>
          </cell>
          <cell r="G2804">
            <v>2594</v>
          </cell>
          <cell r="H2804">
            <v>26</v>
          </cell>
          <cell r="I2804">
            <v>76</v>
          </cell>
        </row>
        <row r="2805">
          <cell r="B2805">
            <v>41844</v>
          </cell>
          <cell r="C2805" t="str">
            <v>ФД</v>
          </cell>
          <cell r="D2805" t="str">
            <v>Займы</v>
          </cell>
          <cell r="G2805">
            <v>270000</v>
          </cell>
          <cell r="H2805">
            <v>50</v>
          </cell>
          <cell r="I2805">
            <v>66</v>
          </cell>
        </row>
        <row r="2806">
          <cell r="B2806">
            <v>41844</v>
          </cell>
          <cell r="C2806" t="str">
            <v>14.07.20 ФМ DataBase Activation July</v>
          </cell>
          <cell r="D2806" t="str">
            <v>Промоперсонал</v>
          </cell>
          <cell r="G2806">
            <v>74050</v>
          </cell>
          <cell r="H2806">
            <v>60</v>
          </cell>
          <cell r="I2806">
            <v>50</v>
          </cell>
        </row>
        <row r="2807">
          <cell r="B2807">
            <v>41844</v>
          </cell>
          <cell r="C2807" t="str">
            <v>14.07.20 ФМ DataBase Activation July</v>
          </cell>
          <cell r="D2807" t="str">
            <v>Промоперсонал</v>
          </cell>
          <cell r="G2807">
            <v>74050</v>
          </cell>
          <cell r="H2807">
            <v>20</v>
          </cell>
          <cell r="I2807">
            <v>60</v>
          </cell>
        </row>
        <row r="2808">
          <cell r="B2808">
            <v>41844</v>
          </cell>
          <cell r="C2808" t="str">
            <v>14.07.20 ФМ DataBase Activation July</v>
          </cell>
          <cell r="D2808" t="str">
            <v>Доп. персонал</v>
          </cell>
          <cell r="G2808">
            <v>500</v>
          </cell>
          <cell r="H2808">
            <v>60</v>
          </cell>
          <cell r="I2808">
            <v>50</v>
          </cell>
        </row>
        <row r="2809">
          <cell r="B2809">
            <v>41844</v>
          </cell>
          <cell r="C2809" t="str">
            <v>14.07.20 ФМ DataBase Activation July</v>
          </cell>
          <cell r="D2809" t="str">
            <v>Доп. персонал</v>
          </cell>
          <cell r="G2809">
            <v>500</v>
          </cell>
          <cell r="H2809">
            <v>20</v>
          </cell>
          <cell r="I2809">
            <v>60</v>
          </cell>
        </row>
        <row r="2810">
          <cell r="B2810">
            <v>41844</v>
          </cell>
          <cell r="C2810" t="str">
            <v>офис</v>
          </cell>
          <cell r="D2810" t="str">
            <v>накладные расходы</v>
          </cell>
          <cell r="G2810">
            <v>500</v>
          </cell>
          <cell r="H2810">
            <v>76</v>
          </cell>
          <cell r="I2810">
            <v>50</v>
          </cell>
        </row>
        <row r="2811">
          <cell r="B2811">
            <v>41844</v>
          </cell>
          <cell r="C2811" t="str">
            <v>офис</v>
          </cell>
          <cell r="D2811" t="str">
            <v>накладные расходы</v>
          </cell>
          <cell r="G2811">
            <v>500</v>
          </cell>
          <cell r="H2811">
            <v>26</v>
          </cell>
          <cell r="I2811">
            <v>76</v>
          </cell>
        </row>
        <row r="2812">
          <cell r="B2812">
            <v>41844</v>
          </cell>
          <cell r="C2812" t="str">
            <v>14.07.26 ФМ Москва-Сити</v>
          </cell>
          <cell r="D2812" t="str">
            <v>Комиссия контрагентам</v>
          </cell>
          <cell r="G2812">
            <v>4060</v>
          </cell>
          <cell r="H2812">
            <v>20</v>
          </cell>
          <cell r="I2812">
            <v>60</v>
          </cell>
        </row>
        <row r="2813">
          <cell r="B2813">
            <v>41844</v>
          </cell>
          <cell r="C2813" t="str">
            <v>14.07.25 ФМ Sidney Beach</v>
          </cell>
          <cell r="D2813" t="str">
            <v>подотчет</v>
          </cell>
          <cell r="G2813">
            <v>122500</v>
          </cell>
          <cell r="H2813">
            <v>71</v>
          </cell>
          <cell r="I2813">
            <v>50</v>
          </cell>
        </row>
        <row r="2814">
          <cell r="B2814">
            <v>41844</v>
          </cell>
          <cell r="C2814" t="str">
            <v>14.07.12 ФМ ЯРЛ Мед</v>
          </cell>
          <cell r="D2814" t="str">
            <v>подотчет</v>
          </cell>
          <cell r="G2814">
            <v>1000</v>
          </cell>
          <cell r="H2814">
            <v>71</v>
          </cell>
          <cell r="I2814">
            <v>50</v>
          </cell>
        </row>
        <row r="2815">
          <cell r="B2815">
            <v>41844</v>
          </cell>
          <cell r="C2815" t="str">
            <v>14.07.26 ФМ ЯРЛ Мед</v>
          </cell>
          <cell r="D2815" t="str">
            <v>подотчет</v>
          </cell>
          <cell r="G2815">
            <v>1600</v>
          </cell>
          <cell r="H2815">
            <v>71</v>
          </cell>
          <cell r="I2815">
            <v>50</v>
          </cell>
        </row>
        <row r="2816">
          <cell r="B2816">
            <v>41844</v>
          </cell>
          <cell r="C2816" t="str">
            <v>офис</v>
          </cell>
          <cell r="D2816" t="str">
            <v>Зарплата 06</v>
          </cell>
          <cell r="G2816">
            <v>17000</v>
          </cell>
          <cell r="H2816">
            <v>70</v>
          </cell>
          <cell r="I2816">
            <v>50</v>
          </cell>
        </row>
        <row r="2817">
          <cell r="B2817">
            <v>41844</v>
          </cell>
          <cell r="C2817" t="str">
            <v>офис</v>
          </cell>
          <cell r="D2817" t="str">
            <v>Зарплата 07</v>
          </cell>
          <cell r="G2817">
            <v>10000</v>
          </cell>
          <cell r="H2817">
            <v>70</v>
          </cell>
          <cell r="I2817">
            <v>50</v>
          </cell>
        </row>
        <row r="2818">
          <cell r="B2818">
            <v>41844</v>
          </cell>
          <cell r="C2818" t="str">
            <v>14.07.26 ФМ ЯРЛ Мед</v>
          </cell>
          <cell r="D2818" t="str">
            <v>сопровождение деятельности</v>
          </cell>
          <cell r="G2818">
            <v>4590</v>
          </cell>
          <cell r="H2818">
            <v>60</v>
          </cell>
          <cell r="I2818">
            <v>55</v>
          </cell>
        </row>
        <row r="2819">
          <cell r="B2819">
            <v>41844</v>
          </cell>
          <cell r="C2819" t="str">
            <v>14.07.25 КЛД ФМ Платинум</v>
          </cell>
          <cell r="D2819" t="str">
            <v>сопровождение деятельности</v>
          </cell>
          <cell r="G2819">
            <v>5578</v>
          </cell>
          <cell r="H2819">
            <v>60</v>
          </cell>
          <cell r="I2819">
            <v>55</v>
          </cell>
        </row>
        <row r="2820">
          <cell r="B2820">
            <v>41844</v>
          </cell>
          <cell r="C2820" t="str">
            <v>14.07.26 ФМ ЯРЛ Мед</v>
          </cell>
          <cell r="D2820" t="str">
            <v>сопровождение деятельности</v>
          </cell>
          <cell r="G2820">
            <v>7004.4</v>
          </cell>
          <cell r="H2820">
            <v>60</v>
          </cell>
          <cell r="I2820">
            <v>55</v>
          </cell>
        </row>
        <row r="2821">
          <cell r="B2821">
            <v>41844</v>
          </cell>
          <cell r="C2821" t="str">
            <v>14.07.26 ФМ ЯРЛ Мед</v>
          </cell>
          <cell r="D2821" t="str">
            <v>сопровождение деятельности</v>
          </cell>
          <cell r="G2821">
            <v>7004.4</v>
          </cell>
          <cell r="H2821">
            <v>60</v>
          </cell>
          <cell r="I2821">
            <v>55</v>
          </cell>
        </row>
        <row r="2822">
          <cell r="B2822">
            <v>41844</v>
          </cell>
          <cell r="C2822" t="str">
            <v>14.07.26 ФМ ЯРЛ Мед</v>
          </cell>
          <cell r="D2822" t="str">
            <v>сопровождение деятельности</v>
          </cell>
          <cell r="G2822">
            <v>4590</v>
          </cell>
          <cell r="H2822">
            <v>20</v>
          </cell>
          <cell r="I2822">
            <v>60</v>
          </cell>
        </row>
        <row r="2823">
          <cell r="B2823">
            <v>41844</v>
          </cell>
          <cell r="C2823" t="str">
            <v>14.07.25 КЛД ФМ Платинум</v>
          </cell>
          <cell r="D2823" t="str">
            <v>сопровождение деятельности</v>
          </cell>
          <cell r="G2823">
            <v>5578</v>
          </cell>
          <cell r="H2823">
            <v>20</v>
          </cell>
          <cell r="I2823">
            <v>60</v>
          </cell>
        </row>
        <row r="2824">
          <cell r="B2824">
            <v>41844</v>
          </cell>
          <cell r="C2824" t="str">
            <v>14.07.26 ФМ ЯРЛ Мед</v>
          </cell>
          <cell r="D2824" t="str">
            <v>сопровождение деятельности</v>
          </cell>
          <cell r="G2824">
            <v>7004.4</v>
          </cell>
          <cell r="H2824">
            <v>20</v>
          </cell>
          <cell r="I2824">
            <v>60</v>
          </cell>
        </row>
        <row r="2825">
          <cell r="B2825">
            <v>41844</v>
          </cell>
          <cell r="C2825" t="str">
            <v>14.07.26 ФМ ЯРЛ Мед</v>
          </cell>
          <cell r="D2825" t="str">
            <v>сопровождение деятельности</v>
          </cell>
          <cell r="G2825">
            <v>7004.4</v>
          </cell>
          <cell r="H2825">
            <v>20</v>
          </cell>
          <cell r="I2825">
            <v>60</v>
          </cell>
        </row>
        <row r="2826">
          <cell r="B2826">
            <v>41844</v>
          </cell>
          <cell r="C2826" t="str">
            <v>14.07.18 ФМ Море</v>
          </cell>
          <cell r="D2826" t="str">
            <v>Промоперсонал</v>
          </cell>
          <cell r="G2826">
            <v>1500</v>
          </cell>
          <cell r="H2826">
            <v>20</v>
          </cell>
          <cell r="I2826">
            <v>60</v>
          </cell>
        </row>
        <row r="2827">
          <cell r="B2827">
            <v>41845</v>
          </cell>
          <cell r="C2827" t="str">
            <v>14.07.18 ФМ Море</v>
          </cell>
          <cell r="D2827" t="str">
            <v>Доп. персонал</v>
          </cell>
          <cell r="G2827">
            <v>1500</v>
          </cell>
          <cell r="H2827">
            <v>60</v>
          </cell>
          <cell r="I2827">
            <v>50</v>
          </cell>
        </row>
        <row r="2828">
          <cell r="B2828">
            <v>41845</v>
          </cell>
          <cell r="C2828" t="str">
            <v>14.07.18 ФМ Море</v>
          </cell>
          <cell r="D2828" t="str">
            <v>Доп. персонал</v>
          </cell>
          <cell r="G2828">
            <v>1500</v>
          </cell>
          <cell r="H2828">
            <v>20</v>
          </cell>
          <cell r="I2828">
            <v>60</v>
          </cell>
        </row>
        <row r="2829">
          <cell r="B2829">
            <v>41845</v>
          </cell>
          <cell r="C2829" t="str">
            <v>ФД</v>
          </cell>
          <cell r="D2829" t="str">
            <v>Займы</v>
          </cell>
          <cell r="G2829">
            <v>50000</v>
          </cell>
          <cell r="H2829">
            <v>50</v>
          </cell>
          <cell r="I2829">
            <v>66</v>
          </cell>
        </row>
        <row r="2830">
          <cell r="B2830">
            <v>41845</v>
          </cell>
          <cell r="C2830" t="str">
            <v>офис</v>
          </cell>
          <cell r="D2830" t="str">
            <v>Телефония</v>
          </cell>
          <cell r="G2830">
            <v>11200</v>
          </cell>
          <cell r="H2830">
            <v>76</v>
          </cell>
          <cell r="I2830">
            <v>51</v>
          </cell>
        </row>
        <row r="2831">
          <cell r="B2831">
            <v>41845</v>
          </cell>
          <cell r="C2831" t="str">
            <v>офис</v>
          </cell>
          <cell r="D2831" t="str">
            <v>Телефония</v>
          </cell>
          <cell r="G2831">
            <v>11200</v>
          </cell>
          <cell r="H2831">
            <v>26</v>
          </cell>
          <cell r="I2831">
            <v>76</v>
          </cell>
        </row>
        <row r="2832">
          <cell r="B2832">
            <v>41845</v>
          </cell>
          <cell r="C2832" t="str">
            <v>14.07.12 ФМ ЯРЛ Мед</v>
          </cell>
          <cell r="D2832" t="str">
            <v>подотчет</v>
          </cell>
          <cell r="G2832">
            <v>10000</v>
          </cell>
          <cell r="H2832">
            <v>71</v>
          </cell>
          <cell r="I2832">
            <v>50</v>
          </cell>
        </row>
        <row r="2833">
          <cell r="B2833">
            <v>41845</v>
          </cell>
          <cell r="C2833" t="str">
            <v>14.07.26 ФМ ЯРЛ Мед</v>
          </cell>
          <cell r="D2833" t="str">
            <v>подотчет</v>
          </cell>
          <cell r="G2833">
            <v>30000</v>
          </cell>
          <cell r="H2833">
            <v>71</v>
          </cell>
          <cell r="I2833">
            <v>50</v>
          </cell>
        </row>
        <row r="2834">
          <cell r="B2834">
            <v>41845</v>
          </cell>
          <cell r="C2834" t="str">
            <v>14.07.26 ФМ Москва-Сити</v>
          </cell>
          <cell r="D2834" t="str">
            <v>подотчет</v>
          </cell>
          <cell r="G2834">
            <v>6400</v>
          </cell>
          <cell r="H2834">
            <v>71</v>
          </cell>
          <cell r="I2834">
            <v>50</v>
          </cell>
        </row>
        <row r="2835">
          <cell r="B2835">
            <v>41845</v>
          </cell>
          <cell r="C2835" t="str">
            <v>14.07.12 ФМ ЯРЛ Мед</v>
          </cell>
          <cell r="D2835" t="str">
            <v>подотчет</v>
          </cell>
          <cell r="G2835">
            <v>36966</v>
          </cell>
          <cell r="H2835">
            <v>50</v>
          </cell>
          <cell r="I2835">
            <v>71</v>
          </cell>
        </row>
        <row r="2836">
          <cell r="B2836">
            <v>41845</v>
          </cell>
          <cell r="C2836" t="str">
            <v>14.07.12 ФМ ЯРЛ Мед</v>
          </cell>
          <cell r="D2836" t="str">
            <v>основные средства</v>
          </cell>
          <cell r="G2836">
            <v>1002</v>
          </cell>
          <cell r="H2836">
            <v>60</v>
          </cell>
          <cell r="I2836">
            <v>50</v>
          </cell>
        </row>
        <row r="2837">
          <cell r="B2837">
            <v>41845</v>
          </cell>
          <cell r="C2837" t="str">
            <v>14.07.12 ФМ ЯРЛ Мед</v>
          </cell>
          <cell r="D2837" t="str">
            <v>сопровождение деятельности</v>
          </cell>
          <cell r="G2837">
            <v>5240</v>
          </cell>
          <cell r="H2837">
            <v>60</v>
          </cell>
          <cell r="I2837">
            <v>50</v>
          </cell>
        </row>
        <row r="2838">
          <cell r="B2838">
            <v>41845</v>
          </cell>
          <cell r="C2838" t="str">
            <v>14.07.12 ФМ ЯРЛ Мед</v>
          </cell>
          <cell r="D2838" t="str">
            <v>Доп. персонал</v>
          </cell>
          <cell r="G2838">
            <v>12000</v>
          </cell>
          <cell r="H2838">
            <v>60</v>
          </cell>
          <cell r="I2838">
            <v>50</v>
          </cell>
        </row>
        <row r="2839">
          <cell r="B2839">
            <v>41845</v>
          </cell>
          <cell r="C2839" t="str">
            <v>14.07.12 ФМ ЯРЛ Мед</v>
          </cell>
          <cell r="D2839" t="str">
            <v>логистика и монтаж</v>
          </cell>
          <cell r="G2839">
            <v>20000</v>
          </cell>
          <cell r="H2839">
            <v>60</v>
          </cell>
          <cell r="I2839">
            <v>50</v>
          </cell>
        </row>
        <row r="2840">
          <cell r="B2840">
            <v>41845</v>
          </cell>
          <cell r="C2840" t="str">
            <v>14.07.12 ФМ ЯРЛ Мед</v>
          </cell>
          <cell r="D2840" t="str">
            <v>логистика и монтаж</v>
          </cell>
          <cell r="G2840">
            <v>4800</v>
          </cell>
          <cell r="H2840">
            <v>60</v>
          </cell>
          <cell r="I2840">
            <v>50</v>
          </cell>
        </row>
        <row r="2841">
          <cell r="B2841">
            <v>41845</v>
          </cell>
          <cell r="C2841" t="str">
            <v>14.07.12 ФМ ЯРЛ Мед</v>
          </cell>
          <cell r="D2841" t="str">
            <v>Промоперсонал</v>
          </cell>
          <cell r="G2841">
            <v>7000</v>
          </cell>
          <cell r="H2841">
            <v>60</v>
          </cell>
          <cell r="I2841">
            <v>50</v>
          </cell>
        </row>
        <row r="2842">
          <cell r="B2842">
            <v>41845</v>
          </cell>
          <cell r="C2842" t="str">
            <v>14.07.12 ФМ ЯРЛ Мед</v>
          </cell>
          <cell r="D2842" t="str">
            <v>сопровождение деятельности</v>
          </cell>
          <cell r="G2842">
            <v>5000</v>
          </cell>
          <cell r="H2842">
            <v>60</v>
          </cell>
          <cell r="I2842">
            <v>50</v>
          </cell>
        </row>
        <row r="2843">
          <cell r="B2843">
            <v>41845</v>
          </cell>
          <cell r="C2843" t="str">
            <v>14.07.12 ФМ ЯРЛ Мед</v>
          </cell>
          <cell r="D2843" t="str">
            <v>основные средства</v>
          </cell>
          <cell r="G2843">
            <v>1002</v>
          </cell>
          <cell r="H2843">
            <v>20</v>
          </cell>
          <cell r="I2843">
            <v>60</v>
          </cell>
        </row>
        <row r="2844">
          <cell r="B2844">
            <v>41845</v>
          </cell>
          <cell r="C2844" t="str">
            <v>14.07.12 ФМ ЯРЛ Мед</v>
          </cell>
          <cell r="D2844" t="str">
            <v>сопровождение деятельности</v>
          </cell>
          <cell r="G2844">
            <v>5240</v>
          </cell>
          <cell r="H2844">
            <v>20</v>
          </cell>
          <cell r="I2844">
            <v>60</v>
          </cell>
        </row>
        <row r="2845">
          <cell r="B2845">
            <v>41845</v>
          </cell>
          <cell r="C2845" t="str">
            <v>14.07.12 ФМ ЯРЛ Мед</v>
          </cell>
          <cell r="D2845" t="str">
            <v>Доп. персонал</v>
          </cell>
          <cell r="G2845">
            <v>12000</v>
          </cell>
          <cell r="H2845">
            <v>20</v>
          </cell>
          <cell r="I2845">
            <v>60</v>
          </cell>
        </row>
        <row r="2846">
          <cell r="B2846">
            <v>41845</v>
          </cell>
          <cell r="C2846" t="str">
            <v>14.07.12 ФМ ЯРЛ Мед</v>
          </cell>
          <cell r="D2846" t="str">
            <v>логистика и монтаж</v>
          </cell>
          <cell r="G2846">
            <v>20000</v>
          </cell>
          <cell r="H2846">
            <v>20</v>
          </cell>
          <cell r="I2846">
            <v>60</v>
          </cell>
        </row>
        <row r="2847">
          <cell r="B2847">
            <v>41845</v>
          </cell>
          <cell r="C2847" t="str">
            <v>14.07.12 ФМ ЯРЛ Мед</v>
          </cell>
          <cell r="D2847" t="str">
            <v>логистика и монтаж</v>
          </cell>
          <cell r="G2847">
            <v>4800</v>
          </cell>
          <cell r="H2847">
            <v>20</v>
          </cell>
          <cell r="I2847">
            <v>60</v>
          </cell>
        </row>
        <row r="2848">
          <cell r="B2848">
            <v>41845</v>
          </cell>
          <cell r="C2848" t="str">
            <v>14.07.12 ФМ ЯРЛ Мед</v>
          </cell>
          <cell r="D2848" t="str">
            <v>Промоперсонал</v>
          </cell>
          <cell r="G2848">
            <v>7000</v>
          </cell>
          <cell r="H2848">
            <v>20</v>
          </cell>
          <cell r="I2848">
            <v>60</v>
          </cell>
        </row>
        <row r="2849">
          <cell r="B2849">
            <v>41845</v>
          </cell>
          <cell r="C2849" t="str">
            <v>14.07.12 ФМ ЯРЛ Мед</v>
          </cell>
          <cell r="D2849" t="str">
            <v>сопровождение деятельности</v>
          </cell>
          <cell r="G2849">
            <v>5000</v>
          </cell>
          <cell r="H2849">
            <v>20</v>
          </cell>
          <cell r="I2849">
            <v>60</v>
          </cell>
        </row>
        <row r="2850">
          <cell r="B2850">
            <v>41845</v>
          </cell>
          <cell r="C2850" t="str">
            <v>офис</v>
          </cell>
          <cell r="D2850" t="str">
            <v>накладные расходы</v>
          </cell>
          <cell r="G2850">
            <v>550</v>
          </cell>
          <cell r="H2850">
            <v>76</v>
          </cell>
          <cell r="I2850">
            <v>50</v>
          </cell>
        </row>
        <row r="2851">
          <cell r="B2851">
            <v>41845</v>
          </cell>
          <cell r="C2851" t="str">
            <v>14.07.20 ФМ DataBase Activation July</v>
          </cell>
          <cell r="D2851" t="str">
            <v>сопровождение деятельности</v>
          </cell>
          <cell r="G2851">
            <v>63</v>
          </cell>
          <cell r="H2851">
            <v>60</v>
          </cell>
          <cell r="I2851">
            <v>50</v>
          </cell>
        </row>
        <row r="2852">
          <cell r="B2852">
            <v>41845</v>
          </cell>
          <cell r="C2852" t="str">
            <v>офис</v>
          </cell>
          <cell r="D2852" t="str">
            <v>накладные расходы</v>
          </cell>
          <cell r="G2852">
            <v>550</v>
          </cell>
          <cell r="H2852">
            <v>26</v>
          </cell>
          <cell r="I2852">
            <v>76</v>
          </cell>
        </row>
        <row r="2853">
          <cell r="B2853">
            <v>41845</v>
          </cell>
          <cell r="C2853" t="str">
            <v>14.07.20 ФМ DataBase Activation July</v>
          </cell>
          <cell r="D2853" t="str">
            <v>сопровождение деятельности</v>
          </cell>
          <cell r="G2853">
            <v>63</v>
          </cell>
          <cell r="H2853">
            <v>20</v>
          </cell>
          <cell r="I2853">
            <v>60</v>
          </cell>
        </row>
        <row r="2854">
          <cell r="B2854">
            <v>41845</v>
          </cell>
          <cell r="C2854" t="str">
            <v>14.07.18 ФМ Sidney Beach</v>
          </cell>
          <cell r="D2854" t="str">
            <v>Доп. персонал</v>
          </cell>
          <cell r="G2854">
            <v>7800</v>
          </cell>
          <cell r="H2854">
            <v>60</v>
          </cell>
          <cell r="I2854">
            <v>50</v>
          </cell>
        </row>
        <row r="2855">
          <cell r="B2855">
            <v>41845</v>
          </cell>
          <cell r="C2855" t="str">
            <v>14.07.18 ФМ Sidney Beach</v>
          </cell>
          <cell r="D2855" t="str">
            <v>логистика и монтаж</v>
          </cell>
          <cell r="G2855">
            <v>4900</v>
          </cell>
          <cell r="H2855">
            <v>60</v>
          </cell>
          <cell r="I2855">
            <v>50</v>
          </cell>
        </row>
        <row r="2856">
          <cell r="B2856">
            <v>41845</v>
          </cell>
          <cell r="C2856" t="str">
            <v>14.07.18 ФМ Sidney Beach</v>
          </cell>
          <cell r="D2856" t="str">
            <v>сопровождение деятельности</v>
          </cell>
          <cell r="G2856">
            <v>741</v>
          </cell>
          <cell r="H2856">
            <v>60</v>
          </cell>
          <cell r="I2856">
            <v>50</v>
          </cell>
        </row>
        <row r="2857">
          <cell r="B2857">
            <v>41845</v>
          </cell>
          <cell r="C2857" t="str">
            <v>14.07.18 ФМ Sidney Beach</v>
          </cell>
          <cell r="D2857" t="str">
            <v>логистика и монтаж</v>
          </cell>
          <cell r="G2857">
            <v>1500</v>
          </cell>
          <cell r="H2857">
            <v>60</v>
          </cell>
          <cell r="I2857">
            <v>50</v>
          </cell>
        </row>
        <row r="2858">
          <cell r="B2858">
            <v>41845</v>
          </cell>
          <cell r="C2858" t="str">
            <v>14.07.18 ФМ Sidney Beach</v>
          </cell>
          <cell r="D2858" t="str">
            <v>Доп. персонал</v>
          </cell>
          <cell r="G2858">
            <v>7800</v>
          </cell>
          <cell r="H2858">
            <v>20</v>
          </cell>
          <cell r="I2858">
            <v>60</v>
          </cell>
        </row>
        <row r="2859">
          <cell r="B2859">
            <v>41845</v>
          </cell>
          <cell r="C2859" t="str">
            <v>14.07.18 ФМ Sidney Beach</v>
          </cell>
          <cell r="D2859" t="str">
            <v>логистика и монтаж</v>
          </cell>
          <cell r="G2859">
            <v>4900</v>
          </cell>
          <cell r="H2859">
            <v>20</v>
          </cell>
          <cell r="I2859">
            <v>60</v>
          </cell>
        </row>
        <row r="2860">
          <cell r="B2860">
            <v>41845</v>
          </cell>
          <cell r="C2860" t="str">
            <v>14.07.18 ФМ Sidney Beach</v>
          </cell>
          <cell r="D2860" t="str">
            <v>сопровождение деятельности</v>
          </cell>
          <cell r="G2860">
            <v>741</v>
          </cell>
          <cell r="H2860">
            <v>20</v>
          </cell>
          <cell r="I2860">
            <v>60</v>
          </cell>
        </row>
        <row r="2861">
          <cell r="B2861">
            <v>41845</v>
          </cell>
          <cell r="C2861" t="str">
            <v>14.07.18 ФМ Sidney Beach</v>
          </cell>
          <cell r="D2861" t="str">
            <v>логистика и монтаж</v>
          </cell>
          <cell r="G2861">
            <v>1500</v>
          </cell>
          <cell r="H2861">
            <v>20</v>
          </cell>
          <cell r="I2861">
            <v>60</v>
          </cell>
        </row>
        <row r="2862">
          <cell r="B2862">
            <v>41845</v>
          </cell>
          <cell r="C2862" t="str">
            <v>офис</v>
          </cell>
          <cell r="D2862" t="str">
            <v>налоги</v>
          </cell>
          <cell r="G2862">
            <v>2182</v>
          </cell>
          <cell r="H2862">
            <v>68</v>
          </cell>
          <cell r="I2862">
            <v>51</v>
          </cell>
        </row>
        <row r="2863">
          <cell r="B2863">
            <v>41845</v>
          </cell>
          <cell r="C2863" t="str">
            <v>офис</v>
          </cell>
          <cell r="D2863" t="str">
            <v>налоги</v>
          </cell>
          <cell r="G2863">
            <v>19631</v>
          </cell>
          <cell r="H2863">
            <v>68</v>
          </cell>
          <cell r="I2863">
            <v>51</v>
          </cell>
        </row>
        <row r="2864">
          <cell r="B2864">
            <v>41845</v>
          </cell>
          <cell r="C2864" t="str">
            <v>14.06.08 ФМ Бранч</v>
          </cell>
          <cell r="D2864" t="str">
            <v>подотчет</v>
          </cell>
          <cell r="G2864">
            <v>23485</v>
          </cell>
          <cell r="H2864">
            <v>50</v>
          </cell>
          <cell r="I2864">
            <v>71</v>
          </cell>
        </row>
        <row r="2865">
          <cell r="B2865">
            <v>41845</v>
          </cell>
          <cell r="C2865" t="str">
            <v>14.06.08 ФМ Бранч</v>
          </cell>
          <cell r="D2865" t="str">
            <v>подотчет</v>
          </cell>
          <cell r="G2865">
            <v>10000</v>
          </cell>
          <cell r="H2865">
            <v>50</v>
          </cell>
          <cell r="I2865">
            <v>71</v>
          </cell>
        </row>
        <row r="2866">
          <cell r="B2866">
            <v>41845</v>
          </cell>
          <cell r="C2866" t="str">
            <v>14.06.08 ФМ Бранч</v>
          </cell>
          <cell r="D2866" t="str">
            <v>подотчет</v>
          </cell>
          <cell r="G2866">
            <v>9832</v>
          </cell>
          <cell r="H2866">
            <v>71</v>
          </cell>
          <cell r="I2866">
            <v>50</v>
          </cell>
        </row>
        <row r="2867">
          <cell r="B2867">
            <v>41845</v>
          </cell>
          <cell r="C2867" t="str">
            <v>14.06.08 ФМ Бранч</v>
          </cell>
          <cell r="D2867" t="str">
            <v>сопровождение деятельности</v>
          </cell>
          <cell r="G2867">
            <v>10000</v>
          </cell>
          <cell r="H2867">
            <v>60</v>
          </cell>
          <cell r="I2867">
            <v>50</v>
          </cell>
        </row>
        <row r="2868">
          <cell r="B2868">
            <v>41845</v>
          </cell>
          <cell r="C2868" t="str">
            <v>14.06.08 ФМ Бранч</v>
          </cell>
          <cell r="D2868" t="str">
            <v>сопровождение деятельности</v>
          </cell>
          <cell r="G2868">
            <v>13490</v>
          </cell>
          <cell r="H2868">
            <v>60</v>
          </cell>
          <cell r="I2868">
            <v>50</v>
          </cell>
        </row>
        <row r="2869">
          <cell r="B2869">
            <v>41845</v>
          </cell>
          <cell r="C2869" t="str">
            <v>14.06.08 ФМ Бранч</v>
          </cell>
          <cell r="D2869" t="str">
            <v>сопровождение деятельности</v>
          </cell>
          <cell r="G2869">
            <v>163</v>
          </cell>
          <cell r="H2869">
            <v>60</v>
          </cell>
          <cell r="I2869">
            <v>50</v>
          </cell>
        </row>
        <row r="2870">
          <cell r="B2870">
            <v>41845</v>
          </cell>
          <cell r="C2870" t="str">
            <v>14.09.14 Drambuie</v>
          </cell>
          <cell r="D2870" t="str">
            <v>подотчет</v>
          </cell>
          <cell r="G2870">
            <v>10000</v>
          </cell>
          <cell r="H2870">
            <v>71</v>
          </cell>
          <cell r="I2870">
            <v>50</v>
          </cell>
        </row>
        <row r="2871">
          <cell r="B2871">
            <v>41845</v>
          </cell>
          <cell r="C2871" t="str">
            <v>14.07.25 ФМ Sidney Beach</v>
          </cell>
          <cell r="D2871" t="str">
            <v>Комиссия контрагентам</v>
          </cell>
          <cell r="G2871">
            <v>19930</v>
          </cell>
          <cell r="H2871">
            <v>20</v>
          </cell>
          <cell r="I2871">
            <v>60</v>
          </cell>
        </row>
        <row r="2872">
          <cell r="B2872">
            <v>41845</v>
          </cell>
          <cell r="C2872" t="str">
            <v>14.07.26 ФМ ЯРЛ Мед</v>
          </cell>
          <cell r="D2872" t="str">
            <v>Комиссия контрагентам</v>
          </cell>
          <cell r="G2872">
            <v>21670</v>
          </cell>
          <cell r="H2872">
            <v>20</v>
          </cell>
          <cell r="I2872">
            <v>60</v>
          </cell>
        </row>
        <row r="2873">
          <cell r="B2873">
            <v>41845</v>
          </cell>
          <cell r="C2873" t="str">
            <v>14.07.26 ФМ Москва-Сити</v>
          </cell>
          <cell r="D2873" t="str">
            <v>Реализация</v>
          </cell>
          <cell r="G2873">
            <v>83713.16</v>
          </cell>
          <cell r="H2873">
            <v>62</v>
          </cell>
          <cell r="I2873">
            <v>90</v>
          </cell>
        </row>
        <row r="2874">
          <cell r="B2874">
            <v>41845</v>
          </cell>
          <cell r="C2874" t="str">
            <v>14.07.25 ФМ Sidney Beach</v>
          </cell>
          <cell r="D2874" t="str">
            <v>аренда оборудования</v>
          </cell>
          <cell r="G2874">
            <v>21518</v>
          </cell>
          <cell r="H2874">
            <v>20</v>
          </cell>
          <cell r="I2874">
            <v>60</v>
          </cell>
        </row>
        <row r="2875">
          <cell r="B2875">
            <v>41845</v>
          </cell>
          <cell r="C2875" t="str">
            <v>14.07.25 КЛД ФМ Платинум</v>
          </cell>
          <cell r="D2875" t="str">
            <v>сопровождение деятельности</v>
          </cell>
          <cell r="G2875">
            <v>17968</v>
          </cell>
          <cell r="H2875">
            <v>20</v>
          </cell>
          <cell r="I2875">
            <v>60</v>
          </cell>
        </row>
        <row r="2876">
          <cell r="B2876">
            <v>41845</v>
          </cell>
          <cell r="C2876" t="str">
            <v>14.07.25 КЛД ФМ Платинум</v>
          </cell>
          <cell r="D2876" t="str">
            <v>логистика и монтаж</v>
          </cell>
          <cell r="G2876">
            <v>21677</v>
          </cell>
          <cell r="H2876">
            <v>20</v>
          </cell>
          <cell r="I2876">
            <v>60</v>
          </cell>
        </row>
        <row r="2877">
          <cell r="B2877">
            <v>41845</v>
          </cell>
          <cell r="C2877" t="str">
            <v>14.07.25 КЛД ФМ Платинум</v>
          </cell>
          <cell r="D2877" t="str">
            <v>Реализация</v>
          </cell>
          <cell r="G2877">
            <v>427907.18</v>
          </cell>
          <cell r="H2877">
            <v>62</v>
          </cell>
          <cell r="I2877">
            <v>90</v>
          </cell>
        </row>
        <row r="2878">
          <cell r="B2878">
            <v>41845</v>
          </cell>
          <cell r="C2878" t="str">
            <v>14.07.26 ФМ ЯРЛ Мед</v>
          </cell>
          <cell r="D2878" t="str">
            <v>Реализация</v>
          </cell>
          <cell r="G2878">
            <v>448883.05</v>
          </cell>
          <cell r="H2878">
            <v>62</v>
          </cell>
          <cell r="I2878">
            <v>90</v>
          </cell>
        </row>
        <row r="2879">
          <cell r="B2879">
            <v>41845</v>
          </cell>
          <cell r="C2879" t="str">
            <v>14.07.25 ФМ Sidney Beach</v>
          </cell>
          <cell r="D2879" t="str">
            <v>Реализация</v>
          </cell>
          <cell r="G2879">
            <v>400028.65</v>
          </cell>
          <cell r="H2879">
            <v>62</v>
          </cell>
          <cell r="I2879">
            <v>90</v>
          </cell>
        </row>
        <row r="2880">
          <cell r="B2880">
            <v>41845</v>
          </cell>
          <cell r="C2880" t="str">
            <v>14.07.26 ФМ ЯРЛ Мед</v>
          </cell>
          <cell r="D2880" t="str">
            <v>сопровождение деятельности</v>
          </cell>
          <cell r="G2880">
            <v>1870.8</v>
          </cell>
          <cell r="H2880">
            <v>60</v>
          </cell>
          <cell r="I2880">
            <v>55</v>
          </cell>
        </row>
        <row r="2881">
          <cell r="B2881">
            <v>41845</v>
          </cell>
          <cell r="C2881" t="str">
            <v>14.07.26 ФМ ЯРЛ Мед</v>
          </cell>
          <cell r="D2881" t="str">
            <v>сопровождение деятельности</v>
          </cell>
          <cell r="G2881">
            <v>4940</v>
          </cell>
          <cell r="H2881">
            <v>60</v>
          </cell>
          <cell r="I2881">
            <v>55</v>
          </cell>
        </row>
        <row r="2882">
          <cell r="B2882">
            <v>41845</v>
          </cell>
          <cell r="C2882" t="str">
            <v>14.07.26 ФМ ЯРЛ Мед</v>
          </cell>
          <cell r="D2882" t="str">
            <v>сопровождение деятельности</v>
          </cell>
          <cell r="G2882">
            <v>4590</v>
          </cell>
          <cell r="H2882">
            <v>60</v>
          </cell>
          <cell r="I2882">
            <v>55</v>
          </cell>
        </row>
        <row r="2883">
          <cell r="B2883">
            <v>41845</v>
          </cell>
          <cell r="C2883" t="str">
            <v>Офис</v>
          </cell>
          <cell r="D2883" t="str">
            <v>накладные расходы</v>
          </cell>
          <cell r="G2883">
            <v>6340</v>
          </cell>
          <cell r="H2883">
            <v>76</v>
          </cell>
          <cell r="I2883">
            <v>55</v>
          </cell>
        </row>
        <row r="2884">
          <cell r="B2884">
            <v>41845</v>
          </cell>
          <cell r="C2884" t="str">
            <v>14.07.26 ФМ ЯРЛ Мед</v>
          </cell>
          <cell r="D2884" t="str">
            <v>сопровождение деятельности</v>
          </cell>
          <cell r="G2884">
            <v>1870.8</v>
          </cell>
          <cell r="H2884">
            <v>20</v>
          </cell>
          <cell r="I2884">
            <v>60</v>
          </cell>
        </row>
        <row r="2885">
          <cell r="B2885">
            <v>41845</v>
          </cell>
          <cell r="C2885" t="str">
            <v>14.07.26 ФМ ЯРЛ Мед</v>
          </cell>
          <cell r="D2885" t="str">
            <v>сопровождение деятельности</v>
          </cell>
          <cell r="G2885">
            <v>4940</v>
          </cell>
          <cell r="H2885">
            <v>20</v>
          </cell>
          <cell r="I2885">
            <v>60</v>
          </cell>
        </row>
        <row r="2886">
          <cell r="B2886">
            <v>41845</v>
          </cell>
          <cell r="C2886" t="str">
            <v>14.07.26 ФМ ЯРЛ Мед</v>
          </cell>
          <cell r="D2886" t="str">
            <v>сопровождение деятельности</v>
          </cell>
          <cell r="G2886">
            <v>4590</v>
          </cell>
          <cell r="H2886">
            <v>20</v>
          </cell>
          <cell r="I2886">
            <v>60</v>
          </cell>
        </row>
        <row r="2887">
          <cell r="B2887">
            <v>41845</v>
          </cell>
          <cell r="C2887" t="str">
            <v>Офис</v>
          </cell>
          <cell r="D2887" t="str">
            <v>накладные расходы</v>
          </cell>
          <cell r="G2887">
            <v>6340</v>
          </cell>
          <cell r="H2887">
            <v>26</v>
          </cell>
          <cell r="I2887">
            <v>76</v>
          </cell>
        </row>
        <row r="2888">
          <cell r="B2888">
            <v>41845</v>
          </cell>
          <cell r="C2888" t="str">
            <v>14.07.18 ФМ Море</v>
          </cell>
          <cell r="D2888" t="str">
            <v>логистика и монтаж</v>
          </cell>
          <cell r="G2888">
            <v>6050</v>
          </cell>
          <cell r="H2888">
            <v>20</v>
          </cell>
          <cell r="I2888">
            <v>60</v>
          </cell>
        </row>
        <row r="2889">
          <cell r="B2889">
            <v>41845</v>
          </cell>
          <cell r="C2889" t="str">
            <v>14.07.25 КЛД ФМ Платинум</v>
          </cell>
          <cell r="D2889" t="str">
            <v>аренда оборудования</v>
          </cell>
          <cell r="G2889">
            <v>2000</v>
          </cell>
          <cell r="H2889">
            <v>20</v>
          </cell>
          <cell r="I2889">
            <v>60</v>
          </cell>
        </row>
        <row r="2890">
          <cell r="B2890">
            <v>41845</v>
          </cell>
          <cell r="C2890" t="str">
            <v>14.07.25 КЛД ФМ Платинум</v>
          </cell>
          <cell r="D2890" t="str">
            <v>сопровождение деятельности</v>
          </cell>
          <cell r="G2890">
            <v>1080</v>
          </cell>
          <cell r="H2890">
            <v>20</v>
          </cell>
          <cell r="I2890">
            <v>60</v>
          </cell>
        </row>
        <row r="2891">
          <cell r="B2891">
            <v>41845</v>
          </cell>
          <cell r="C2891" t="str">
            <v>ФКЦ</v>
          </cell>
          <cell r="D2891" t="str">
            <v>Инвестиции</v>
          </cell>
          <cell r="G2891">
            <v>1700</v>
          </cell>
          <cell r="H2891">
            <v>60</v>
          </cell>
          <cell r="I2891">
            <v>51</v>
          </cell>
        </row>
        <row r="2892">
          <cell r="B2892">
            <v>41845</v>
          </cell>
          <cell r="C2892" t="str">
            <v>14.07.25 ФМ Sidney Beach</v>
          </cell>
          <cell r="D2892" t="str">
            <v>Доп. персонал</v>
          </cell>
          <cell r="G2892">
            <v>3000</v>
          </cell>
          <cell r="H2892">
            <v>20</v>
          </cell>
          <cell r="I2892">
            <v>60</v>
          </cell>
        </row>
        <row r="2893">
          <cell r="B2893">
            <v>41845</v>
          </cell>
          <cell r="C2893" t="str">
            <v>14.07.25 КЛД ФМ Платинум</v>
          </cell>
          <cell r="D2893" t="str">
            <v>Сопровождение деятельности</v>
          </cell>
          <cell r="G2893">
            <v>1675</v>
          </cell>
          <cell r="H2893">
            <v>20</v>
          </cell>
          <cell r="I2893">
            <v>60</v>
          </cell>
        </row>
        <row r="2894">
          <cell r="B2894">
            <v>41845</v>
          </cell>
          <cell r="C2894" t="str">
            <v>14.07.25 ФМ Sidney Beach</v>
          </cell>
          <cell r="D2894" t="str">
            <v>полиграфия и производство</v>
          </cell>
          <cell r="G2894">
            <v>4380.0065999999997</v>
          </cell>
          <cell r="H2894">
            <v>20</v>
          </cell>
          <cell r="I2894">
            <v>60</v>
          </cell>
        </row>
        <row r="2895">
          <cell r="B2895">
            <v>41845</v>
          </cell>
          <cell r="C2895" t="str">
            <v>14.07.25 ФМ Sidney Beach</v>
          </cell>
          <cell r="D2895" t="str">
            <v>полиграфия и производство</v>
          </cell>
          <cell r="G2895">
            <v>466</v>
          </cell>
          <cell r="H2895">
            <v>20</v>
          </cell>
          <cell r="I2895">
            <v>60</v>
          </cell>
        </row>
        <row r="2896">
          <cell r="B2896">
            <v>41845</v>
          </cell>
          <cell r="C2896" t="str">
            <v>14.07.25 ФМ Sidney Beach</v>
          </cell>
          <cell r="D2896" t="str">
            <v>полиграфия и производство</v>
          </cell>
          <cell r="G2896">
            <v>1637</v>
          </cell>
          <cell r="H2896">
            <v>20</v>
          </cell>
          <cell r="I2896">
            <v>60</v>
          </cell>
        </row>
        <row r="2897">
          <cell r="B2897">
            <v>41845</v>
          </cell>
          <cell r="C2897" t="str">
            <v>14.07.25 ФМ Sidney Beach</v>
          </cell>
          <cell r="D2897" t="str">
            <v>полиграфия и производство</v>
          </cell>
          <cell r="G2897">
            <v>693</v>
          </cell>
          <cell r="H2897">
            <v>20</v>
          </cell>
          <cell r="I2897">
            <v>60</v>
          </cell>
        </row>
        <row r="2898">
          <cell r="B2898">
            <v>41845</v>
          </cell>
          <cell r="C2898" t="str">
            <v>14.07.25 КЛД ФМ Платинум</v>
          </cell>
          <cell r="D2898" t="str">
            <v>% аккаунта</v>
          </cell>
          <cell r="G2898">
            <v>4477.4913999999999</v>
          </cell>
          <cell r="H2898">
            <v>20</v>
          </cell>
          <cell r="I2898">
            <v>60</v>
          </cell>
        </row>
        <row r="2899">
          <cell r="B2899">
            <v>41845</v>
          </cell>
          <cell r="C2899" t="str">
            <v>ФКЦ</v>
          </cell>
          <cell r="D2899" t="str">
            <v>Инвестиции</v>
          </cell>
          <cell r="G2899">
            <v>1700</v>
          </cell>
          <cell r="H2899">
            <v>20</v>
          </cell>
          <cell r="I2899">
            <v>60</v>
          </cell>
        </row>
        <row r="2900">
          <cell r="B2900">
            <v>41846</v>
          </cell>
          <cell r="C2900" t="str">
            <v>14.07.26 ФМ Москва-Сити</v>
          </cell>
          <cell r="D2900" t="str">
            <v>аренда оборудования</v>
          </cell>
          <cell r="G2900">
            <v>12180</v>
          </cell>
          <cell r="H2900">
            <v>20</v>
          </cell>
          <cell r="I2900">
            <v>60</v>
          </cell>
        </row>
        <row r="2901">
          <cell r="B2901">
            <v>41846</v>
          </cell>
          <cell r="C2901" t="str">
            <v>14.07.26 ФМ ЯРЛ Мед</v>
          </cell>
          <cell r="D2901" t="str">
            <v>сопровождение деятельности</v>
          </cell>
          <cell r="G2901">
            <v>15287.33</v>
          </cell>
          <cell r="H2901">
            <v>20</v>
          </cell>
          <cell r="I2901">
            <v>60</v>
          </cell>
        </row>
        <row r="2902">
          <cell r="B2902">
            <v>41846</v>
          </cell>
          <cell r="C2902" t="str">
            <v>14.07.26 ФМ ЯРЛ Мед</v>
          </cell>
          <cell r="D2902" t="str">
            <v>Доп. персонал</v>
          </cell>
          <cell r="G2902">
            <v>3000</v>
          </cell>
          <cell r="H2902">
            <v>20</v>
          </cell>
          <cell r="I2902">
            <v>60</v>
          </cell>
        </row>
        <row r="2903">
          <cell r="B2903">
            <v>41846</v>
          </cell>
          <cell r="C2903" t="str">
            <v>14.07.26 ФМ ЯРЛ Мед</v>
          </cell>
          <cell r="D2903" t="str">
            <v>Доп. персонал</v>
          </cell>
          <cell r="G2903">
            <v>12000</v>
          </cell>
          <cell r="H2903">
            <v>20</v>
          </cell>
          <cell r="I2903">
            <v>60</v>
          </cell>
        </row>
        <row r="2904">
          <cell r="B2904">
            <v>41846</v>
          </cell>
          <cell r="C2904" t="str">
            <v>14.07.26 ФМ ЯРЛ Мед</v>
          </cell>
          <cell r="D2904" t="str">
            <v>Доп. персонал</v>
          </cell>
          <cell r="G2904">
            <v>8500</v>
          </cell>
          <cell r="H2904">
            <v>20</v>
          </cell>
          <cell r="I2904">
            <v>60</v>
          </cell>
        </row>
        <row r="2905">
          <cell r="B2905">
            <v>41846</v>
          </cell>
          <cell r="C2905" t="str">
            <v>14.07.26 ФМ ЯРЛ Мед</v>
          </cell>
          <cell r="D2905" t="str">
            <v>логистика и монтаж</v>
          </cell>
          <cell r="G2905">
            <v>12000</v>
          </cell>
          <cell r="H2905">
            <v>20</v>
          </cell>
          <cell r="I2905">
            <v>60</v>
          </cell>
        </row>
        <row r="2906">
          <cell r="B2906">
            <v>41846</v>
          </cell>
          <cell r="C2906" t="str">
            <v>14.07.26 ФМ ЯРЛ Мед</v>
          </cell>
          <cell r="D2906" t="str">
            <v>Доп. персонал</v>
          </cell>
          <cell r="G2906">
            <v>6000</v>
          </cell>
          <cell r="H2906">
            <v>20</v>
          </cell>
          <cell r="I2906">
            <v>60</v>
          </cell>
        </row>
        <row r="2907">
          <cell r="B2907">
            <v>41846</v>
          </cell>
          <cell r="C2907" t="str">
            <v>14.07.26 ФМ ЯРЛ Мед</v>
          </cell>
          <cell r="D2907" t="str">
            <v>Доп. персонал</v>
          </cell>
          <cell r="G2907">
            <v>1500</v>
          </cell>
          <cell r="H2907">
            <v>20</v>
          </cell>
          <cell r="I2907">
            <v>60</v>
          </cell>
        </row>
        <row r="2908">
          <cell r="B2908">
            <v>41846</v>
          </cell>
          <cell r="C2908" t="str">
            <v>14.07.26 ФМ ЯРЛ Мед</v>
          </cell>
          <cell r="D2908" t="str">
            <v>Доп. персонал</v>
          </cell>
          <cell r="G2908">
            <v>6000</v>
          </cell>
          <cell r="H2908">
            <v>20</v>
          </cell>
          <cell r="I2908">
            <v>60</v>
          </cell>
        </row>
        <row r="2909">
          <cell r="B2909">
            <v>41846</v>
          </cell>
          <cell r="C2909" t="str">
            <v>14.07.26 ФМ ЯРЛ Мед</v>
          </cell>
          <cell r="D2909" t="str">
            <v>сопровождение деятельности</v>
          </cell>
          <cell r="G2909">
            <v>5000</v>
          </cell>
          <cell r="H2909">
            <v>20</v>
          </cell>
          <cell r="I2909">
            <v>60</v>
          </cell>
        </row>
        <row r="2910">
          <cell r="B2910">
            <v>41846</v>
          </cell>
          <cell r="C2910" t="str">
            <v>14.07.26 ФМ ЯРЛ Мед</v>
          </cell>
          <cell r="D2910" t="str">
            <v>сопровождение деятельности</v>
          </cell>
          <cell r="G2910">
            <v>1000</v>
          </cell>
          <cell r="H2910">
            <v>20</v>
          </cell>
          <cell r="I2910">
            <v>60</v>
          </cell>
        </row>
        <row r="2911">
          <cell r="B2911">
            <v>41846</v>
          </cell>
          <cell r="C2911" t="str">
            <v>14.07.26 ФМ ЯРЛ Мед</v>
          </cell>
          <cell r="D2911" t="str">
            <v>аренда оборудования</v>
          </cell>
          <cell r="G2911">
            <v>40000</v>
          </cell>
          <cell r="H2911">
            <v>20</v>
          </cell>
          <cell r="I2911">
            <v>60</v>
          </cell>
        </row>
        <row r="2912">
          <cell r="B2912">
            <v>41846</v>
          </cell>
          <cell r="C2912" t="str">
            <v>14.07.26 ФМ ЯРЛ Мед</v>
          </cell>
          <cell r="D2912" t="str">
            <v>Доп. персонал</v>
          </cell>
          <cell r="G2912">
            <v>8000</v>
          </cell>
          <cell r="H2912">
            <v>20</v>
          </cell>
          <cell r="I2912">
            <v>60</v>
          </cell>
        </row>
        <row r="2913">
          <cell r="B2913">
            <v>41846</v>
          </cell>
          <cell r="C2913" t="str">
            <v>14.07.26 ФМ ЯРЛ Мед</v>
          </cell>
          <cell r="D2913" t="str">
            <v>Доп. персонал</v>
          </cell>
          <cell r="G2913">
            <v>4000</v>
          </cell>
          <cell r="H2913">
            <v>20</v>
          </cell>
          <cell r="I2913">
            <v>60</v>
          </cell>
        </row>
        <row r="2914">
          <cell r="B2914">
            <v>41846</v>
          </cell>
          <cell r="C2914" t="str">
            <v>14.07.26 ФМ ЯРЛ Мед</v>
          </cell>
          <cell r="D2914" t="str">
            <v>сопровождение деятельности</v>
          </cell>
          <cell r="G2914">
            <v>2800</v>
          </cell>
          <cell r="H2914">
            <v>20</v>
          </cell>
          <cell r="I2914">
            <v>60</v>
          </cell>
        </row>
        <row r="2915">
          <cell r="B2915">
            <v>41846</v>
          </cell>
          <cell r="C2915" t="str">
            <v>14.07.26 ФМ ЯРЛ Мед</v>
          </cell>
          <cell r="D2915" t="str">
            <v>сопровождение деятельности</v>
          </cell>
          <cell r="G2915">
            <v>5000</v>
          </cell>
          <cell r="H2915">
            <v>20</v>
          </cell>
          <cell r="I2915">
            <v>60</v>
          </cell>
        </row>
        <row r="2916">
          <cell r="B2916">
            <v>41846</v>
          </cell>
          <cell r="C2916" t="str">
            <v>14.07.26 ФМ ЯРЛ Мед</v>
          </cell>
          <cell r="D2916" t="str">
            <v>сопровождение деятельности</v>
          </cell>
          <cell r="G2916">
            <v>951</v>
          </cell>
          <cell r="H2916">
            <v>20</v>
          </cell>
          <cell r="I2916">
            <v>60</v>
          </cell>
        </row>
        <row r="2917">
          <cell r="B2917">
            <v>41846</v>
          </cell>
          <cell r="C2917" t="str">
            <v>14.07.26 ФМ ЯРЛ Мед</v>
          </cell>
          <cell r="D2917" t="str">
            <v>Доп. персонал</v>
          </cell>
          <cell r="G2917">
            <v>2000</v>
          </cell>
          <cell r="H2917">
            <v>20</v>
          </cell>
          <cell r="I2917">
            <v>60</v>
          </cell>
        </row>
        <row r="2918">
          <cell r="B2918">
            <v>41846</v>
          </cell>
          <cell r="C2918" t="str">
            <v>14.07.26 ФМ ЯРЛ Мед</v>
          </cell>
          <cell r="D2918" t="str">
            <v>логистика и монтаж</v>
          </cell>
          <cell r="G2918">
            <v>5650</v>
          </cell>
          <cell r="H2918">
            <v>20</v>
          </cell>
          <cell r="I2918">
            <v>60</v>
          </cell>
        </row>
        <row r="2919">
          <cell r="B2919">
            <v>41846</v>
          </cell>
          <cell r="C2919" t="str">
            <v>14.07.26 ФМ ЯРЛ Мед</v>
          </cell>
          <cell r="D2919" t="str">
            <v>полиграфия и производство</v>
          </cell>
          <cell r="G2919">
            <v>1870.0049999999999</v>
          </cell>
          <cell r="H2919">
            <v>20</v>
          </cell>
          <cell r="I2919">
            <v>60</v>
          </cell>
        </row>
        <row r="2920">
          <cell r="B2920">
            <v>41846</v>
          </cell>
          <cell r="C2920" t="str">
            <v>14.07.26 ФМ ЯРЛ Мед</v>
          </cell>
          <cell r="D2920" t="str">
            <v>% проджекта</v>
          </cell>
          <cell r="G2920">
            <v>4266.6430399999999</v>
          </cell>
          <cell r="H2920">
            <v>20</v>
          </cell>
          <cell r="I2920">
            <v>60</v>
          </cell>
        </row>
        <row r="2921">
          <cell r="B2921">
            <v>41848</v>
          </cell>
          <cell r="C2921" t="str">
            <v>14.07.31 НИИ Вектор 4</v>
          </cell>
          <cell r="D2921" t="str">
            <v>Реализация</v>
          </cell>
          <cell r="G2921">
            <v>4130</v>
          </cell>
          <cell r="H2921">
            <v>62</v>
          </cell>
          <cell r="I2921">
            <v>90</v>
          </cell>
        </row>
        <row r="2922">
          <cell r="B2922">
            <v>41848</v>
          </cell>
          <cell r="C2922" t="str">
            <v>14.05.30 ФМ ELLE</v>
          </cell>
          <cell r="D2922" t="str">
            <v>оплата покупателя</v>
          </cell>
          <cell r="G2922">
            <v>451614.04</v>
          </cell>
          <cell r="H2922">
            <v>51</v>
          </cell>
          <cell r="I2922">
            <v>62</v>
          </cell>
        </row>
        <row r="2923">
          <cell r="B2923">
            <v>41848</v>
          </cell>
          <cell r="C2923" t="str">
            <v>14.06.04 ФМ DataBase Activation May2</v>
          </cell>
          <cell r="D2923" t="str">
            <v>оплата покупателя</v>
          </cell>
          <cell r="G2923">
            <v>256624.64000000001</v>
          </cell>
          <cell r="H2923">
            <v>51</v>
          </cell>
          <cell r="I2923">
            <v>62</v>
          </cell>
        </row>
        <row r="2924">
          <cell r="B2924">
            <v>41848</v>
          </cell>
          <cell r="C2924" t="str">
            <v>ФД</v>
          </cell>
          <cell r="D2924" t="str">
            <v>перемещение</v>
          </cell>
          <cell r="G2924">
            <v>50000</v>
          </cell>
          <cell r="H2924">
            <v>55</v>
          </cell>
          <cell r="I2924">
            <v>51</v>
          </cell>
        </row>
        <row r="2925">
          <cell r="B2925">
            <v>41848</v>
          </cell>
          <cell r="C2925" t="str">
            <v>14.07.25 КЛД ФМ Платинум</v>
          </cell>
          <cell r="D2925" t="str">
            <v>сопровождение деятельности</v>
          </cell>
          <cell r="G2925">
            <v>49781</v>
          </cell>
          <cell r="H2925">
            <v>60</v>
          </cell>
          <cell r="I2925">
            <v>51</v>
          </cell>
        </row>
        <row r="2926">
          <cell r="B2926">
            <v>41848</v>
          </cell>
          <cell r="C2926" t="str">
            <v>14.07.25 КЛД ФМ Платинум</v>
          </cell>
          <cell r="D2926" t="str">
            <v>сопровождение деятельности</v>
          </cell>
          <cell r="G2926">
            <v>49781</v>
          </cell>
          <cell r="H2926">
            <v>20</v>
          </cell>
          <cell r="I2926">
            <v>60</v>
          </cell>
        </row>
        <row r="2927">
          <cell r="B2927">
            <v>41848</v>
          </cell>
          <cell r="C2927" t="str">
            <v>ФД</v>
          </cell>
          <cell r="D2927" t="str">
            <v>Транзит</v>
          </cell>
          <cell r="G2927">
            <v>427807</v>
          </cell>
          <cell r="H2927">
            <v>57</v>
          </cell>
          <cell r="I2927">
            <v>51</v>
          </cell>
        </row>
        <row r="2928">
          <cell r="B2928">
            <v>41848</v>
          </cell>
          <cell r="C2928" t="str">
            <v>офис</v>
          </cell>
          <cell r="D2928" t="str">
            <v>Телефония</v>
          </cell>
          <cell r="G2928">
            <v>3000</v>
          </cell>
          <cell r="H2928">
            <v>76</v>
          </cell>
          <cell r="I2928">
            <v>51</v>
          </cell>
        </row>
        <row r="2929">
          <cell r="B2929">
            <v>41848</v>
          </cell>
          <cell r="C2929" t="str">
            <v>офис</v>
          </cell>
          <cell r="D2929" t="str">
            <v>Телефония</v>
          </cell>
          <cell r="G2929">
            <v>3000</v>
          </cell>
          <cell r="H2929">
            <v>26</v>
          </cell>
          <cell r="I2929">
            <v>76</v>
          </cell>
        </row>
        <row r="2930">
          <cell r="B2930">
            <v>41848</v>
          </cell>
          <cell r="C2930" t="str">
            <v>14.09.14 Drambuie</v>
          </cell>
          <cell r="D2930" t="str">
            <v>подотчет</v>
          </cell>
          <cell r="G2930">
            <v>10000</v>
          </cell>
          <cell r="H2930">
            <v>50</v>
          </cell>
          <cell r="I2930">
            <v>71</v>
          </cell>
        </row>
        <row r="2931">
          <cell r="B2931">
            <v>41848</v>
          </cell>
          <cell r="C2931" t="str">
            <v>Офис</v>
          </cell>
          <cell r="D2931" t="str">
            <v>подотчет</v>
          </cell>
          <cell r="G2931">
            <v>1200</v>
          </cell>
          <cell r="H2931">
            <v>71</v>
          </cell>
          <cell r="I2931">
            <v>50</v>
          </cell>
        </row>
        <row r="2932">
          <cell r="B2932">
            <v>41848</v>
          </cell>
          <cell r="C2932" t="str">
            <v>14.08.03 ФМ КЛД Сити Джаз</v>
          </cell>
          <cell r="D2932" t="str">
            <v>сопровождение деятельности</v>
          </cell>
          <cell r="G2932">
            <v>10300</v>
          </cell>
          <cell r="H2932">
            <v>60</v>
          </cell>
          <cell r="I2932">
            <v>55</v>
          </cell>
        </row>
        <row r="2933">
          <cell r="B2933">
            <v>41849</v>
          </cell>
          <cell r="C2933" t="str">
            <v>14.08.02 ФМ DataBase Activation July Part2</v>
          </cell>
          <cell r="D2933" t="str">
            <v>сопровождение деятельности</v>
          </cell>
          <cell r="G2933">
            <v>1000</v>
          </cell>
          <cell r="H2933">
            <v>60</v>
          </cell>
          <cell r="I2933">
            <v>50</v>
          </cell>
        </row>
        <row r="2934">
          <cell r="B2934">
            <v>41849</v>
          </cell>
          <cell r="C2934" t="str">
            <v>14.08.02 ФМ DataBase Activation July Part2</v>
          </cell>
          <cell r="D2934" t="str">
            <v>сопровождение деятельности</v>
          </cell>
          <cell r="G2934">
            <v>1000</v>
          </cell>
          <cell r="H2934">
            <v>60</v>
          </cell>
          <cell r="I2934">
            <v>50</v>
          </cell>
        </row>
        <row r="2935">
          <cell r="B2935">
            <v>41849</v>
          </cell>
          <cell r="C2935" t="str">
            <v>ФД</v>
          </cell>
          <cell r="D2935" t="str">
            <v>перемещение</v>
          </cell>
          <cell r="G2935">
            <v>23000</v>
          </cell>
          <cell r="H2935">
            <v>55</v>
          </cell>
          <cell r="I2935">
            <v>51</v>
          </cell>
        </row>
        <row r="2936">
          <cell r="B2936">
            <v>41849</v>
          </cell>
          <cell r="C2936" t="str">
            <v>14.08.05 ФМ КЛД Parliament DataBase Activation Kaliningrad</v>
          </cell>
          <cell r="D2936" t="str">
            <v>сопровождение деятельности</v>
          </cell>
          <cell r="G2936">
            <v>730</v>
          </cell>
          <cell r="H2936">
            <v>60</v>
          </cell>
          <cell r="I2936">
            <v>50</v>
          </cell>
        </row>
        <row r="2937">
          <cell r="B2937">
            <v>41849</v>
          </cell>
          <cell r="C2937" t="str">
            <v>14.08.03 ФМ КЛД Сити Джаз</v>
          </cell>
          <cell r="D2937" t="str">
            <v>основные средства</v>
          </cell>
          <cell r="G2937">
            <v>29490</v>
          </cell>
          <cell r="H2937">
            <v>60</v>
          </cell>
          <cell r="I2937">
            <v>51</v>
          </cell>
        </row>
        <row r="2938">
          <cell r="B2938">
            <v>41849</v>
          </cell>
          <cell r="C2938" t="str">
            <v>14.08.03 ФМ КЛД Сити Джаз</v>
          </cell>
          <cell r="D2938" t="str">
            <v>сопровождение деятельности</v>
          </cell>
          <cell r="G2938">
            <v>1974</v>
          </cell>
          <cell r="H2938">
            <v>60</v>
          </cell>
          <cell r="I2938">
            <v>51</v>
          </cell>
        </row>
        <row r="2939">
          <cell r="B2939">
            <v>41849</v>
          </cell>
          <cell r="C2939" t="str">
            <v>14.08.03 ФМ КЛД Сити Джаз</v>
          </cell>
          <cell r="D2939" t="str">
            <v>сопровождение деятельности</v>
          </cell>
          <cell r="G2939">
            <v>66</v>
          </cell>
          <cell r="H2939">
            <v>60</v>
          </cell>
          <cell r="I2939">
            <v>51</v>
          </cell>
        </row>
        <row r="2940">
          <cell r="B2940">
            <v>41849</v>
          </cell>
          <cell r="C2940" t="str">
            <v>14.08.03 ФМ КЛД Сити Джаз</v>
          </cell>
          <cell r="D2940" t="str">
            <v>основные средства</v>
          </cell>
          <cell r="G2940">
            <v>26500</v>
          </cell>
          <cell r="H2940">
            <v>60</v>
          </cell>
          <cell r="I2940">
            <v>51</v>
          </cell>
        </row>
        <row r="2941">
          <cell r="B2941">
            <v>41849</v>
          </cell>
          <cell r="C2941" t="str">
            <v>14.08.03 ФМ КЛД Сити Джаз</v>
          </cell>
          <cell r="D2941" t="str">
            <v>сопровождение деятельности</v>
          </cell>
          <cell r="G2941">
            <v>1020</v>
          </cell>
          <cell r="H2941">
            <v>60</v>
          </cell>
          <cell r="I2941">
            <v>51</v>
          </cell>
        </row>
        <row r="2942">
          <cell r="B2942">
            <v>41849</v>
          </cell>
          <cell r="C2942" t="str">
            <v>14.08.03 ФМ КЛД Сити Джаз</v>
          </cell>
          <cell r="D2942" t="str">
            <v>сопровождение деятельности</v>
          </cell>
          <cell r="G2942">
            <v>555</v>
          </cell>
          <cell r="H2942">
            <v>60</v>
          </cell>
          <cell r="I2942">
            <v>51</v>
          </cell>
        </row>
        <row r="2943">
          <cell r="B2943">
            <v>41849</v>
          </cell>
          <cell r="C2943" t="str">
            <v>14.08.03 ФМ КЛД Сити Джаз</v>
          </cell>
          <cell r="D2943" t="str">
            <v>подотчет</v>
          </cell>
          <cell r="G2943">
            <v>6000</v>
          </cell>
          <cell r="H2943">
            <v>71</v>
          </cell>
          <cell r="I2943">
            <v>50</v>
          </cell>
        </row>
        <row r="2944">
          <cell r="B2944">
            <v>41849</v>
          </cell>
          <cell r="C2944" t="str">
            <v>офис</v>
          </cell>
          <cell r="D2944" t="str">
            <v>Зарплата 06</v>
          </cell>
          <cell r="G2944">
            <v>10000</v>
          </cell>
          <cell r="H2944">
            <v>70</v>
          </cell>
          <cell r="I2944">
            <v>50</v>
          </cell>
        </row>
        <row r="2945">
          <cell r="B2945">
            <v>41849</v>
          </cell>
          <cell r="C2945" t="str">
            <v>офис</v>
          </cell>
          <cell r="D2945" t="str">
            <v>% по кредитам и займам</v>
          </cell>
          <cell r="G2945">
            <v>20000</v>
          </cell>
          <cell r="H2945">
            <v>76</v>
          </cell>
          <cell r="I2945">
            <v>50</v>
          </cell>
        </row>
        <row r="2946">
          <cell r="B2946">
            <v>41849</v>
          </cell>
          <cell r="C2946" t="str">
            <v>офис</v>
          </cell>
          <cell r="D2946" t="str">
            <v>% по кредитам и займам</v>
          </cell>
          <cell r="G2946">
            <v>20000</v>
          </cell>
          <cell r="H2946">
            <v>26</v>
          </cell>
          <cell r="I2946">
            <v>76</v>
          </cell>
        </row>
        <row r="2947">
          <cell r="B2947">
            <v>41849</v>
          </cell>
          <cell r="C2947" t="str">
            <v>14.07.25 ФМ Sidney Beach</v>
          </cell>
          <cell r="D2947" t="str">
            <v>подотчет</v>
          </cell>
          <cell r="G2947">
            <v>122500</v>
          </cell>
          <cell r="H2947">
            <v>50</v>
          </cell>
          <cell r="I2947">
            <v>71</v>
          </cell>
        </row>
        <row r="2948">
          <cell r="B2948">
            <v>41849</v>
          </cell>
          <cell r="C2948" t="str">
            <v>14.07.25 ФМ Sidney Beach</v>
          </cell>
          <cell r="D2948" t="str">
            <v>Доп. персонал</v>
          </cell>
          <cell r="G2948">
            <v>16000</v>
          </cell>
          <cell r="H2948">
            <v>60</v>
          </cell>
          <cell r="I2948">
            <v>50</v>
          </cell>
        </row>
        <row r="2949">
          <cell r="B2949">
            <v>41849</v>
          </cell>
          <cell r="C2949" t="str">
            <v>14.07.25 ФМ Sidney Beach</v>
          </cell>
          <cell r="D2949" t="str">
            <v>Промоперсонал</v>
          </cell>
          <cell r="G2949">
            <v>30500</v>
          </cell>
          <cell r="H2949">
            <v>60</v>
          </cell>
          <cell r="I2949">
            <v>50</v>
          </cell>
        </row>
        <row r="2950">
          <cell r="B2950">
            <v>41849</v>
          </cell>
          <cell r="C2950" t="str">
            <v>14.07.25 ФМ Sidney Beach</v>
          </cell>
          <cell r="D2950" t="str">
            <v>Доп. персонал</v>
          </cell>
          <cell r="G2950">
            <v>1600</v>
          </cell>
          <cell r="H2950">
            <v>60</v>
          </cell>
          <cell r="I2950">
            <v>50</v>
          </cell>
        </row>
        <row r="2951">
          <cell r="B2951">
            <v>41849</v>
          </cell>
          <cell r="C2951" t="str">
            <v>14.07.25 ФМ Sidney Beach</v>
          </cell>
          <cell r="D2951" t="str">
            <v>Доп. персонал</v>
          </cell>
          <cell r="G2951">
            <v>2500</v>
          </cell>
          <cell r="H2951">
            <v>60</v>
          </cell>
          <cell r="I2951">
            <v>50</v>
          </cell>
        </row>
        <row r="2952">
          <cell r="B2952">
            <v>41849</v>
          </cell>
          <cell r="C2952" t="str">
            <v>14.07.25 ФМ Sidney Beach</v>
          </cell>
          <cell r="D2952" t="str">
            <v>логистика и монтаж</v>
          </cell>
          <cell r="G2952">
            <v>7700</v>
          </cell>
          <cell r="H2952">
            <v>60</v>
          </cell>
          <cell r="I2952">
            <v>50</v>
          </cell>
        </row>
        <row r="2953">
          <cell r="B2953">
            <v>41849</v>
          </cell>
          <cell r="C2953" t="str">
            <v>14.07.25 ФМ Sidney Beach</v>
          </cell>
          <cell r="D2953" t="str">
            <v>Доп. персонал</v>
          </cell>
          <cell r="G2953">
            <v>8280</v>
          </cell>
          <cell r="H2953">
            <v>60</v>
          </cell>
          <cell r="I2953">
            <v>50</v>
          </cell>
        </row>
        <row r="2954">
          <cell r="B2954">
            <v>41849</v>
          </cell>
          <cell r="C2954" t="str">
            <v>14.07.25 ФМ Sidney Beach</v>
          </cell>
          <cell r="D2954" t="str">
            <v>Доп. персонал</v>
          </cell>
          <cell r="G2954">
            <v>16500</v>
          </cell>
          <cell r="H2954">
            <v>60</v>
          </cell>
          <cell r="I2954">
            <v>50</v>
          </cell>
        </row>
        <row r="2955">
          <cell r="B2955">
            <v>41849</v>
          </cell>
          <cell r="C2955" t="str">
            <v>14.07.25 ФМ Sidney Beach</v>
          </cell>
          <cell r="D2955" t="str">
            <v>сопровождение деятельности</v>
          </cell>
          <cell r="G2955">
            <v>1594</v>
          </cell>
          <cell r="H2955">
            <v>60</v>
          </cell>
          <cell r="I2955">
            <v>50</v>
          </cell>
        </row>
        <row r="2956">
          <cell r="B2956">
            <v>41849</v>
          </cell>
          <cell r="C2956" t="str">
            <v>14.07.25 ФМ Sidney Beach</v>
          </cell>
          <cell r="D2956" t="str">
            <v>логистика и монтаж</v>
          </cell>
          <cell r="G2956">
            <v>10000</v>
          </cell>
          <cell r="H2956">
            <v>60</v>
          </cell>
          <cell r="I2956">
            <v>50</v>
          </cell>
        </row>
        <row r="2957">
          <cell r="B2957">
            <v>41849</v>
          </cell>
          <cell r="C2957" t="str">
            <v>14.07.25 ФМ Sidney Beach</v>
          </cell>
          <cell r="D2957" t="str">
            <v>сопровождение деятельности</v>
          </cell>
          <cell r="G2957">
            <v>150</v>
          </cell>
          <cell r="H2957">
            <v>60</v>
          </cell>
          <cell r="I2957">
            <v>50</v>
          </cell>
        </row>
        <row r="2958">
          <cell r="B2958">
            <v>41849</v>
          </cell>
          <cell r="C2958" t="str">
            <v>14.07.25 ФМ Sidney Beach</v>
          </cell>
          <cell r="D2958" t="str">
            <v>сопровождение деятельности</v>
          </cell>
          <cell r="G2958">
            <v>600</v>
          </cell>
          <cell r="H2958">
            <v>60</v>
          </cell>
          <cell r="I2958">
            <v>50</v>
          </cell>
        </row>
        <row r="2959">
          <cell r="B2959">
            <v>41849</v>
          </cell>
          <cell r="C2959" t="str">
            <v>14.07.25 ФМ Sidney Beach</v>
          </cell>
          <cell r="D2959" t="str">
            <v>Доп. персонал</v>
          </cell>
          <cell r="G2959">
            <v>3000</v>
          </cell>
          <cell r="H2959">
            <v>60</v>
          </cell>
          <cell r="I2959">
            <v>50</v>
          </cell>
        </row>
        <row r="2960">
          <cell r="B2960">
            <v>41849</v>
          </cell>
          <cell r="C2960" t="str">
            <v>14.07.25 ФМ Sidney Beach</v>
          </cell>
          <cell r="D2960" t="str">
            <v>сопровождение деятельности</v>
          </cell>
          <cell r="G2960">
            <v>450</v>
          </cell>
          <cell r="H2960">
            <v>60</v>
          </cell>
          <cell r="I2960">
            <v>50</v>
          </cell>
        </row>
        <row r="2961">
          <cell r="B2961">
            <v>41849</v>
          </cell>
          <cell r="C2961" t="str">
            <v>14.07.25 ФМ Sidney Beach</v>
          </cell>
          <cell r="D2961" t="str">
            <v>логистика и монтаж</v>
          </cell>
          <cell r="G2961">
            <v>2000</v>
          </cell>
          <cell r="H2961">
            <v>60</v>
          </cell>
          <cell r="I2961">
            <v>50</v>
          </cell>
        </row>
        <row r="2962">
          <cell r="B2962">
            <v>41849</v>
          </cell>
          <cell r="C2962" t="str">
            <v>14.07.25 ФМ Sidney Beach</v>
          </cell>
          <cell r="D2962" t="str">
            <v>логистика и монтаж</v>
          </cell>
          <cell r="G2962">
            <v>2200</v>
          </cell>
          <cell r="H2962">
            <v>60</v>
          </cell>
          <cell r="I2962">
            <v>50</v>
          </cell>
        </row>
        <row r="2963">
          <cell r="B2963">
            <v>41849</v>
          </cell>
          <cell r="C2963" t="str">
            <v>14.07.25 ФМ Sidney Beach</v>
          </cell>
          <cell r="D2963" t="str">
            <v>подотчет</v>
          </cell>
          <cell r="G2963">
            <v>3000</v>
          </cell>
          <cell r="H2963">
            <v>71</v>
          </cell>
          <cell r="I2963">
            <v>50</v>
          </cell>
        </row>
        <row r="2964">
          <cell r="B2964">
            <v>41849</v>
          </cell>
          <cell r="C2964" t="str">
            <v>14.07.25 ФМ Sidney Beach</v>
          </cell>
          <cell r="D2964" t="str">
            <v>Доп. персонал</v>
          </cell>
          <cell r="G2964">
            <v>16000</v>
          </cell>
          <cell r="H2964">
            <v>20</v>
          </cell>
          <cell r="I2964">
            <v>60</v>
          </cell>
        </row>
        <row r="2965">
          <cell r="B2965">
            <v>41849</v>
          </cell>
          <cell r="C2965" t="str">
            <v>14.07.25 ФМ Sidney Beach</v>
          </cell>
          <cell r="D2965" t="str">
            <v>Промоперсонал</v>
          </cell>
          <cell r="G2965">
            <v>30500</v>
          </cell>
          <cell r="H2965">
            <v>20</v>
          </cell>
          <cell r="I2965">
            <v>60</v>
          </cell>
        </row>
        <row r="2966">
          <cell r="B2966">
            <v>41849</v>
          </cell>
          <cell r="C2966" t="str">
            <v>14.07.25 ФМ Sidney Beach</v>
          </cell>
          <cell r="D2966" t="str">
            <v>Доп. персонал</v>
          </cell>
          <cell r="G2966">
            <v>1600</v>
          </cell>
          <cell r="H2966">
            <v>20</v>
          </cell>
          <cell r="I2966">
            <v>60</v>
          </cell>
        </row>
        <row r="2967">
          <cell r="B2967">
            <v>41849</v>
          </cell>
          <cell r="C2967" t="str">
            <v>14.07.25 ФМ Sidney Beach</v>
          </cell>
          <cell r="D2967" t="str">
            <v>Доп. персонал</v>
          </cell>
          <cell r="G2967">
            <v>2500</v>
          </cell>
          <cell r="H2967">
            <v>20</v>
          </cell>
          <cell r="I2967">
            <v>60</v>
          </cell>
        </row>
        <row r="2968">
          <cell r="B2968">
            <v>41849</v>
          </cell>
          <cell r="C2968" t="str">
            <v>14.07.25 ФМ Sidney Beach</v>
          </cell>
          <cell r="D2968" t="str">
            <v>логистика и монтаж</v>
          </cell>
          <cell r="G2968">
            <v>7700</v>
          </cell>
          <cell r="H2968">
            <v>20</v>
          </cell>
          <cell r="I2968">
            <v>60</v>
          </cell>
        </row>
        <row r="2969">
          <cell r="B2969">
            <v>41849</v>
          </cell>
          <cell r="C2969" t="str">
            <v>14.07.25 ФМ Sidney Beach</v>
          </cell>
          <cell r="D2969" t="str">
            <v>Доп. персонал</v>
          </cell>
          <cell r="G2969">
            <v>8280</v>
          </cell>
          <cell r="H2969">
            <v>20</v>
          </cell>
          <cell r="I2969">
            <v>60</v>
          </cell>
        </row>
        <row r="2970">
          <cell r="B2970">
            <v>41849</v>
          </cell>
          <cell r="C2970" t="str">
            <v>14.07.25 ФМ Sidney Beach</v>
          </cell>
          <cell r="D2970" t="str">
            <v>Доп. персонал</v>
          </cell>
          <cell r="G2970">
            <v>16500</v>
          </cell>
          <cell r="H2970">
            <v>20</v>
          </cell>
          <cell r="I2970">
            <v>60</v>
          </cell>
        </row>
        <row r="2971">
          <cell r="B2971">
            <v>41849</v>
          </cell>
          <cell r="C2971" t="str">
            <v>14.07.25 ФМ Sidney Beach</v>
          </cell>
          <cell r="D2971" t="str">
            <v>сопровождение деятельности</v>
          </cell>
          <cell r="G2971">
            <v>1594</v>
          </cell>
          <cell r="H2971">
            <v>20</v>
          </cell>
          <cell r="I2971">
            <v>60</v>
          </cell>
        </row>
        <row r="2972">
          <cell r="B2972">
            <v>41849</v>
          </cell>
          <cell r="C2972" t="str">
            <v>14.07.25 ФМ Sidney Beach</v>
          </cell>
          <cell r="D2972" t="str">
            <v>логистика и монтаж</v>
          </cell>
          <cell r="G2972">
            <v>10000</v>
          </cell>
          <cell r="H2972">
            <v>20</v>
          </cell>
          <cell r="I2972">
            <v>60</v>
          </cell>
        </row>
        <row r="2973">
          <cell r="B2973">
            <v>41849</v>
          </cell>
          <cell r="C2973" t="str">
            <v>14.07.25 ФМ Sidney Beach</v>
          </cell>
          <cell r="D2973" t="str">
            <v>сопровождение деятельности</v>
          </cell>
          <cell r="G2973">
            <v>150</v>
          </cell>
          <cell r="H2973">
            <v>20</v>
          </cell>
          <cell r="I2973">
            <v>60</v>
          </cell>
        </row>
        <row r="2974">
          <cell r="B2974">
            <v>41849</v>
          </cell>
          <cell r="C2974" t="str">
            <v>14.07.25 ФМ Sidney Beach</v>
          </cell>
          <cell r="D2974" t="str">
            <v>сопровождение деятельности</v>
          </cell>
          <cell r="G2974">
            <v>600</v>
          </cell>
          <cell r="H2974">
            <v>20</v>
          </cell>
          <cell r="I2974">
            <v>60</v>
          </cell>
        </row>
        <row r="2975">
          <cell r="B2975">
            <v>41849</v>
          </cell>
          <cell r="C2975" t="str">
            <v>14.07.25 ФМ Sidney Beach</v>
          </cell>
          <cell r="D2975" t="str">
            <v>Доп. персонал</v>
          </cell>
          <cell r="G2975">
            <v>3000</v>
          </cell>
          <cell r="H2975">
            <v>20</v>
          </cell>
          <cell r="I2975">
            <v>60</v>
          </cell>
        </row>
        <row r="2976">
          <cell r="B2976">
            <v>41849</v>
          </cell>
          <cell r="C2976" t="str">
            <v>14.07.25 ФМ Sidney Beach</v>
          </cell>
          <cell r="D2976" t="str">
            <v>сопровождение деятельности</v>
          </cell>
          <cell r="G2976">
            <v>450</v>
          </cell>
          <cell r="H2976">
            <v>20</v>
          </cell>
          <cell r="I2976">
            <v>60</v>
          </cell>
        </row>
        <row r="2977">
          <cell r="B2977">
            <v>41849</v>
          </cell>
          <cell r="C2977" t="str">
            <v>14.07.25 ФМ Sidney Beach</v>
          </cell>
          <cell r="D2977" t="str">
            <v>логистика и монтаж</v>
          </cell>
          <cell r="G2977">
            <v>2000</v>
          </cell>
          <cell r="H2977">
            <v>20</v>
          </cell>
          <cell r="I2977">
            <v>60</v>
          </cell>
        </row>
        <row r="2978">
          <cell r="B2978">
            <v>41849</v>
          </cell>
          <cell r="C2978" t="str">
            <v>14.07.25 ФМ Sidney Beach</v>
          </cell>
          <cell r="D2978" t="str">
            <v>логистика и монтаж</v>
          </cell>
          <cell r="G2978">
            <v>2200</v>
          </cell>
          <cell r="H2978">
            <v>20</v>
          </cell>
          <cell r="I2978">
            <v>60</v>
          </cell>
        </row>
        <row r="2979">
          <cell r="B2979">
            <v>41849</v>
          </cell>
          <cell r="C2979" t="str">
            <v>14.07.26 ФМ Москва-Сити</v>
          </cell>
          <cell r="D2979" t="str">
            <v>подотчет</v>
          </cell>
          <cell r="G2979">
            <v>6400</v>
          </cell>
          <cell r="H2979">
            <v>50</v>
          </cell>
          <cell r="I2979">
            <v>71</v>
          </cell>
        </row>
        <row r="2980">
          <cell r="B2980">
            <v>41849</v>
          </cell>
          <cell r="C2980" t="str">
            <v>14.07.17 ББР Банк Запонки</v>
          </cell>
          <cell r="D2980" t="str">
            <v>подотчет</v>
          </cell>
          <cell r="G2980">
            <v>5000</v>
          </cell>
          <cell r="H2980">
            <v>50</v>
          </cell>
          <cell r="I2980">
            <v>71</v>
          </cell>
        </row>
        <row r="2981">
          <cell r="B2981">
            <v>41849</v>
          </cell>
          <cell r="C2981" t="str">
            <v>14.07.17 ББР Банк Запонки</v>
          </cell>
          <cell r="D2981" t="str">
            <v>подотчет</v>
          </cell>
          <cell r="G2981">
            <v>7000</v>
          </cell>
          <cell r="H2981">
            <v>50</v>
          </cell>
          <cell r="I2981">
            <v>71</v>
          </cell>
        </row>
        <row r="2982">
          <cell r="B2982">
            <v>41849</v>
          </cell>
          <cell r="C2982" t="str">
            <v>14.07.17 ББР Банк Запонки</v>
          </cell>
          <cell r="D2982" t="str">
            <v>Закупка материалов</v>
          </cell>
          <cell r="G2982">
            <v>11100</v>
          </cell>
          <cell r="H2982">
            <v>60</v>
          </cell>
          <cell r="I2982">
            <v>50</v>
          </cell>
        </row>
        <row r="2983">
          <cell r="B2983">
            <v>41849</v>
          </cell>
          <cell r="C2983" t="str">
            <v>ФД</v>
          </cell>
          <cell r="D2983" t="str">
            <v>Займы</v>
          </cell>
          <cell r="G2983">
            <v>160000</v>
          </cell>
          <cell r="H2983">
            <v>50</v>
          </cell>
          <cell r="I2983">
            <v>66</v>
          </cell>
        </row>
        <row r="2984">
          <cell r="B2984">
            <v>41849</v>
          </cell>
          <cell r="C2984" t="str">
            <v>14.07.25 КЛД ФМ Платинум</v>
          </cell>
          <cell r="D2984" t="str">
            <v>подотчет</v>
          </cell>
          <cell r="G2984">
            <v>57000</v>
          </cell>
          <cell r="H2984">
            <v>50</v>
          </cell>
          <cell r="I2984">
            <v>71</v>
          </cell>
        </row>
        <row r="2985">
          <cell r="B2985">
            <v>41849</v>
          </cell>
          <cell r="C2985" t="str">
            <v>Офис КЛД</v>
          </cell>
          <cell r="D2985" t="str">
            <v>подотчет</v>
          </cell>
          <cell r="G2985">
            <v>1320.31</v>
          </cell>
          <cell r="H2985">
            <v>50</v>
          </cell>
          <cell r="I2985">
            <v>71</v>
          </cell>
        </row>
        <row r="2986">
          <cell r="B2986">
            <v>41849</v>
          </cell>
          <cell r="C2986" t="str">
            <v>Офис КЛД</v>
          </cell>
          <cell r="D2986" t="str">
            <v>Телефония</v>
          </cell>
          <cell r="G2986">
            <v>500</v>
          </cell>
          <cell r="H2986">
            <v>26</v>
          </cell>
          <cell r="I2986">
            <v>76</v>
          </cell>
        </row>
        <row r="2987">
          <cell r="B2987">
            <v>41849</v>
          </cell>
          <cell r="C2987" t="str">
            <v>Офис КЛД</v>
          </cell>
          <cell r="D2987" t="str">
            <v>Телефония</v>
          </cell>
          <cell r="G2987">
            <v>500</v>
          </cell>
          <cell r="H2987">
            <v>76</v>
          </cell>
          <cell r="I2987">
            <v>50</v>
          </cell>
        </row>
        <row r="2988">
          <cell r="B2988">
            <v>41849</v>
          </cell>
          <cell r="C2988" t="str">
            <v>14.07.25 КЛД ФМ Платинум</v>
          </cell>
          <cell r="D2988" t="str">
            <v>аренда оборудования</v>
          </cell>
          <cell r="G2988">
            <v>3000</v>
          </cell>
          <cell r="H2988">
            <v>60</v>
          </cell>
          <cell r="I2988">
            <v>50</v>
          </cell>
        </row>
        <row r="2989">
          <cell r="B2989">
            <v>41849</v>
          </cell>
          <cell r="C2989" t="str">
            <v>14.07.25 КЛД ФМ Платинум</v>
          </cell>
          <cell r="D2989" t="str">
            <v>аренда оборудования</v>
          </cell>
          <cell r="G2989">
            <v>3000</v>
          </cell>
          <cell r="H2989">
            <v>20</v>
          </cell>
          <cell r="I2989">
            <v>60</v>
          </cell>
        </row>
        <row r="2990">
          <cell r="B2990">
            <v>41849</v>
          </cell>
          <cell r="C2990" t="str">
            <v>14.07.25 КЛД ФМ Платинум</v>
          </cell>
          <cell r="D2990" t="str">
            <v>логистика и монтаж</v>
          </cell>
          <cell r="G2990">
            <v>3000</v>
          </cell>
          <cell r="H2990">
            <v>60</v>
          </cell>
          <cell r="I2990">
            <v>50</v>
          </cell>
        </row>
        <row r="2991">
          <cell r="B2991">
            <v>41849</v>
          </cell>
          <cell r="C2991" t="str">
            <v>14.07.25 КЛД ФМ Платинум</v>
          </cell>
          <cell r="D2991" t="str">
            <v>логистика и монтаж</v>
          </cell>
          <cell r="G2991">
            <v>3000</v>
          </cell>
          <cell r="H2991">
            <v>20</v>
          </cell>
          <cell r="I2991">
            <v>60</v>
          </cell>
        </row>
        <row r="2992">
          <cell r="B2992">
            <v>41849</v>
          </cell>
          <cell r="C2992" t="str">
            <v>14.08.03 ФМ КЛД Сити Джаз</v>
          </cell>
          <cell r="D2992" t="str">
            <v>подотчет</v>
          </cell>
          <cell r="G2992">
            <v>50000</v>
          </cell>
          <cell r="H2992">
            <v>71</v>
          </cell>
          <cell r="I2992">
            <v>50</v>
          </cell>
        </row>
        <row r="2993">
          <cell r="B2993">
            <v>41849</v>
          </cell>
          <cell r="C2993" t="str">
            <v>Офис КЛД</v>
          </cell>
          <cell r="D2993" t="str">
            <v>подотчет</v>
          </cell>
          <cell r="G2993">
            <v>3820.31</v>
          </cell>
          <cell r="H2993">
            <v>71</v>
          </cell>
          <cell r="I2993">
            <v>50</v>
          </cell>
        </row>
        <row r="2994">
          <cell r="B2994">
            <v>41849</v>
          </cell>
          <cell r="C2994" t="str">
            <v>14.07.12 ФМ ЯРЛ Мед</v>
          </cell>
          <cell r="D2994" t="str">
            <v>подотчет</v>
          </cell>
          <cell r="G2994">
            <v>1000</v>
          </cell>
          <cell r="H2994">
            <v>50</v>
          </cell>
          <cell r="I2994">
            <v>71</v>
          </cell>
        </row>
        <row r="2995">
          <cell r="B2995">
            <v>41849</v>
          </cell>
          <cell r="C2995" t="str">
            <v>14.07.26 ФМ ЯРЛ Мед</v>
          </cell>
          <cell r="D2995" t="str">
            <v>подотчет</v>
          </cell>
          <cell r="G2995">
            <v>1600</v>
          </cell>
          <cell r="H2995">
            <v>50</v>
          </cell>
          <cell r="I2995">
            <v>71</v>
          </cell>
        </row>
        <row r="2996">
          <cell r="B2996">
            <v>41849</v>
          </cell>
          <cell r="C2996" t="str">
            <v>14.07.12 ФМ ЯРЛ Мед</v>
          </cell>
          <cell r="D2996" t="str">
            <v>полиграфия и производство</v>
          </cell>
          <cell r="G2996">
            <v>1000</v>
          </cell>
          <cell r="H2996">
            <v>60</v>
          </cell>
          <cell r="I2996">
            <v>50</v>
          </cell>
        </row>
        <row r="2997">
          <cell r="B2997">
            <v>41849</v>
          </cell>
          <cell r="C2997" t="str">
            <v>14.07.26 ФМ ЯРЛ Мед</v>
          </cell>
          <cell r="D2997" t="str">
            <v>логистика и монтаж</v>
          </cell>
          <cell r="G2997">
            <v>1600</v>
          </cell>
          <cell r="H2997">
            <v>60</v>
          </cell>
          <cell r="I2997">
            <v>50</v>
          </cell>
        </row>
        <row r="2998">
          <cell r="B2998">
            <v>41849</v>
          </cell>
          <cell r="C2998" t="str">
            <v>14.07.12 ФМ ЯРЛ Мед</v>
          </cell>
          <cell r="D2998" t="str">
            <v>полиграфия и производство</v>
          </cell>
          <cell r="G2998">
            <v>1000</v>
          </cell>
          <cell r="H2998">
            <v>20</v>
          </cell>
          <cell r="I2998">
            <v>60</v>
          </cell>
        </row>
        <row r="2999">
          <cell r="B2999">
            <v>41849</v>
          </cell>
          <cell r="C2999" t="str">
            <v>14.07.26 ФМ ЯРЛ Мед</v>
          </cell>
          <cell r="D2999" t="str">
            <v>логистика и монтаж</v>
          </cell>
          <cell r="G2999">
            <v>1600</v>
          </cell>
          <cell r="H2999">
            <v>20</v>
          </cell>
          <cell r="I2999">
            <v>60</v>
          </cell>
        </row>
        <row r="3000">
          <cell r="B3000">
            <v>41849</v>
          </cell>
          <cell r="C3000" t="str">
            <v>14.07.20 ФМ DataBase Activation July</v>
          </cell>
          <cell r="D3000" t="str">
            <v>подотчет</v>
          </cell>
          <cell r="G3000">
            <v>600</v>
          </cell>
          <cell r="H3000">
            <v>50</v>
          </cell>
          <cell r="I3000">
            <v>71</v>
          </cell>
        </row>
        <row r="3001">
          <cell r="B3001">
            <v>41849</v>
          </cell>
          <cell r="C3001" t="str">
            <v>14.07.20 ФМ DataBase Activation July</v>
          </cell>
          <cell r="D3001" t="str">
            <v>сопровождение деятельности</v>
          </cell>
          <cell r="G3001">
            <v>647</v>
          </cell>
          <cell r="H3001">
            <v>60</v>
          </cell>
          <cell r="I3001">
            <v>50</v>
          </cell>
        </row>
        <row r="3002">
          <cell r="B3002">
            <v>41849</v>
          </cell>
          <cell r="C3002" t="str">
            <v>14.07.20 ФМ DataBase Activation July</v>
          </cell>
          <cell r="D3002" t="str">
            <v>сопровождение деятельности</v>
          </cell>
          <cell r="G3002">
            <v>647</v>
          </cell>
          <cell r="H3002">
            <v>20</v>
          </cell>
          <cell r="I3002">
            <v>60</v>
          </cell>
        </row>
        <row r="3003">
          <cell r="B3003">
            <v>41849</v>
          </cell>
          <cell r="C3003" t="str">
            <v>14.08.02 ФМ DataBase Activation July Part2</v>
          </cell>
          <cell r="D3003" t="str">
            <v>Доп. персонал</v>
          </cell>
          <cell r="G3003">
            <v>4000</v>
          </cell>
          <cell r="H3003">
            <v>60</v>
          </cell>
          <cell r="I3003">
            <v>50</v>
          </cell>
        </row>
        <row r="3004">
          <cell r="B3004">
            <v>41849</v>
          </cell>
          <cell r="C3004" t="str">
            <v>14.08.05 ФМ КЛД Parliament DataBase Activation Kaliningrad</v>
          </cell>
          <cell r="D3004" t="str">
            <v>сопровождение деятельности</v>
          </cell>
          <cell r="G3004">
            <v>720</v>
          </cell>
          <cell r="H3004">
            <v>60</v>
          </cell>
          <cell r="I3004">
            <v>50</v>
          </cell>
        </row>
        <row r="3005">
          <cell r="B3005">
            <v>41849</v>
          </cell>
          <cell r="C3005" t="str">
            <v>14.08.03 ФМ КЛД Сити Джаз</v>
          </cell>
          <cell r="D3005" t="str">
            <v>сопровождение деятельности</v>
          </cell>
          <cell r="G3005">
            <v>3035.25</v>
          </cell>
          <cell r="H3005">
            <v>60</v>
          </cell>
          <cell r="I3005">
            <v>55</v>
          </cell>
        </row>
        <row r="3006">
          <cell r="B3006">
            <v>41849</v>
          </cell>
          <cell r="C3006" t="str">
            <v>14.08.03 ФМ КЛД Сити Джаз</v>
          </cell>
          <cell r="D3006" t="str">
            <v>сопровождение деятельности</v>
          </cell>
          <cell r="G3006">
            <v>5425</v>
          </cell>
          <cell r="H3006">
            <v>60</v>
          </cell>
          <cell r="I3006">
            <v>55</v>
          </cell>
        </row>
        <row r="3007">
          <cell r="B3007">
            <v>41850</v>
          </cell>
          <cell r="C3007" t="str">
            <v>14.07.12 ФМ ЯРЛ Мед</v>
          </cell>
          <cell r="D3007" t="str">
            <v>Комиссия контрагентам</v>
          </cell>
          <cell r="G3007">
            <v>25850</v>
          </cell>
          <cell r="H3007">
            <v>20</v>
          </cell>
          <cell r="I3007">
            <v>60</v>
          </cell>
        </row>
        <row r="3008">
          <cell r="B3008">
            <v>41850</v>
          </cell>
          <cell r="C3008" t="str">
            <v>14.07.11 ФМ Sidney Beach</v>
          </cell>
          <cell r="D3008" t="str">
            <v>Комиссия контрагентам</v>
          </cell>
          <cell r="G3008">
            <v>29710</v>
          </cell>
          <cell r="H3008">
            <v>20</v>
          </cell>
          <cell r="I3008">
            <v>60</v>
          </cell>
        </row>
        <row r="3009">
          <cell r="B3009">
            <v>41850</v>
          </cell>
          <cell r="C3009" t="str">
            <v>14.07.18 ФМ Sidney Beach</v>
          </cell>
          <cell r="D3009" t="str">
            <v>Комиссия контрагентам</v>
          </cell>
          <cell r="G3009">
            <v>16980</v>
          </cell>
          <cell r="H3009">
            <v>20</v>
          </cell>
          <cell r="I3009">
            <v>60</v>
          </cell>
        </row>
        <row r="3010">
          <cell r="B3010">
            <v>41850</v>
          </cell>
          <cell r="C3010" t="str">
            <v>14.07.20 ФМ DataBase Activation July</v>
          </cell>
          <cell r="D3010" t="str">
            <v>Комиссия контрагентам</v>
          </cell>
          <cell r="G3010">
            <v>9120</v>
          </cell>
          <cell r="H3010">
            <v>20</v>
          </cell>
          <cell r="I3010">
            <v>60</v>
          </cell>
        </row>
        <row r="3011">
          <cell r="B3011">
            <v>41850</v>
          </cell>
          <cell r="C3011" t="str">
            <v>14.07.17 ФМ Le Cristal</v>
          </cell>
          <cell r="D3011" t="str">
            <v>Комиссия контрагентам</v>
          </cell>
          <cell r="G3011">
            <v>11980</v>
          </cell>
          <cell r="H3011">
            <v>20</v>
          </cell>
          <cell r="I3011">
            <v>60</v>
          </cell>
        </row>
        <row r="3012">
          <cell r="B3012">
            <v>41850</v>
          </cell>
          <cell r="C3012" t="str">
            <v>14.07.18 ФМ Море</v>
          </cell>
          <cell r="D3012" t="str">
            <v>Комиссия контрагентам</v>
          </cell>
          <cell r="G3012">
            <v>11470</v>
          </cell>
          <cell r="H3012">
            <v>20</v>
          </cell>
          <cell r="I3012">
            <v>60</v>
          </cell>
        </row>
        <row r="3013">
          <cell r="B3013">
            <v>41850</v>
          </cell>
          <cell r="C3013" t="str">
            <v>14.08.02 ФМ DataBase Activation July Part2</v>
          </cell>
          <cell r="D3013" t="str">
            <v>Доп. персонал</v>
          </cell>
          <cell r="G3013">
            <v>1000</v>
          </cell>
          <cell r="H3013">
            <v>60</v>
          </cell>
          <cell r="I3013">
            <v>50</v>
          </cell>
        </row>
        <row r="3014">
          <cell r="B3014">
            <v>41850</v>
          </cell>
          <cell r="C3014" t="str">
            <v>ФД</v>
          </cell>
          <cell r="D3014" t="str">
            <v>Займы</v>
          </cell>
          <cell r="G3014">
            <v>130000</v>
          </cell>
          <cell r="H3014">
            <v>50</v>
          </cell>
          <cell r="I3014">
            <v>66</v>
          </cell>
        </row>
        <row r="3015">
          <cell r="B3015">
            <v>41850</v>
          </cell>
          <cell r="C3015" t="str">
            <v>ФД</v>
          </cell>
          <cell r="D3015" t="str">
            <v>перемещение</v>
          </cell>
          <cell r="G3015">
            <v>23000</v>
          </cell>
          <cell r="H3015">
            <v>55</v>
          </cell>
          <cell r="I3015">
            <v>51</v>
          </cell>
        </row>
        <row r="3016">
          <cell r="B3016">
            <v>41850</v>
          </cell>
          <cell r="C3016" t="str">
            <v>ФД</v>
          </cell>
          <cell r="D3016" t="str">
            <v>Займы</v>
          </cell>
          <cell r="G3016">
            <v>5000</v>
          </cell>
          <cell r="H3016">
            <v>50</v>
          </cell>
          <cell r="I3016">
            <v>66</v>
          </cell>
        </row>
        <row r="3017">
          <cell r="B3017">
            <v>41850</v>
          </cell>
          <cell r="C3017" t="str">
            <v>14.07.30 ФМ Snus Top 100 Test Drive</v>
          </cell>
          <cell r="D3017" t="str">
            <v>подотчет</v>
          </cell>
          <cell r="G3017">
            <v>1000</v>
          </cell>
          <cell r="H3017">
            <v>71</v>
          </cell>
          <cell r="I3017">
            <v>50</v>
          </cell>
        </row>
        <row r="3018">
          <cell r="B3018">
            <v>41850</v>
          </cell>
          <cell r="C3018" t="str">
            <v>ИД</v>
          </cell>
          <cell r="D3018" t="str">
            <v>доход от ИД</v>
          </cell>
          <cell r="G3018">
            <v>12000</v>
          </cell>
          <cell r="H3018">
            <v>50</v>
          </cell>
          <cell r="I3018">
            <v>91</v>
          </cell>
        </row>
        <row r="3019">
          <cell r="B3019">
            <v>41850</v>
          </cell>
          <cell r="C3019" t="str">
            <v>14.08.05 ФМ КЛД Parliament DataBase Activation Kaliningrad</v>
          </cell>
          <cell r="D3019" t="str">
            <v>логистика и монтаж</v>
          </cell>
          <cell r="G3019">
            <v>3360</v>
          </cell>
          <cell r="H3019">
            <v>60</v>
          </cell>
          <cell r="I3019">
            <v>51</v>
          </cell>
        </row>
        <row r="3020">
          <cell r="B3020">
            <v>41850</v>
          </cell>
          <cell r="C3020" t="str">
            <v>14.08.05 ФМ КЛД Parliament DataBase Activation Kaliningrad</v>
          </cell>
          <cell r="D3020" t="str">
            <v>Доп. персонал</v>
          </cell>
          <cell r="G3020">
            <v>3000</v>
          </cell>
          <cell r="H3020">
            <v>60</v>
          </cell>
          <cell r="I3020">
            <v>50</v>
          </cell>
        </row>
        <row r="3021">
          <cell r="B3021">
            <v>41850</v>
          </cell>
          <cell r="C3021" t="str">
            <v>офис</v>
          </cell>
          <cell r="D3021" t="str">
            <v>подотчет</v>
          </cell>
          <cell r="G3021">
            <v>75000</v>
          </cell>
          <cell r="H3021">
            <v>71</v>
          </cell>
          <cell r="I3021">
            <v>50</v>
          </cell>
        </row>
        <row r="3022">
          <cell r="B3022">
            <v>41850</v>
          </cell>
          <cell r="C3022" t="str">
            <v>14.07.31 НИИ Вектор 4</v>
          </cell>
          <cell r="D3022" t="str">
            <v>Доп. персонал</v>
          </cell>
          <cell r="G3022">
            <v>3000</v>
          </cell>
          <cell r="H3022">
            <v>60</v>
          </cell>
          <cell r="I3022">
            <v>50</v>
          </cell>
        </row>
        <row r="3023">
          <cell r="B3023">
            <v>41850</v>
          </cell>
          <cell r="C3023" t="str">
            <v>Офис</v>
          </cell>
          <cell r="D3023" t="str">
            <v>накладные расходы</v>
          </cell>
          <cell r="G3023">
            <v>220</v>
          </cell>
          <cell r="H3023">
            <v>76</v>
          </cell>
          <cell r="I3023">
            <v>50</v>
          </cell>
        </row>
        <row r="3024">
          <cell r="B3024">
            <v>41850</v>
          </cell>
          <cell r="C3024" t="str">
            <v>Офис</v>
          </cell>
          <cell r="D3024" t="str">
            <v>накладные расходы</v>
          </cell>
          <cell r="G3024">
            <v>220</v>
          </cell>
          <cell r="H3024">
            <v>26</v>
          </cell>
          <cell r="I3024">
            <v>76</v>
          </cell>
        </row>
        <row r="3025">
          <cell r="B3025">
            <v>41850</v>
          </cell>
          <cell r="C3025" t="str">
            <v>14.08.03 ФМ КЛД Сити Джаз</v>
          </cell>
          <cell r="D3025" t="str">
            <v>сопровождение деятельности</v>
          </cell>
          <cell r="G3025">
            <v>4000</v>
          </cell>
          <cell r="H3025">
            <v>60</v>
          </cell>
          <cell r="I3025">
            <v>50</v>
          </cell>
        </row>
        <row r="3026">
          <cell r="B3026">
            <v>41850</v>
          </cell>
          <cell r="C3026" t="str">
            <v>14.08.03 ФМ КЛД Сити Джаз</v>
          </cell>
          <cell r="D3026" t="str">
            <v>сопровождение деятельности</v>
          </cell>
          <cell r="G3026">
            <v>4000</v>
          </cell>
          <cell r="H3026">
            <v>60</v>
          </cell>
          <cell r="I3026">
            <v>50</v>
          </cell>
        </row>
        <row r="3027">
          <cell r="B3027">
            <v>41850</v>
          </cell>
          <cell r="C3027" t="str">
            <v>14.08.03 ФМ КЛД Сити Джаз</v>
          </cell>
          <cell r="D3027" t="str">
            <v>сопровождение деятельности</v>
          </cell>
          <cell r="G3027">
            <v>4000</v>
          </cell>
          <cell r="H3027">
            <v>60</v>
          </cell>
          <cell r="I3027">
            <v>50</v>
          </cell>
        </row>
        <row r="3028">
          <cell r="B3028">
            <v>41850</v>
          </cell>
          <cell r="C3028" t="str">
            <v>14.08.01 ФМ Sidney Beach</v>
          </cell>
          <cell r="D3028" t="str">
            <v>подотчет</v>
          </cell>
          <cell r="G3028">
            <v>15000</v>
          </cell>
          <cell r="H3028">
            <v>71</v>
          </cell>
          <cell r="I3028">
            <v>50</v>
          </cell>
        </row>
        <row r="3029">
          <cell r="B3029">
            <v>41850</v>
          </cell>
          <cell r="C3029" t="str">
            <v>14.08.05 ФМ КЛД Parliament DataBase Activation Kaliningrad</v>
          </cell>
          <cell r="D3029" t="str">
            <v>подотчет</v>
          </cell>
          <cell r="G3029">
            <v>63000</v>
          </cell>
          <cell r="H3029">
            <v>71</v>
          </cell>
          <cell r="I3029">
            <v>50</v>
          </cell>
        </row>
        <row r="3030">
          <cell r="B3030">
            <v>41850</v>
          </cell>
          <cell r="C3030" t="str">
            <v>14.08.03 ФМ КЛД Сити Джаз</v>
          </cell>
          <cell r="D3030" t="str">
            <v>подотчет</v>
          </cell>
          <cell r="G3030">
            <v>190000</v>
          </cell>
          <cell r="H3030">
            <v>71</v>
          </cell>
          <cell r="I3030">
            <v>50</v>
          </cell>
        </row>
        <row r="3031">
          <cell r="B3031">
            <v>41850</v>
          </cell>
          <cell r="C3031" t="str">
            <v>14.05.19 ФМ DataBase Activation May1</v>
          </cell>
          <cell r="D3031" t="str">
            <v>оплата покупателя</v>
          </cell>
          <cell r="G3031">
            <v>55381.26</v>
          </cell>
          <cell r="H3031">
            <v>51</v>
          </cell>
          <cell r="I3031">
            <v>62</v>
          </cell>
        </row>
        <row r="3032">
          <cell r="B3032">
            <v>41850</v>
          </cell>
          <cell r="C3032" t="str">
            <v>14.06.08 ФМ Бранч</v>
          </cell>
          <cell r="D3032" t="str">
            <v>оплата покупателя</v>
          </cell>
          <cell r="G3032">
            <v>162599.98000000001</v>
          </cell>
          <cell r="H3032">
            <v>51</v>
          </cell>
          <cell r="I3032">
            <v>62</v>
          </cell>
        </row>
        <row r="3033">
          <cell r="B3033">
            <v>41850</v>
          </cell>
          <cell r="C3033" t="str">
            <v>офис</v>
          </cell>
          <cell r="D3033" t="str">
            <v>Телефония</v>
          </cell>
          <cell r="G3033">
            <v>12544.69</v>
          </cell>
          <cell r="H3033">
            <v>26</v>
          </cell>
          <cell r="I3033">
            <v>76</v>
          </cell>
        </row>
        <row r="3034">
          <cell r="B3034">
            <v>41850</v>
          </cell>
          <cell r="C3034" t="str">
            <v>офис</v>
          </cell>
          <cell r="D3034" t="str">
            <v>аренда</v>
          </cell>
          <cell r="G3034">
            <v>-4000</v>
          </cell>
          <cell r="H3034">
            <v>26</v>
          </cell>
          <cell r="I3034">
            <v>76</v>
          </cell>
        </row>
        <row r="3035">
          <cell r="B3035">
            <v>41850</v>
          </cell>
          <cell r="C3035" t="str">
            <v>офис</v>
          </cell>
          <cell r="D3035" t="str">
            <v>налоги</v>
          </cell>
          <cell r="G3035">
            <v>18914</v>
          </cell>
          <cell r="H3035">
            <v>26</v>
          </cell>
          <cell r="I3035">
            <v>68</v>
          </cell>
        </row>
        <row r="3036">
          <cell r="B3036">
            <v>41850</v>
          </cell>
          <cell r="C3036" t="str">
            <v>14.08.03 ФМ КЛД Сити Джаз</v>
          </cell>
          <cell r="D3036" t="str">
            <v>сопровождение деятельности</v>
          </cell>
          <cell r="G3036">
            <v>13485</v>
          </cell>
          <cell r="H3036">
            <v>60</v>
          </cell>
          <cell r="I3036">
            <v>55</v>
          </cell>
        </row>
        <row r="3037">
          <cell r="B3037">
            <v>41850</v>
          </cell>
          <cell r="C3037" t="str">
            <v>14.08.03 ФМ КЛД Сити Джаз</v>
          </cell>
          <cell r="D3037" t="str">
            <v>сопровождение деятельности</v>
          </cell>
          <cell r="G3037">
            <v>11064.61</v>
          </cell>
          <cell r="H3037">
            <v>60</v>
          </cell>
          <cell r="I3037">
            <v>55</v>
          </cell>
        </row>
        <row r="3038">
          <cell r="B3038">
            <v>41850</v>
          </cell>
          <cell r="C3038" t="str">
            <v>14.07.30 ФМ Snus Top 100 Test Drive</v>
          </cell>
          <cell r="D3038" t="str">
            <v>Реализация</v>
          </cell>
          <cell r="G3038">
            <v>65435.5</v>
          </cell>
          <cell r="H3038">
            <v>62</v>
          </cell>
          <cell r="I3038">
            <v>90</v>
          </cell>
        </row>
        <row r="3039">
          <cell r="B3039">
            <v>41850</v>
          </cell>
          <cell r="C3039" t="str">
            <v>Офис</v>
          </cell>
          <cell r="D3039" t="str">
            <v>налоги</v>
          </cell>
          <cell r="G3039">
            <v>44207</v>
          </cell>
          <cell r="H3039">
            <v>26</v>
          </cell>
          <cell r="I3039">
            <v>68</v>
          </cell>
        </row>
        <row r="3040">
          <cell r="B3040">
            <v>41850</v>
          </cell>
          <cell r="C3040" t="str">
            <v>Закрытие</v>
          </cell>
          <cell r="D3040" t="str">
            <v>Закрытие месяца</v>
          </cell>
          <cell r="G3040">
            <v>12097.6</v>
          </cell>
          <cell r="H3040">
            <v>91</v>
          </cell>
          <cell r="I3040">
            <v>99</v>
          </cell>
        </row>
        <row r="3041">
          <cell r="B3041">
            <v>41851</v>
          </cell>
          <cell r="C3041" t="str">
            <v>14.07.31 НИИ Вектор 4</v>
          </cell>
          <cell r="D3041" t="str">
            <v>Комиссия контрагентам</v>
          </cell>
          <cell r="G3041">
            <v>130</v>
          </cell>
          <cell r="H3041">
            <v>20</v>
          </cell>
          <cell r="I3041">
            <v>60</v>
          </cell>
        </row>
        <row r="3042">
          <cell r="B3042">
            <v>41851</v>
          </cell>
          <cell r="C3042" t="str">
            <v>14.07.31 НИИ Вектор 4</v>
          </cell>
          <cell r="D3042" t="str">
            <v>Доп. персонал</v>
          </cell>
          <cell r="G3042">
            <v>3000</v>
          </cell>
          <cell r="H3042">
            <v>20</v>
          </cell>
          <cell r="I3042">
            <v>60</v>
          </cell>
        </row>
        <row r="3043">
          <cell r="B3043">
            <v>41851</v>
          </cell>
          <cell r="C3043" t="str">
            <v>14.08.01 ФМ Sidney Beach</v>
          </cell>
          <cell r="D3043" t="str">
            <v>полиграфия и производство</v>
          </cell>
          <cell r="G3043">
            <v>3070</v>
          </cell>
          <cell r="H3043">
            <v>60</v>
          </cell>
          <cell r="I3043">
            <v>51</v>
          </cell>
        </row>
        <row r="3044">
          <cell r="B3044">
            <v>41851</v>
          </cell>
          <cell r="C3044" t="str">
            <v>ФД</v>
          </cell>
          <cell r="D3044" t="str">
            <v>Транзит</v>
          </cell>
          <cell r="G3044">
            <v>427807</v>
          </cell>
          <cell r="H3044">
            <v>50</v>
          </cell>
          <cell r="I3044">
            <v>57</v>
          </cell>
        </row>
        <row r="3045">
          <cell r="B3045">
            <v>41851</v>
          </cell>
          <cell r="C3045" t="str">
            <v>офис</v>
          </cell>
          <cell r="D3045" t="str">
            <v>% за обращение</v>
          </cell>
          <cell r="G3045">
            <v>27807</v>
          </cell>
          <cell r="H3045">
            <v>76</v>
          </cell>
          <cell r="I3045">
            <v>50</v>
          </cell>
        </row>
        <row r="3046">
          <cell r="B3046">
            <v>41851</v>
          </cell>
          <cell r="C3046" t="str">
            <v>офис</v>
          </cell>
          <cell r="D3046" t="str">
            <v>% за обращение</v>
          </cell>
          <cell r="G3046">
            <v>27807</v>
          </cell>
          <cell r="H3046">
            <v>26</v>
          </cell>
          <cell r="I3046">
            <v>76</v>
          </cell>
        </row>
        <row r="3047">
          <cell r="B3047">
            <v>41851</v>
          </cell>
          <cell r="C3047" t="str">
            <v>14.08.03 ФМ КЛД Сити Джаз</v>
          </cell>
          <cell r="D3047" t="str">
            <v>сопровождение деятельности</v>
          </cell>
          <cell r="G3047">
            <v>67850</v>
          </cell>
          <cell r="H3047">
            <v>60</v>
          </cell>
          <cell r="I3047">
            <v>51</v>
          </cell>
        </row>
        <row r="3048">
          <cell r="B3048">
            <v>41851</v>
          </cell>
          <cell r="C3048" t="str">
            <v>14.08.01 ФМ Sidney Beach</v>
          </cell>
          <cell r="D3048" t="str">
            <v>аренда оборудования</v>
          </cell>
          <cell r="G3048">
            <v>20452</v>
          </cell>
          <cell r="H3048">
            <v>60</v>
          </cell>
          <cell r="I3048">
            <v>51</v>
          </cell>
        </row>
        <row r="3049">
          <cell r="B3049">
            <v>41851</v>
          </cell>
          <cell r="C3049" t="str">
            <v>14.07.31 НИИ Вектор 4</v>
          </cell>
          <cell r="D3049" t="str">
            <v>оплата покупателя</v>
          </cell>
          <cell r="G3049">
            <v>4130</v>
          </cell>
          <cell r="H3049">
            <v>51</v>
          </cell>
          <cell r="I3049">
            <v>62</v>
          </cell>
        </row>
        <row r="3050">
          <cell r="B3050">
            <v>41851</v>
          </cell>
          <cell r="C3050" t="str">
            <v>офис</v>
          </cell>
          <cell r="D3050" t="str">
            <v>Телефония</v>
          </cell>
          <cell r="G3050">
            <v>3700</v>
          </cell>
          <cell r="H3050">
            <v>76</v>
          </cell>
          <cell r="I3050">
            <v>51</v>
          </cell>
        </row>
        <row r="3051">
          <cell r="B3051">
            <v>41851</v>
          </cell>
          <cell r="C3051" t="str">
            <v>офис</v>
          </cell>
          <cell r="D3051" t="str">
            <v>Телефония</v>
          </cell>
          <cell r="G3051">
            <v>3700</v>
          </cell>
          <cell r="H3051">
            <v>26</v>
          </cell>
          <cell r="I3051">
            <v>76</v>
          </cell>
        </row>
        <row r="3052">
          <cell r="B3052">
            <v>41851</v>
          </cell>
          <cell r="C3052" t="str">
            <v>офис</v>
          </cell>
          <cell r="D3052" t="str">
            <v>накладные расходы</v>
          </cell>
          <cell r="G3052">
            <v>850</v>
          </cell>
          <cell r="H3052">
            <v>76</v>
          </cell>
          <cell r="I3052">
            <v>51</v>
          </cell>
        </row>
        <row r="3053">
          <cell r="B3053">
            <v>41851</v>
          </cell>
          <cell r="C3053" t="str">
            <v>офис</v>
          </cell>
          <cell r="D3053" t="str">
            <v>накладные расходы</v>
          </cell>
          <cell r="G3053">
            <v>850</v>
          </cell>
          <cell r="H3053">
            <v>26</v>
          </cell>
          <cell r="I3053">
            <v>76</v>
          </cell>
        </row>
        <row r="3054">
          <cell r="B3054">
            <v>41851</v>
          </cell>
          <cell r="C3054" t="str">
            <v>14.08.01 ФМ Sidney Beach</v>
          </cell>
          <cell r="D3054" t="str">
            <v>подотчет</v>
          </cell>
          <cell r="G3054">
            <v>16400</v>
          </cell>
          <cell r="H3054">
            <v>71</v>
          </cell>
          <cell r="I3054">
            <v>50</v>
          </cell>
        </row>
        <row r="3055">
          <cell r="B3055">
            <v>41851</v>
          </cell>
          <cell r="C3055" t="str">
            <v>14.07.17 ФМ Le Cristal</v>
          </cell>
          <cell r="D3055" t="str">
            <v>подотчет</v>
          </cell>
          <cell r="G3055">
            <v>70000</v>
          </cell>
          <cell r="H3055">
            <v>50</v>
          </cell>
          <cell r="I3055">
            <v>71</v>
          </cell>
        </row>
        <row r="3056">
          <cell r="B3056">
            <v>41851</v>
          </cell>
          <cell r="C3056" t="str">
            <v>14.07.17 ФМ Le Cristal</v>
          </cell>
          <cell r="D3056" t="str">
            <v>подотчет</v>
          </cell>
          <cell r="G3056">
            <v>18850</v>
          </cell>
          <cell r="H3056">
            <v>71</v>
          </cell>
          <cell r="I3056">
            <v>50</v>
          </cell>
        </row>
        <row r="3057">
          <cell r="B3057">
            <v>41851</v>
          </cell>
          <cell r="C3057" t="str">
            <v>14.07.17 ФМ Le Cristal</v>
          </cell>
          <cell r="D3057" t="str">
            <v>Доп. персонал</v>
          </cell>
          <cell r="G3057">
            <v>8000</v>
          </cell>
          <cell r="H3057">
            <v>60</v>
          </cell>
          <cell r="I3057">
            <v>50</v>
          </cell>
        </row>
        <row r="3058">
          <cell r="B3058">
            <v>41851</v>
          </cell>
          <cell r="C3058" t="str">
            <v>14.07.17 ФМ Le Cristal</v>
          </cell>
          <cell r="D3058" t="str">
            <v>Доп. персонал</v>
          </cell>
          <cell r="G3058">
            <v>10000</v>
          </cell>
          <cell r="H3058">
            <v>60</v>
          </cell>
          <cell r="I3058">
            <v>50</v>
          </cell>
        </row>
        <row r="3059">
          <cell r="B3059">
            <v>41851</v>
          </cell>
          <cell r="C3059" t="str">
            <v>14.07.17 ФМ Le Cristal</v>
          </cell>
          <cell r="D3059" t="str">
            <v>Промоперсонал</v>
          </cell>
          <cell r="G3059">
            <v>9000</v>
          </cell>
          <cell r="H3059">
            <v>60</v>
          </cell>
          <cell r="I3059">
            <v>50</v>
          </cell>
        </row>
        <row r="3060">
          <cell r="B3060">
            <v>41851</v>
          </cell>
          <cell r="C3060" t="str">
            <v>14.07.17 ФМ Le Cristal</v>
          </cell>
          <cell r="D3060" t="str">
            <v>Промоперсонал</v>
          </cell>
          <cell r="G3060">
            <v>1500</v>
          </cell>
          <cell r="H3060">
            <v>60</v>
          </cell>
          <cell r="I3060">
            <v>50</v>
          </cell>
        </row>
        <row r="3061">
          <cell r="B3061">
            <v>41851</v>
          </cell>
          <cell r="C3061" t="str">
            <v>14.07.17 ФМ Le Cristal</v>
          </cell>
          <cell r="D3061" t="str">
            <v>Доп. персонал</v>
          </cell>
          <cell r="G3061">
            <v>10000</v>
          </cell>
          <cell r="H3061">
            <v>60</v>
          </cell>
          <cell r="I3061">
            <v>50</v>
          </cell>
        </row>
        <row r="3062">
          <cell r="B3062">
            <v>41851</v>
          </cell>
          <cell r="C3062" t="str">
            <v>14.07.17 ФМ Le Cristal</v>
          </cell>
          <cell r="D3062" t="str">
            <v>Доп. персонал</v>
          </cell>
          <cell r="G3062">
            <v>6900</v>
          </cell>
          <cell r="H3062">
            <v>60</v>
          </cell>
          <cell r="I3062">
            <v>50</v>
          </cell>
        </row>
        <row r="3063">
          <cell r="B3063">
            <v>41851</v>
          </cell>
          <cell r="C3063" t="str">
            <v>14.07.17 ФМ Le Cristal</v>
          </cell>
          <cell r="D3063" t="str">
            <v>логистика и монтаж</v>
          </cell>
          <cell r="G3063">
            <v>2000</v>
          </cell>
          <cell r="H3063">
            <v>60</v>
          </cell>
          <cell r="I3063">
            <v>50</v>
          </cell>
        </row>
        <row r="3064">
          <cell r="B3064">
            <v>41851</v>
          </cell>
          <cell r="C3064" t="str">
            <v>14.07.17 ФМ Le Cristal</v>
          </cell>
          <cell r="D3064" t="str">
            <v>сопровождение деятельности</v>
          </cell>
          <cell r="G3064">
            <v>2250</v>
          </cell>
          <cell r="H3064">
            <v>60</v>
          </cell>
          <cell r="I3064">
            <v>50</v>
          </cell>
        </row>
        <row r="3065">
          <cell r="B3065">
            <v>41851</v>
          </cell>
          <cell r="C3065" t="str">
            <v>14.07.17 ФМ Le Cristal</v>
          </cell>
          <cell r="D3065" t="str">
            <v>Доп. персонал</v>
          </cell>
          <cell r="G3065">
            <v>1500</v>
          </cell>
          <cell r="H3065">
            <v>60</v>
          </cell>
          <cell r="I3065">
            <v>50</v>
          </cell>
        </row>
        <row r="3066">
          <cell r="B3066">
            <v>41851</v>
          </cell>
          <cell r="C3066" t="str">
            <v>14.07.17 ФМ Le Cristal</v>
          </cell>
          <cell r="D3066" t="str">
            <v>Доп. персонал</v>
          </cell>
          <cell r="G3066">
            <v>8000</v>
          </cell>
          <cell r="H3066">
            <v>20</v>
          </cell>
          <cell r="I3066">
            <v>60</v>
          </cell>
        </row>
        <row r="3067">
          <cell r="B3067">
            <v>41851</v>
          </cell>
          <cell r="C3067" t="str">
            <v>14.07.17 ФМ Le Cristal</v>
          </cell>
          <cell r="D3067" t="str">
            <v>Доп. персонал</v>
          </cell>
          <cell r="G3067">
            <v>10000</v>
          </cell>
          <cell r="H3067">
            <v>20</v>
          </cell>
          <cell r="I3067">
            <v>60</v>
          </cell>
        </row>
        <row r="3068">
          <cell r="B3068">
            <v>41851</v>
          </cell>
          <cell r="C3068" t="str">
            <v>14.07.17 ФМ Le Cristal</v>
          </cell>
          <cell r="D3068" t="str">
            <v>Промоперсонал</v>
          </cell>
          <cell r="G3068">
            <v>9000</v>
          </cell>
          <cell r="H3068">
            <v>20</v>
          </cell>
          <cell r="I3068">
            <v>60</v>
          </cell>
        </row>
        <row r="3069">
          <cell r="B3069">
            <v>41851</v>
          </cell>
          <cell r="C3069" t="str">
            <v>14.07.17 ФМ Le Cristal</v>
          </cell>
          <cell r="D3069" t="str">
            <v>Промоперсонал</v>
          </cell>
          <cell r="G3069">
            <v>1500</v>
          </cell>
          <cell r="H3069">
            <v>20</v>
          </cell>
          <cell r="I3069">
            <v>60</v>
          </cell>
        </row>
        <row r="3070">
          <cell r="B3070">
            <v>41851</v>
          </cell>
          <cell r="C3070" t="str">
            <v>14.07.17 ФМ Le Cristal</v>
          </cell>
          <cell r="D3070" t="str">
            <v>Доп. персонал</v>
          </cell>
          <cell r="G3070">
            <v>10000</v>
          </cell>
          <cell r="H3070">
            <v>20</v>
          </cell>
          <cell r="I3070">
            <v>60</v>
          </cell>
        </row>
        <row r="3071">
          <cell r="B3071">
            <v>41851</v>
          </cell>
          <cell r="C3071" t="str">
            <v>14.07.17 ФМ Le Cristal</v>
          </cell>
          <cell r="D3071" t="str">
            <v>Доп. персонал</v>
          </cell>
          <cell r="G3071">
            <v>6900</v>
          </cell>
          <cell r="H3071">
            <v>20</v>
          </cell>
          <cell r="I3071">
            <v>60</v>
          </cell>
        </row>
        <row r="3072">
          <cell r="B3072">
            <v>41851</v>
          </cell>
          <cell r="C3072" t="str">
            <v>14.07.17 ФМ Le Cristal</v>
          </cell>
          <cell r="D3072" t="str">
            <v>логистика и монтаж</v>
          </cell>
          <cell r="G3072">
            <v>2000</v>
          </cell>
          <cell r="H3072">
            <v>20</v>
          </cell>
          <cell r="I3072">
            <v>60</v>
          </cell>
        </row>
        <row r="3073">
          <cell r="B3073">
            <v>41851</v>
          </cell>
          <cell r="C3073" t="str">
            <v>14.07.17 ФМ Le Cristal</v>
          </cell>
          <cell r="D3073" t="str">
            <v>сопровождение деятельности</v>
          </cell>
          <cell r="G3073">
            <v>2250</v>
          </cell>
          <cell r="H3073">
            <v>20</v>
          </cell>
          <cell r="I3073">
            <v>60</v>
          </cell>
        </row>
        <row r="3074">
          <cell r="B3074">
            <v>41851</v>
          </cell>
          <cell r="C3074" t="str">
            <v>14.07.17 ФМ Le Cristal</v>
          </cell>
          <cell r="D3074" t="str">
            <v>Доп. персонал</v>
          </cell>
          <cell r="G3074">
            <v>1500</v>
          </cell>
          <cell r="H3074">
            <v>20</v>
          </cell>
          <cell r="I3074">
            <v>60</v>
          </cell>
        </row>
        <row r="3075">
          <cell r="B3075">
            <v>41851</v>
          </cell>
          <cell r="C3075" t="str">
            <v>14.07.25 КЛД ФМ Платинум</v>
          </cell>
          <cell r="D3075" t="str">
            <v>подотчет</v>
          </cell>
          <cell r="G3075">
            <v>80000</v>
          </cell>
          <cell r="H3075">
            <v>50</v>
          </cell>
          <cell r="I3075">
            <v>71</v>
          </cell>
        </row>
        <row r="3076">
          <cell r="B3076">
            <v>41851</v>
          </cell>
          <cell r="C3076" t="str">
            <v>14.07.25 КЛД ФМ Платинум</v>
          </cell>
          <cell r="D3076" t="str">
            <v>подотчет</v>
          </cell>
          <cell r="G3076">
            <v>32100</v>
          </cell>
          <cell r="H3076">
            <v>71</v>
          </cell>
          <cell r="I3076">
            <v>50</v>
          </cell>
        </row>
        <row r="3077">
          <cell r="B3077">
            <v>41851</v>
          </cell>
          <cell r="C3077" t="str">
            <v>14.07.25 КЛД ФМ Платинум</v>
          </cell>
          <cell r="D3077" t="str">
            <v>Доп. персонал</v>
          </cell>
          <cell r="G3077">
            <v>8000</v>
          </cell>
          <cell r="H3077">
            <v>60</v>
          </cell>
          <cell r="I3077">
            <v>50</v>
          </cell>
        </row>
        <row r="3078">
          <cell r="B3078">
            <v>41851</v>
          </cell>
          <cell r="C3078" t="str">
            <v>14.07.25 КЛД ФМ Платинум</v>
          </cell>
          <cell r="D3078" t="str">
            <v>Доп. персонал</v>
          </cell>
          <cell r="G3078">
            <v>4000</v>
          </cell>
          <cell r="H3078">
            <v>60</v>
          </cell>
          <cell r="I3078">
            <v>50</v>
          </cell>
        </row>
        <row r="3079">
          <cell r="B3079">
            <v>41851</v>
          </cell>
          <cell r="C3079" t="str">
            <v>14.07.25 КЛД ФМ Платинум</v>
          </cell>
          <cell r="D3079" t="str">
            <v>Промоперсонал</v>
          </cell>
          <cell r="G3079">
            <v>8000</v>
          </cell>
          <cell r="H3079">
            <v>60</v>
          </cell>
          <cell r="I3079">
            <v>50</v>
          </cell>
        </row>
        <row r="3080">
          <cell r="B3080">
            <v>41851</v>
          </cell>
          <cell r="C3080" t="str">
            <v>14.07.25 КЛД ФМ Платинум</v>
          </cell>
          <cell r="D3080" t="str">
            <v>Промоперсонал</v>
          </cell>
          <cell r="G3080">
            <v>1500</v>
          </cell>
          <cell r="H3080">
            <v>60</v>
          </cell>
          <cell r="I3080">
            <v>50</v>
          </cell>
        </row>
        <row r="3081">
          <cell r="B3081">
            <v>41851</v>
          </cell>
          <cell r="C3081" t="str">
            <v>14.07.25 КЛД ФМ Платинум</v>
          </cell>
          <cell r="D3081" t="str">
            <v>Доп. персонал</v>
          </cell>
          <cell r="G3081">
            <v>7000</v>
          </cell>
          <cell r="H3081">
            <v>60</v>
          </cell>
          <cell r="I3081">
            <v>50</v>
          </cell>
        </row>
        <row r="3082">
          <cell r="B3082">
            <v>41851</v>
          </cell>
          <cell r="C3082" t="str">
            <v>14.07.25 КЛД ФМ Платинум</v>
          </cell>
          <cell r="D3082" t="str">
            <v>Доп. персонал</v>
          </cell>
          <cell r="G3082">
            <v>1500</v>
          </cell>
          <cell r="H3082">
            <v>60</v>
          </cell>
          <cell r="I3082">
            <v>50</v>
          </cell>
        </row>
        <row r="3083">
          <cell r="B3083">
            <v>41851</v>
          </cell>
          <cell r="C3083" t="str">
            <v>14.07.25 КЛД ФМ Платинум</v>
          </cell>
          <cell r="D3083" t="str">
            <v>Доп. персонал</v>
          </cell>
          <cell r="G3083">
            <v>3000</v>
          </cell>
          <cell r="H3083">
            <v>60</v>
          </cell>
          <cell r="I3083">
            <v>50</v>
          </cell>
        </row>
        <row r="3084">
          <cell r="B3084">
            <v>41851</v>
          </cell>
          <cell r="C3084" t="str">
            <v>14.07.25 КЛД ФМ Платинум</v>
          </cell>
          <cell r="D3084" t="str">
            <v>логистика и монтаж</v>
          </cell>
          <cell r="G3084">
            <v>1000</v>
          </cell>
          <cell r="H3084">
            <v>60</v>
          </cell>
          <cell r="I3084">
            <v>50</v>
          </cell>
        </row>
        <row r="3085">
          <cell r="B3085">
            <v>41851</v>
          </cell>
          <cell r="C3085" t="str">
            <v>14.07.25 КЛД ФМ Платинум</v>
          </cell>
          <cell r="D3085" t="str">
            <v>сопровождение деятельности</v>
          </cell>
          <cell r="G3085">
            <v>4000</v>
          </cell>
          <cell r="H3085">
            <v>60</v>
          </cell>
          <cell r="I3085">
            <v>50</v>
          </cell>
        </row>
        <row r="3086">
          <cell r="B3086">
            <v>41851</v>
          </cell>
          <cell r="C3086" t="str">
            <v>14.07.25 КЛД ФМ Платинум</v>
          </cell>
          <cell r="D3086" t="str">
            <v>сопровождение деятельности</v>
          </cell>
          <cell r="G3086">
            <v>2900</v>
          </cell>
          <cell r="H3086">
            <v>60</v>
          </cell>
          <cell r="I3086">
            <v>50</v>
          </cell>
        </row>
        <row r="3087">
          <cell r="B3087">
            <v>41851</v>
          </cell>
          <cell r="C3087" t="str">
            <v>14.07.25 КЛД ФМ Платинум</v>
          </cell>
          <cell r="D3087" t="str">
            <v>аренда оборудования</v>
          </cell>
          <cell r="G3087">
            <v>7000</v>
          </cell>
          <cell r="H3087">
            <v>60</v>
          </cell>
          <cell r="I3087">
            <v>50</v>
          </cell>
        </row>
        <row r="3088">
          <cell r="B3088">
            <v>41851</v>
          </cell>
          <cell r="C3088" t="str">
            <v>14.07.25 КЛД ФМ Платинум</v>
          </cell>
          <cell r="D3088" t="str">
            <v>Доп. персонал</v>
          </cell>
          <cell r="G3088">
            <v>8000</v>
          </cell>
          <cell r="H3088">
            <v>20</v>
          </cell>
          <cell r="I3088">
            <v>60</v>
          </cell>
        </row>
        <row r="3089">
          <cell r="B3089">
            <v>41851</v>
          </cell>
          <cell r="C3089" t="str">
            <v>14.07.25 КЛД ФМ Платинум</v>
          </cell>
          <cell r="D3089" t="str">
            <v>Доп. персонал</v>
          </cell>
          <cell r="G3089">
            <v>4000</v>
          </cell>
          <cell r="H3089">
            <v>20</v>
          </cell>
          <cell r="I3089">
            <v>60</v>
          </cell>
        </row>
        <row r="3090">
          <cell r="B3090">
            <v>41851</v>
          </cell>
          <cell r="C3090" t="str">
            <v>14.07.25 КЛД ФМ Платинум</v>
          </cell>
          <cell r="D3090" t="str">
            <v>Промоперсонал</v>
          </cell>
          <cell r="G3090">
            <v>8000</v>
          </cell>
          <cell r="H3090">
            <v>20</v>
          </cell>
          <cell r="I3090">
            <v>60</v>
          </cell>
        </row>
        <row r="3091">
          <cell r="B3091">
            <v>41851</v>
          </cell>
          <cell r="C3091" t="str">
            <v>14.07.25 КЛД ФМ Платинум</v>
          </cell>
          <cell r="D3091" t="str">
            <v>Промоперсонал</v>
          </cell>
          <cell r="G3091">
            <v>1500</v>
          </cell>
          <cell r="H3091">
            <v>20</v>
          </cell>
          <cell r="I3091">
            <v>60</v>
          </cell>
        </row>
        <row r="3092">
          <cell r="B3092">
            <v>41851</v>
          </cell>
          <cell r="C3092" t="str">
            <v>14.07.25 КЛД ФМ Платинум</v>
          </cell>
          <cell r="D3092" t="str">
            <v>Доп. персонал</v>
          </cell>
          <cell r="G3092">
            <v>7000</v>
          </cell>
          <cell r="H3092">
            <v>20</v>
          </cell>
          <cell r="I3092">
            <v>60</v>
          </cell>
        </row>
        <row r="3093">
          <cell r="B3093">
            <v>41851</v>
          </cell>
          <cell r="C3093" t="str">
            <v>14.07.25 КЛД ФМ Платинум</v>
          </cell>
          <cell r="D3093" t="str">
            <v>Доп. персонал</v>
          </cell>
          <cell r="G3093">
            <v>1500</v>
          </cell>
          <cell r="H3093">
            <v>20</v>
          </cell>
          <cell r="I3093">
            <v>60</v>
          </cell>
        </row>
        <row r="3094">
          <cell r="B3094">
            <v>41851</v>
          </cell>
          <cell r="C3094" t="str">
            <v>14.07.25 КЛД ФМ Платинум</v>
          </cell>
          <cell r="D3094" t="str">
            <v>Доп. персонал</v>
          </cell>
          <cell r="G3094">
            <v>3000</v>
          </cell>
          <cell r="H3094">
            <v>20</v>
          </cell>
          <cell r="I3094">
            <v>60</v>
          </cell>
        </row>
        <row r="3095">
          <cell r="B3095">
            <v>41851</v>
          </cell>
          <cell r="C3095" t="str">
            <v>14.07.25 КЛД ФМ Платинум</v>
          </cell>
          <cell r="D3095" t="str">
            <v>логистика и монтаж</v>
          </cell>
          <cell r="G3095">
            <v>1000</v>
          </cell>
          <cell r="H3095">
            <v>20</v>
          </cell>
          <cell r="I3095">
            <v>60</v>
          </cell>
        </row>
        <row r="3096">
          <cell r="B3096">
            <v>41851</v>
          </cell>
          <cell r="C3096" t="str">
            <v>14.07.25 КЛД ФМ Платинум</v>
          </cell>
          <cell r="D3096" t="str">
            <v>сопровождение деятельности</v>
          </cell>
          <cell r="G3096">
            <v>4000</v>
          </cell>
          <cell r="H3096">
            <v>20</v>
          </cell>
          <cell r="I3096">
            <v>60</v>
          </cell>
        </row>
        <row r="3097">
          <cell r="B3097">
            <v>41851</v>
          </cell>
          <cell r="C3097" t="str">
            <v>14.07.25 КЛД ФМ Платинум</v>
          </cell>
          <cell r="D3097" t="str">
            <v>сопровождение деятельности</v>
          </cell>
          <cell r="G3097">
            <v>2900</v>
          </cell>
          <cell r="H3097">
            <v>20</v>
          </cell>
          <cell r="I3097">
            <v>60</v>
          </cell>
        </row>
        <row r="3098">
          <cell r="B3098">
            <v>41851</v>
          </cell>
          <cell r="C3098" t="str">
            <v>14.07.25 КЛД ФМ Платинум</v>
          </cell>
          <cell r="D3098" t="str">
            <v>аренда оборудования</v>
          </cell>
          <cell r="G3098">
            <v>7000</v>
          </cell>
          <cell r="H3098">
            <v>20</v>
          </cell>
          <cell r="I3098">
            <v>60</v>
          </cell>
        </row>
        <row r="3099">
          <cell r="B3099">
            <v>41851</v>
          </cell>
          <cell r="C3099" t="str">
            <v>14.07.11 ФМ Sidney Beach</v>
          </cell>
          <cell r="D3099" t="str">
            <v>подотчет</v>
          </cell>
          <cell r="G3099">
            <v>150000</v>
          </cell>
          <cell r="H3099">
            <v>50</v>
          </cell>
          <cell r="I3099">
            <v>71</v>
          </cell>
        </row>
        <row r="3100">
          <cell r="B3100">
            <v>41851</v>
          </cell>
          <cell r="C3100" t="str">
            <v>14.07.11 ФМ Sidney Beach</v>
          </cell>
          <cell r="D3100" t="str">
            <v>Доп. персонал</v>
          </cell>
          <cell r="G3100">
            <v>12000</v>
          </cell>
          <cell r="H3100">
            <v>60</v>
          </cell>
          <cell r="I3100">
            <v>50</v>
          </cell>
        </row>
        <row r="3101">
          <cell r="B3101">
            <v>41851</v>
          </cell>
          <cell r="C3101" t="str">
            <v>14.07.11 ФМ Sidney Beach</v>
          </cell>
          <cell r="D3101" t="str">
            <v>Доп. персонал</v>
          </cell>
          <cell r="G3101">
            <v>15500</v>
          </cell>
          <cell r="H3101">
            <v>60</v>
          </cell>
          <cell r="I3101">
            <v>50</v>
          </cell>
        </row>
        <row r="3102">
          <cell r="B3102">
            <v>41851</v>
          </cell>
          <cell r="C3102" t="str">
            <v>14.07.11 ФМ Sidney Beach</v>
          </cell>
          <cell r="D3102" t="str">
            <v>Промоперсонал</v>
          </cell>
          <cell r="G3102">
            <v>12000</v>
          </cell>
          <cell r="H3102">
            <v>60</v>
          </cell>
          <cell r="I3102">
            <v>50</v>
          </cell>
        </row>
        <row r="3103">
          <cell r="B3103">
            <v>41851</v>
          </cell>
          <cell r="C3103" t="str">
            <v>14.07.11 ФМ Sidney Beach</v>
          </cell>
          <cell r="D3103" t="str">
            <v>Промоперсонал</v>
          </cell>
          <cell r="G3103">
            <v>3000</v>
          </cell>
          <cell r="H3103">
            <v>60</v>
          </cell>
          <cell r="I3103">
            <v>50</v>
          </cell>
        </row>
        <row r="3104">
          <cell r="B3104">
            <v>41851</v>
          </cell>
          <cell r="C3104" t="str">
            <v>14.07.11 ФМ Sidney Beach</v>
          </cell>
          <cell r="D3104" t="str">
            <v>Доп. персонал</v>
          </cell>
          <cell r="G3104">
            <v>17000</v>
          </cell>
          <cell r="H3104">
            <v>60</v>
          </cell>
          <cell r="I3104">
            <v>50</v>
          </cell>
        </row>
        <row r="3105">
          <cell r="B3105">
            <v>41851</v>
          </cell>
          <cell r="C3105" t="str">
            <v>14.07.11 ФМ Sidney Beach</v>
          </cell>
          <cell r="D3105" t="str">
            <v>Доп. персонал</v>
          </cell>
          <cell r="G3105">
            <v>1500</v>
          </cell>
          <cell r="H3105">
            <v>60</v>
          </cell>
          <cell r="I3105">
            <v>50</v>
          </cell>
        </row>
        <row r="3106">
          <cell r="B3106">
            <v>41851</v>
          </cell>
          <cell r="C3106" t="str">
            <v>14.07.11 ФМ Sidney Beach</v>
          </cell>
          <cell r="D3106" t="str">
            <v>Доп. персонал</v>
          </cell>
          <cell r="G3106">
            <v>8200</v>
          </cell>
          <cell r="H3106">
            <v>60</v>
          </cell>
          <cell r="I3106">
            <v>50</v>
          </cell>
        </row>
        <row r="3107">
          <cell r="B3107">
            <v>41851</v>
          </cell>
          <cell r="C3107" t="str">
            <v>14.07.11 ФМ Sidney Beach</v>
          </cell>
          <cell r="D3107" t="str">
            <v>логистика и монтаж</v>
          </cell>
          <cell r="G3107">
            <v>8000</v>
          </cell>
          <cell r="H3107">
            <v>60</v>
          </cell>
          <cell r="I3107">
            <v>50</v>
          </cell>
        </row>
        <row r="3108">
          <cell r="B3108">
            <v>41851</v>
          </cell>
          <cell r="C3108" t="str">
            <v>14.07.11 ФМ Sidney Beach</v>
          </cell>
          <cell r="D3108" t="str">
            <v>сопровождение деятельности</v>
          </cell>
          <cell r="G3108">
            <v>5633</v>
          </cell>
          <cell r="H3108">
            <v>60</v>
          </cell>
          <cell r="I3108">
            <v>50</v>
          </cell>
        </row>
        <row r="3109">
          <cell r="B3109">
            <v>41851</v>
          </cell>
          <cell r="C3109" t="str">
            <v>14.07.11 ФМ Sidney Beach</v>
          </cell>
          <cell r="D3109" t="str">
            <v>аренда оборудования</v>
          </cell>
          <cell r="G3109">
            <v>12300</v>
          </cell>
          <cell r="H3109">
            <v>60</v>
          </cell>
          <cell r="I3109">
            <v>50</v>
          </cell>
        </row>
        <row r="3110">
          <cell r="B3110">
            <v>41851</v>
          </cell>
          <cell r="C3110" t="str">
            <v>14.07.11 ФМ Sidney Beach</v>
          </cell>
          <cell r="D3110" t="str">
            <v>аренда оборудования</v>
          </cell>
          <cell r="G3110">
            <v>6000</v>
          </cell>
          <cell r="H3110">
            <v>60</v>
          </cell>
          <cell r="I3110">
            <v>50</v>
          </cell>
        </row>
        <row r="3111">
          <cell r="B3111">
            <v>41851</v>
          </cell>
          <cell r="C3111" t="str">
            <v>14.07.11 ФМ Sidney Beach</v>
          </cell>
          <cell r="D3111" t="str">
            <v>аренда оборудования</v>
          </cell>
          <cell r="G3111">
            <v>25000</v>
          </cell>
          <cell r="H3111">
            <v>60</v>
          </cell>
          <cell r="I3111">
            <v>50</v>
          </cell>
        </row>
        <row r="3112">
          <cell r="B3112">
            <v>41851</v>
          </cell>
          <cell r="C3112" t="str">
            <v>14.07.11 ФМ Sidney Beach</v>
          </cell>
          <cell r="D3112" t="str">
            <v>логистика и монтаж</v>
          </cell>
          <cell r="G3112">
            <v>15000</v>
          </cell>
          <cell r="H3112">
            <v>60</v>
          </cell>
          <cell r="I3112">
            <v>50</v>
          </cell>
        </row>
        <row r="3113">
          <cell r="B3113">
            <v>41851</v>
          </cell>
          <cell r="C3113" t="str">
            <v>14.07.18 ФМ Sidney Beach</v>
          </cell>
          <cell r="D3113" t="str">
            <v>подотчет</v>
          </cell>
          <cell r="G3113">
            <v>8867</v>
          </cell>
          <cell r="H3113">
            <v>71</v>
          </cell>
          <cell r="I3113">
            <v>50</v>
          </cell>
        </row>
        <row r="3114">
          <cell r="B3114">
            <v>41851</v>
          </cell>
          <cell r="C3114" t="str">
            <v>14.07.11 ФМ Sidney Beach</v>
          </cell>
          <cell r="D3114" t="str">
            <v>Доп. персонал</v>
          </cell>
          <cell r="G3114">
            <v>12000</v>
          </cell>
          <cell r="H3114">
            <v>20</v>
          </cell>
          <cell r="I3114">
            <v>60</v>
          </cell>
        </row>
        <row r="3115">
          <cell r="B3115">
            <v>41851</v>
          </cell>
          <cell r="C3115" t="str">
            <v>14.07.11 ФМ Sidney Beach</v>
          </cell>
          <cell r="D3115" t="str">
            <v>Доп. персонал</v>
          </cell>
          <cell r="G3115">
            <v>15500</v>
          </cell>
          <cell r="H3115">
            <v>20</v>
          </cell>
          <cell r="I3115">
            <v>60</v>
          </cell>
        </row>
        <row r="3116">
          <cell r="B3116">
            <v>41851</v>
          </cell>
          <cell r="C3116" t="str">
            <v>14.07.11 ФМ Sidney Beach</v>
          </cell>
          <cell r="D3116" t="str">
            <v>Промоперсонал</v>
          </cell>
          <cell r="G3116">
            <v>12000</v>
          </cell>
          <cell r="H3116">
            <v>20</v>
          </cell>
          <cell r="I3116">
            <v>60</v>
          </cell>
        </row>
        <row r="3117">
          <cell r="B3117">
            <v>41851</v>
          </cell>
          <cell r="C3117" t="str">
            <v>14.07.11 ФМ Sidney Beach</v>
          </cell>
          <cell r="D3117" t="str">
            <v>Промоперсонал</v>
          </cell>
          <cell r="G3117">
            <v>3000</v>
          </cell>
          <cell r="H3117">
            <v>20</v>
          </cell>
          <cell r="I3117">
            <v>60</v>
          </cell>
        </row>
        <row r="3118">
          <cell r="B3118">
            <v>41851</v>
          </cell>
          <cell r="C3118" t="str">
            <v>14.07.11 ФМ Sidney Beach</v>
          </cell>
          <cell r="D3118" t="str">
            <v>Доп. персонал</v>
          </cell>
          <cell r="G3118">
            <v>17000</v>
          </cell>
          <cell r="H3118">
            <v>20</v>
          </cell>
          <cell r="I3118">
            <v>60</v>
          </cell>
        </row>
        <row r="3119">
          <cell r="B3119">
            <v>41851</v>
          </cell>
          <cell r="C3119" t="str">
            <v>14.07.11 ФМ Sidney Beach</v>
          </cell>
          <cell r="D3119" t="str">
            <v>Доп. персонал</v>
          </cell>
          <cell r="G3119">
            <v>1500</v>
          </cell>
          <cell r="H3119">
            <v>20</v>
          </cell>
          <cell r="I3119">
            <v>60</v>
          </cell>
        </row>
        <row r="3120">
          <cell r="B3120">
            <v>41851</v>
          </cell>
          <cell r="C3120" t="str">
            <v>14.07.11 ФМ Sidney Beach</v>
          </cell>
          <cell r="D3120" t="str">
            <v>Доп. персонал</v>
          </cell>
          <cell r="G3120">
            <v>8200</v>
          </cell>
          <cell r="H3120">
            <v>20</v>
          </cell>
          <cell r="I3120">
            <v>60</v>
          </cell>
        </row>
        <row r="3121">
          <cell r="B3121">
            <v>41851</v>
          </cell>
          <cell r="C3121" t="str">
            <v>14.07.11 ФМ Sidney Beach</v>
          </cell>
          <cell r="D3121" t="str">
            <v>логистика и монтаж</v>
          </cell>
          <cell r="G3121">
            <v>8000</v>
          </cell>
          <cell r="H3121">
            <v>20</v>
          </cell>
          <cell r="I3121">
            <v>60</v>
          </cell>
        </row>
        <row r="3122">
          <cell r="B3122">
            <v>41851</v>
          </cell>
          <cell r="C3122" t="str">
            <v>14.07.11 ФМ Sidney Beach</v>
          </cell>
          <cell r="D3122" t="str">
            <v>сопровождение деятельности</v>
          </cell>
          <cell r="G3122">
            <v>5633</v>
          </cell>
          <cell r="H3122">
            <v>20</v>
          </cell>
          <cell r="I3122">
            <v>60</v>
          </cell>
        </row>
        <row r="3123">
          <cell r="B3123">
            <v>41851</v>
          </cell>
          <cell r="C3123" t="str">
            <v>14.07.11 ФМ Sidney Beach</v>
          </cell>
          <cell r="D3123" t="str">
            <v>аренда оборудования</v>
          </cell>
          <cell r="G3123">
            <v>12300</v>
          </cell>
          <cell r="H3123">
            <v>20</v>
          </cell>
          <cell r="I3123">
            <v>60</v>
          </cell>
        </row>
        <row r="3124">
          <cell r="B3124">
            <v>41851</v>
          </cell>
          <cell r="C3124" t="str">
            <v>14.07.11 ФМ Sidney Beach</v>
          </cell>
          <cell r="D3124" t="str">
            <v>аренда оборудования</v>
          </cell>
          <cell r="G3124">
            <v>6000</v>
          </cell>
          <cell r="H3124">
            <v>20</v>
          </cell>
          <cell r="I3124">
            <v>60</v>
          </cell>
        </row>
        <row r="3125">
          <cell r="B3125">
            <v>41851</v>
          </cell>
          <cell r="C3125" t="str">
            <v>14.07.11 ФМ Sidney Beach</v>
          </cell>
          <cell r="D3125" t="str">
            <v>аренда оборудования</v>
          </cell>
          <cell r="G3125">
            <v>25000</v>
          </cell>
          <cell r="H3125">
            <v>20</v>
          </cell>
          <cell r="I3125">
            <v>60</v>
          </cell>
        </row>
        <row r="3126">
          <cell r="B3126">
            <v>41851</v>
          </cell>
          <cell r="C3126" t="str">
            <v>14.07.11 ФМ Sidney Beach</v>
          </cell>
          <cell r="D3126" t="str">
            <v>логистика и монтаж</v>
          </cell>
          <cell r="G3126">
            <v>15000</v>
          </cell>
          <cell r="H3126">
            <v>20</v>
          </cell>
          <cell r="I3126">
            <v>60</v>
          </cell>
        </row>
        <row r="3127">
          <cell r="B3127">
            <v>41851</v>
          </cell>
          <cell r="C3127" t="str">
            <v>14.07.18 ФМ Sidney Beach</v>
          </cell>
          <cell r="D3127" t="str">
            <v>подотчет</v>
          </cell>
          <cell r="G3127">
            <v>50000</v>
          </cell>
          <cell r="H3127">
            <v>50</v>
          </cell>
          <cell r="I3127">
            <v>71</v>
          </cell>
        </row>
        <row r="3128">
          <cell r="B3128">
            <v>41851</v>
          </cell>
          <cell r="C3128" t="str">
            <v>14.07.18 ФМ Sidney Beach</v>
          </cell>
          <cell r="D3128" t="str">
            <v>Доп. персонал</v>
          </cell>
          <cell r="G3128">
            <v>8000</v>
          </cell>
          <cell r="H3128">
            <v>60</v>
          </cell>
          <cell r="I3128">
            <v>50</v>
          </cell>
        </row>
        <row r="3129">
          <cell r="B3129">
            <v>41851</v>
          </cell>
          <cell r="C3129" t="str">
            <v>14.07.18 ФМ Sidney Beach</v>
          </cell>
          <cell r="D3129" t="str">
            <v>Доп. персонал</v>
          </cell>
          <cell r="G3129">
            <v>10000</v>
          </cell>
          <cell r="H3129">
            <v>60</v>
          </cell>
          <cell r="I3129">
            <v>50</v>
          </cell>
        </row>
        <row r="3130">
          <cell r="B3130">
            <v>41851</v>
          </cell>
          <cell r="C3130" t="str">
            <v>14.07.18 ФМ Sidney Beach</v>
          </cell>
          <cell r="D3130" t="str">
            <v>Доп. персонал</v>
          </cell>
          <cell r="G3130">
            <v>17000</v>
          </cell>
          <cell r="H3130">
            <v>60</v>
          </cell>
          <cell r="I3130">
            <v>50</v>
          </cell>
        </row>
        <row r="3131">
          <cell r="B3131">
            <v>41851</v>
          </cell>
          <cell r="C3131" t="str">
            <v>14.07.18 ФМ Sidney Beach</v>
          </cell>
          <cell r="D3131" t="str">
            <v>аренда оборудования</v>
          </cell>
          <cell r="G3131">
            <v>15000</v>
          </cell>
          <cell r="H3131">
            <v>60</v>
          </cell>
          <cell r="I3131">
            <v>50</v>
          </cell>
        </row>
        <row r="3132">
          <cell r="B3132">
            <v>41851</v>
          </cell>
          <cell r="C3132" t="str">
            <v>14.07.18 ФМ Sidney Beach</v>
          </cell>
          <cell r="D3132" t="str">
            <v>Доп. персонал</v>
          </cell>
          <cell r="G3132">
            <v>8000</v>
          </cell>
          <cell r="H3132">
            <v>20</v>
          </cell>
          <cell r="I3132">
            <v>60</v>
          </cell>
        </row>
        <row r="3133">
          <cell r="B3133">
            <v>41851</v>
          </cell>
          <cell r="C3133" t="str">
            <v>14.07.18 ФМ Sidney Beach</v>
          </cell>
          <cell r="D3133" t="str">
            <v>Доп. персонал</v>
          </cell>
          <cell r="G3133">
            <v>10000</v>
          </cell>
          <cell r="H3133">
            <v>20</v>
          </cell>
          <cell r="I3133">
            <v>60</v>
          </cell>
        </row>
        <row r="3134">
          <cell r="B3134">
            <v>41851</v>
          </cell>
          <cell r="C3134" t="str">
            <v>14.07.18 ФМ Sidney Beach</v>
          </cell>
          <cell r="D3134" t="str">
            <v>Доп. персонал</v>
          </cell>
          <cell r="G3134">
            <v>17000</v>
          </cell>
          <cell r="H3134">
            <v>20</v>
          </cell>
          <cell r="I3134">
            <v>60</v>
          </cell>
        </row>
        <row r="3135">
          <cell r="B3135">
            <v>41851</v>
          </cell>
          <cell r="C3135" t="str">
            <v>14.07.18 ФМ Sidney Beach</v>
          </cell>
          <cell r="D3135" t="str">
            <v>аренда оборудования</v>
          </cell>
          <cell r="G3135">
            <v>15000</v>
          </cell>
          <cell r="H3135">
            <v>20</v>
          </cell>
          <cell r="I3135">
            <v>60</v>
          </cell>
        </row>
        <row r="3136">
          <cell r="B3136">
            <v>41852</v>
          </cell>
          <cell r="C3136" t="str">
            <v>14.08.03 ФМ КЛД Сити Джаз</v>
          </cell>
          <cell r="D3136" t="str">
            <v>аренда оборудования</v>
          </cell>
          <cell r="G3136">
            <v>50750</v>
          </cell>
          <cell r="H3136">
            <v>60</v>
          </cell>
          <cell r="I3136">
            <v>51</v>
          </cell>
        </row>
        <row r="3137">
          <cell r="B3137">
            <v>41851</v>
          </cell>
          <cell r="C3137" t="str">
            <v>14.07.31 Бар Проходимец</v>
          </cell>
          <cell r="D3137" t="str">
            <v>Промоперсонал</v>
          </cell>
          <cell r="G3137">
            <v>5040</v>
          </cell>
          <cell r="H3137">
            <v>20</v>
          </cell>
          <cell r="I3137">
            <v>60</v>
          </cell>
        </row>
        <row r="3138">
          <cell r="B3138">
            <v>41851</v>
          </cell>
          <cell r="C3138" t="str">
            <v>14.07.31 Бар Проходимец</v>
          </cell>
          <cell r="D3138" t="str">
            <v>сопровождение деятельности</v>
          </cell>
          <cell r="G3138">
            <v>1440</v>
          </cell>
          <cell r="H3138">
            <v>20</v>
          </cell>
          <cell r="I3138">
            <v>60</v>
          </cell>
        </row>
        <row r="3139">
          <cell r="B3139">
            <v>41851</v>
          </cell>
          <cell r="C3139" t="str">
            <v>офис</v>
          </cell>
          <cell r="D3139" t="str">
            <v>аренда</v>
          </cell>
          <cell r="G3139">
            <v>4703.88</v>
          </cell>
          <cell r="H3139">
            <v>26</v>
          </cell>
          <cell r="I3139">
            <v>76</v>
          </cell>
        </row>
        <row r="3140">
          <cell r="B3140">
            <v>41851</v>
          </cell>
          <cell r="C3140" t="str">
            <v>Офис</v>
          </cell>
          <cell r="D3140" t="str">
            <v>Зарплата 07</v>
          </cell>
          <cell r="G3140">
            <v>100000</v>
          </cell>
          <cell r="H3140">
            <v>26</v>
          </cell>
          <cell r="I3140">
            <v>70</v>
          </cell>
        </row>
        <row r="3141">
          <cell r="B3141">
            <v>41851</v>
          </cell>
          <cell r="C3141" t="str">
            <v>Офис</v>
          </cell>
          <cell r="D3141" t="str">
            <v>Зарплата 07</v>
          </cell>
          <cell r="G3141">
            <v>100000</v>
          </cell>
          <cell r="H3141">
            <v>26</v>
          </cell>
          <cell r="I3141">
            <v>70</v>
          </cell>
        </row>
        <row r="3142">
          <cell r="B3142">
            <v>41851</v>
          </cell>
          <cell r="C3142" t="str">
            <v>Офис</v>
          </cell>
          <cell r="D3142" t="str">
            <v>Зарплата 07</v>
          </cell>
          <cell r="G3142">
            <v>100000</v>
          </cell>
          <cell r="H3142">
            <v>26</v>
          </cell>
          <cell r="I3142">
            <v>70</v>
          </cell>
        </row>
        <row r="3143">
          <cell r="B3143">
            <v>41851</v>
          </cell>
          <cell r="C3143" t="str">
            <v>Офис</v>
          </cell>
          <cell r="D3143" t="str">
            <v>Зарплата 07</v>
          </cell>
          <cell r="G3143">
            <v>50000</v>
          </cell>
          <cell r="H3143">
            <v>26</v>
          </cell>
          <cell r="I3143">
            <v>70</v>
          </cell>
        </row>
        <row r="3144">
          <cell r="B3144">
            <v>41851</v>
          </cell>
          <cell r="C3144" t="str">
            <v>Офис</v>
          </cell>
          <cell r="D3144" t="str">
            <v>Зарплата 07</v>
          </cell>
          <cell r="G3144">
            <v>40000</v>
          </cell>
          <cell r="H3144">
            <v>26</v>
          </cell>
          <cell r="I3144">
            <v>70</v>
          </cell>
        </row>
        <row r="3145">
          <cell r="B3145">
            <v>41851</v>
          </cell>
          <cell r="C3145" t="str">
            <v>Офис</v>
          </cell>
          <cell r="D3145" t="str">
            <v>Зарплата 07</v>
          </cell>
          <cell r="G3145">
            <v>20000</v>
          </cell>
          <cell r="H3145">
            <v>26</v>
          </cell>
          <cell r="I3145">
            <v>70</v>
          </cell>
        </row>
        <row r="3146">
          <cell r="B3146">
            <v>41851</v>
          </cell>
          <cell r="C3146" t="str">
            <v>Офис</v>
          </cell>
          <cell r="D3146" t="str">
            <v>Зарплата 07</v>
          </cell>
          <cell r="G3146">
            <v>50000</v>
          </cell>
          <cell r="H3146">
            <v>26</v>
          </cell>
          <cell r="I3146">
            <v>70</v>
          </cell>
        </row>
        <row r="3147">
          <cell r="B3147">
            <v>41851</v>
          </cell>
          <cell r="C3147" t="str">
            <v>Офис</v>
          </cell>
          <cell r="D3147" t="str">
            <v>Зарплата 07</v>
          </cell>
          <cell r="G3147">
            <v>44000</v>
          </cell>
          <cell r="H3147">
            <v>26</v>
          </cell>
          <cell r="I3147">
            <v>70</v>
          </cell>
        </row>
        <row r="3148">
          <cell r="B3148">
            <v>41851</v>
          </cell>
          <cell r="C3148" t="str">
            <v>Офис</v>
          </cell>
          <cell r="D3148" t="str">
            <v>Зарплата 07</v>
          </cell>
          <cell r="G3148">
            <v>40000</v>
          </cell>
          <cell r="H3148">
            <v>26</v>
          </cell>
          <cell r="I3148">
            <v>70</v>
          </cell>
        </row>
        <row r="3149">
          <cell r="B3149">
            <v>41851</v>
          </cell>
          <cell r="C3149" t="str">
            <v>Офис</v>
          </cell>
          <cell r="D3149" t="str">
            <v>Зарплата 07</v>
          </cell>
          <cell r="G3149">
            <v>32750</v>
          </cell>
          <cell r="H3149">
            <v>26</v>
          </cell>
          <cell r="I3149">
            <v>70</v>
          </cell>
        </row>
        <row r="3150">
          <cell r="B3150">
            <v>41851</v>
          </cell>
          <cell r="C3150" t="str">
            <v>Офис</v>
          </cell>
          <cell r="D3150" t="str">
            <v>Зарплата 07</v>
          </cell>
          <cell r="G3150">
            <v>43000</v>
          </cell>
          <cell r="H3150">
            <v>26</v>
          </cell>
          <cell r="I3150">
            <v>70</v>
          </cell>
        </row>
        <row r="3151">
          <cell r="B3151">
            <v>41851</v>
          </cell>
          <cell r="C3151" t="str">
            <v>Офис</v>
          </cell>
          <cell r="D3151" t="str">
            <v>Зарплата 07</v>
          </cell>
          <cell r="G3151">
            <v>40000</v>
          </cell>
          <cell r="H3151">
            <v>26</v>
          </cell>
          <cell r="I3151">
            <v>70</v>
          </cell>
        </row>
        <row r="3152">
          <cell r="B3152">
            <v>41851</v>
          </cell>
          <cell r="C3152" t="str">
            <v>Офис</v>
          </cell>
          <cell r="D3152" t="str">
            <v>Зарплата 07</v>
          </cell>
          <cell r="G3152">
            <v>20000</v>
          </cell>
          <cell r="H3152">
            <v>26</v>
          </cell>
          <cell r="I3152">
            <v>70</v>
          </cell>
        </row>
        <row r="3153">
          <cell r="B3153">
            <v>41851</v>
          </cell>
          <cell r="C3153" t="str">
            <v>Офис</v>
          </cell>
          <cell r="D3153" t="str">
            <v>Зарплата 07</v>
          </cell>
          <cell r="G3153">
            <v>32000</v>
          </cell>
          <cell r="H3153">
            <v>26</v>
          </cell>
          <cell r="I3153">
            <v>70</v>
          </cell>
        </row>
        <row r="3154">
          <cell r="B3154">
            <v>41851</v>
          </cell>
          <cell r="C3154" t="str">
            <v>Офис</v>
          </cell>
          <cell r="D3154" t="str">
            <v>Зарплата 07</v>
          </cell>
          <cell r="G3154">
            <v>8000</v>
          </cell>
          <cell r="H3154">
            <v>26</v>
          </cell>
          <cell r="I3154">
            <v>70</v>
          </cell>
        </row>
        <row r="3155">
          <cell r="B3155">
            <v>41851</v>
          </cell>
          <cell r="C3155" t="str">
            <v>Офис</v>
          </cell>
          <cell r="D3155" t="str">
            <v>Зарплата 07</v>
          </cell>
          <cell r="G3155">
            <v>19000</v>
          </cell>
          <cell r="H3155">
            <v>26</v>
          </cell>
          <cell r="I3155">
            <v>70</v>
          </cell>
        </row>
        <row r="3156">
          <cell r="B3156">
            <v>41851</v>
          </cell>
          <cell r="C3156" t="str">
            <v>Офис</v>
          </cell>
          <cell r="D3156" t="str">
            <v>Зарплата 07</v>
          </cell>
          <cell r="G3156">
            <v>1600</v>
          </cell>
          <cell r="H3156">
            <v>26</v>
          </cell>
          <cell r="I3156">
            <v>70</v>
          </cell>
        </row>
        <row r="3157">
          <cell r="B3157">
            <v>41851</v>
          </cell>
          <cell r="C3157" t="str">
            <v>Офис</v>
          </cell>
          <cell r="D3157" t="str">
            <v>Зарплата 07</v>
          </cell>
          <cell r="G3157">
            <v>2000</v>
          </cell>
          <cell r="H3157">
            <v>26</v>
          </cell>
          <cell r="I3157">
            <v>70</v>
          </cell>
        </row>
        <row r="3158">
          <cell r="B3158">
            <v>41851</v>
          </cell>
          <cell r="C3158" t="str">
            <v>Офис</v>
          </cell>
          <cell r="D3158" t="str">
            <v>Зарплата 07</v>
          </cell>
          <cell r="G3158">
            <v>30000</v>
          </cell>
          <cell r="H3158">
            <v>26</v>
          </cell>
          <cell r="I3158">
            <v>70</v>
          </cell>
        </row>
        <row r="3159">
          <cell r="B3159">
            <v>41851</v>
          </cell>
          <cell r="C3159" t="str">
            <v>Офис КЛД</v>
          </cell>
          <cell r="D3159" t="str">
            <v>Зарплата 07</v>
          </cell>
          <cell r="G3159">
            <v>30000</v>
          </cell>
          <cell r="H3159">
            <v>26</v>
          </cell>
          <cell r="I3159">
            <v>70</v>
          </cell>
        </row>
        <row r="3160">
          <cell r="B3160">
            <v>41851</v>
          </cell>
          <cell r="C3160" t="str">
            <v>14.07.31 Бар Проходимец</v>
          </cell>
          <cell r="D3160" t="str">
            <v>Реализация</v>
          </cell>
          <cell r="G3160">
            <v>12100</v>
          </cell>
          <cell r="H3160">
            <v>62</v>
          </cell>
          <cell r="I3160">
            <v>90</v>
          </cell>
        </row>
        <row r="3161">
          <cell r="B3161">
            <v>41851</v>
          </cell>
          <cell r="C3161" t="str">
            <v>Офис</v>
          </cell>
          <cell r="D3161" t="str">
            <v>РКО</v>
          </cell>
          <cell r="G3161">
            <v>1955.77</v>
          </cell>
          <cell r="H3161">
            <v>76</v>
          </cell>
          <cell r="I3161">
            <v>51</v>
          </cell>
        </row>
        <row r="3162">
          <cell r="B3162">
            <v>41851</v>
          </cell>
          <cell r="C3162" t="str">
            <v>Офис</v>
          </cell>
          <cell r="D3162" t="str">
            <v>РКО</v>
          </cell>
          <cell r="G3162">
            <v>1955.77</v>
          </cell>
          <cell r="H3162">
            <v>26</v>
          </cell>
          <cell r="I3162">
            <v>76</v>
          </cell>
        </row>
        <row r="3163">
          <cell r="B3163">
            <v>41851</v>
          </cell>
          <cell r="C3163" t="str">
            <v>Закрытие</v>
          </cell>
          <cell r="D3163" t="str">
            <v>Закрытие месяца</v>
          </cell>
          <cell r="G3163">
            <v>1776002.16</v>
          </cell>
          <cell r="H3163">
            <v>90</v>
          </cell>
          <cell r="I3163">
            <v>20</v>
          </cell>
        </row>
        <row r="3164">
          <cell r="B3164">
            <v>41851</v>
          </cell>
          <cell r="C3164" t="str">
            <v>Закрытие</v>
          </cell>
          <cell r="D3164" t="str">
            <v>Закрытие месяца</v>
          </cell>
          <cell r="G3164">
            <v>1308849.18</v>
          </cell>
          <cell r="H3164">
            <v>90</v>
          </cell>
          <cell r="I3164">
            <v>26</v>
          </cell>
        </row>
        <row r="3165">
          <cell r="B3165">
            <v>41851</v>
          </cell>
          <cell r="C3165" t="str">
            <v>Закрытие</v>
          </cell>
          <cell r="D3165" t="str">
            <v>Закрытие месяца</v>
          </cell>
          <cell r="G3165">
            <v>3084851.34</v>
          </cell>
          <cell r="H3165">
            <v>99</v>
          </cell>
          <cell r="I3165">
            <v>90</v>
          </cell>
        </row>
        <row r="3166">
          <cell r="B3166">
            <v>41851</v>
          </cell>
          <cell r="C3166" t="str">
            <v>Закрытие</v>
          </cell>
          <cell r="D3166" t="str">
            <v>Закрытие месяца</v>
          </cell>
          <cell r="G3166">
            <v>3736381.92</v>
          </cell>
          <cell r="H3166">
            <v>90</v>
          </cell>
          <cell r="I3166">
            <v>99</v>
          </cell>
        </row>
        <row r="3167">
          <cell r="B3167">
            <v>41852</v>
          </cell>
          <cell r="C3167" t="str">
            <v>14.08.02 ФМ DataBase Activation July Part2</v>
          </cell>
          <cell r="D3167" t="str">
            <v>Комиссия контрагентам</v>
          </cell>
          <cell r="G3167">
            <v>9420</v>
          </cell>
          <cell r="H3167">
            <v>20</v>
          </cell>
          <cell r="I3167">
            <v>60</v>
          </cell>
        </row>
        <row r="3168">
          <cell r="B3168">
            <v>41852</v>
          </cell>
          <cell r="C3168" t="str">
            <v>14.08.01 ФМ Sidney Beach</v>
          </cell>
          <cell r="D3168" t="str">
            <v>аренда оборудования</v>
          </cell>
          <cell r="G3168">
            <v>20452</v>
          </cell>
          <cell r="H3168">
            <v>20</v>
          </cell>
          <cell r="I3168">
            <v>60</v>
          </cell>
        </row>
        <row r="3169">
          <cell r="B3169">
            <v>41852</v>
          </cell>
          <cell r="C3169" t="str">
            <v>14.08.03 ФМ КЛД Сити Джаз</v>
          </cell>
          <cell r="D3169" t="str">
            <v>сопровождение деятельности</v>
          </cell>
          <cell r="G3169">
            <v>17229</v>
          </cell>
          <cell r="H3169">
            <v>60</v>
          </cell>
          <cell r="I3169">
            <v>51</v>
          </cell>
        </row>
        <row r="3170">
          <cell r="B3170">
            <v>41852</v>
          </cell>
          <cell r="C3170" t="str">
            <v>офис</v>
          </cell>
          <cell r="D3170" t="str">
            <v>накладные расходы</v>
          </cell>
          <cell r="G3170">
            <v>500</v>
          </cell>
          <cell r="H3170">
            <v>76</v>
          </cell>
          <cell r="I3170">
            <v>50</v>
          </cell>
        </row>
        <row r="3171">
          <cell r="B3171">
            <v>41852</v>
          </cell>
          <cell r="C3171" t="str">
            <v>ФКЦ</v>
          </cell>
          <cell r="D3171" t="str">
            <v>Инвестиции</v>
          </cell>
          <cell r="G3171">
            <v>25300</v>
          </cell>
          <cell r="H3171">
            <v>60</v>
          </cell>
          <cell r="I3171">
            <v>51</v>
          </cell>
        </row>
        <row r="3172">
          <cell r="B3172">
            <v>41852</v>
          </cell>
          <cell r="C3172" t="str">
            <v>офис</v>
          </cell>
          <cell r="D3172" t="str">
            <v>Основные средства</v>
          </cell>
          <cell r="G3172">
            <v>560</v>
          </cell>
          <cell r="H3172">
            <v>76</v>
          </cell>
          <cell r="I3172">
            <v>50</v>
          </cell>
        </row>
        <row r="3173">
          <cell r="B3173">
            <v>41852</v>
          </cell>
          <cell r="C3173" t="str">
            <v>14.08.01 ФМ Sidney Beach</v>
          </cell>
          <cell r="D3173" t="str">
            <v>подотчет</v>
          </cell>
          <cell r="G3173">
            <v>77300</v>
          </cell>
          <cell r="H3173">
            <v>71</v>
          </cell>
          <cell r="I3173">
            <v>50</v>
          </cell>
        </row>
        <row r="3174">
          <cell r="B3174">
            <v>41852</v>
          </cell>
          <cell r="C3174" t="str">
            <v>14.08.03 ФМ КЛД Сити Джаз</v>
          </cell>
          <cell r="D3174" t="str">
            <v>сопровождение деятельности</v>
          </cell>
          <cell r="G3174">
            <v>35000</v>
          </cell>
          <cell r="H3174">
            <v>60</v>
          </cell>
          <cell r="I3174">
            <v>55</v>
          </cell>
        </row>
        <row r="3175">
          <cell r="B3175">
            <v>41852</v>
          </cell>
          <cell r="C3175" t="str">
            <v>14.08.03 ФМ КЛД Сити Джаз</v>
          </cell>
          <cell r="D3175" t="str">
            <v>сопровождение деятельности</v>
          </cell>
          <cell r="G3175">
            <v>10500</v>
          </cell>
          <cell r="H3175">
            <v>60</v>
          </cell>
          <cell r="I3175">
            <v>55</v>
          </cell>
        </row>
        <row r="3176">
          <cell r="B3176">
            <v>41852</v>
          </cell>
          <cell r="C3176" t="str">
            <v>14.08.03 ФМ КЛД Сити Джаз</v>
          </cell>
          <cell r="D3176" t="str">
            <v>сопровождение деятельности</v>
          </cell>
          <cell r="G3176">
            <v>3800</v>
          </cell>
          <cell r="H3176">
            <v>60</v>
          </cell>
          <cell r="I3176">
            <v>55</v>
          </cell>
        </row>
        <row r="3177">
          <cell r="B3177">
            <v>41852</v>
          </cell>
          <cell r="C3177" t="str">
            <v>14.08.02 ФМ DataBase Activation July Part2</v>
          </cell>
          <cell r="D3177" t="str">
            <v>Реализация</v>
          </cell>
          <cell r="G3177">
            <v>198471.47</v>
          </cell>
          <cell r="H3177">
            <v>62</v>
          </cell>
          <cell r="I3177">
            <v>90</v>
          </cell>
        </row>
        <row r="3178">
          <cell r="B3178">
            <v>41852</v>
          </cell>
          <cell r="C3178" t="str">
            <v>14.08.01 ФМ Sidney Beach</v>
          </cell>
          <cell r="D3178" t="str">
            <v>полиграфия и производство</v>
          </cell>
          <cell r="G3178">
            <v>599.99459999999999</v>
          </cell>
          <cell r="H3178">
            <v>20</v>
          </cell>
          <cell r="I3178">
            <v>60</v>
          </cell>
        </row>
        <row r="3179">
          <cell r="B3179">
            <v>41852</v>
          </cell>
          <cell r="C3179" t="str">
            <v>14.08.01 ФМ Sidney Beach</v>
          </cell>
          <cell r="D3179" t="str">
            <v>Реализация</v>
          </cell>
          <cell r="G3179">
            <v>264055.36</v>
          </cell>
          <cell r="H3179">
            <v>62</v>
          </cell>
          <cell r="I3179">
            <v>90</v>
          </cell>
        </row>
        <row r="3180">
          <cell r="B3180">
            <v>41852</v>
          </cell>
          <cell r="C3180" t="str">
            <v>14.08.03 ФМ КЛД Сити Джаз</v>
          </cell>
          <cell r="D3180" t="str">
            <v>Реализация</v>
          </cell>
          <cell r="G3180">
            <v>1052018.1599999999</v>
          </cell>
          <cell r="H3180">
            <v>62</v>
          </cell>
          <cell r="I3180">
            <v>90</v>
          </cell>
        </row>
        <row r="3181">
          <cell r="B3181">
            <v>41852</v>
          </cell>
          <cell r="C3181" t="str">
            <v>14.08.03 ФМ КЛД Сити Джаз</v>
          </cell>
          <cell r="D3181" t="str">
            <v>Реализация</v>
          </cell>
          <cell r="G3181">
            <v>415570.95</v>
          </cell>
          <cell r="H3181">
            <v>62</v>
          </cell>
          <cell r="I3181">
            <v>90</v>
          </cell>
        </row>
        <row r="3182">
          <cell r="B3182">
            <v>41852</v>
          </cell>
          <cell r="C3182" t="str">
            <v>офис</v>
          </cell>
          <cell r="D3182" t="str">
            <v>Основные средства</v>
          </cell>
          <cell r="G3182">
            <v>560</v>
          </cell>
          <cell r="H3182">
            <v>26</v>
          </cell>
          <cell r="I3182">
            <v>76</v>
          </cell>
        </row>
        <row r="3183">
          <cell r="B3183">
            <v>41852</v>
          </cell>
          <cell r="C3183" t="str">
            <v>офис</v>
          </cell>
          <cell r="D3183" t="str">
            <v>накладные расходы</v>
          </cell>
          <cell r="G3183">
            <v>500</v>
          </cell>
          <cell r="H3183">
            <v>26</v>
          </cell>
          <cell r="I3183">
            <v>76</v>
          </cell>
        </row>
        <row r="3184">
          <cell r="B3184">
            <v>41852</v>
          </cell>
          <cell r="C3184" t="str">
            <v>14.08.01 ФМ Sidney Beach</v>
          </cell>
          <cell r="D3184" t="str">
            <v>Комиссия контрагентам</v>
          </cell>
          <cell r="G3184">
            <v>13180</v>
          </cell>
          <cell r="H3184">
            <v>20</v>
          </cell>
          <cell r="I3184">
            <v>60</v>
          </cell>
        </row>
        <row r="3185">
          <cell r="B3185">
            <v>41852</v>
          </cell>
          <cell r="C3185" t="str">
            <v>14.08.03 ФМ КЛД Сити Джаз</v>
          </cell>
          <cell r="D3185" t="str">
            <v>Реализация</v>
          </cell>
          <cell r="G3185">
            <v>4979.6000000000004</v>
          </cell>
          <cell r="H3185">
            <v>62</v>
          </cell>
          <cell r="I3185">
            <v>90</v>
          </cell>
        </row>
        <row r="3186">
          <cell r="B3186">
            <v>41852</v>
          </cell>
          <cell r="C3186" t="str">
            <v>ФКЦ</v>
          </cell>
          <cell r="D3186" t="str">
            <v>Инвестиции</v>
          </cell>
          <cell r="G3186">
            <v>25300</v>
          </cell>
          <cell r="H3186">
            <v>20</v>
          </cell>
          <cell r="I3186">
            <v>60</v>
          </cell>
        </row>
        <row r="3187">
          <cell r="B3187">
            <v>41853</v>
          </cell>
          <cell r="C3187" t="str">
            <v>14.08.02 ФМ DataBase Activation July Part2</v>
          </cell>
          <cell r="D3187" t="str">
            <v>сопровождение деятельности</v>
          </cell>
          <cell r="G3187">
            <v>1000</v>
          </cell>
          <cell r="H3187">
            <v>20</v>
          </cell>
          <cell r="I3187">
            <v>60</v>
          </cell>
        </row>
        <row r="3188">
          <cell r="B3188">
            <v>41853</v>
          </cell>
          <cell r="C3188" t="str">
            <v>14.08.02 ФМ DataBase Activation July Part2</v>
          </cell>
          <cell r="D3188" t="str">
            <v>сопровождение деятельности</v>
          </cell>
          <cell r="G3188">
            <v>1000</v>
          </cell>
          <cell r="H3188">
            <v>20</v>
          </cell>
          <cell r="I3188">
            <v>60</v>
          </cell>
        </row>
        <row r="3189">
          <cell r="B3189">
            <v>41853</v>
          </cell>
          <cell r="C3189" t="str">
            <v>14.08.03 ФМ КЛД Сити Джаз</v>
          </cell>
          <cell r="D3189" t="str">
            <v>основные средства</v>
          </cell>
          <cell r="G3189">
            <v>29490</v>
          </cell>
          <cell r="H3189">
            <v>20</v>
          </cell>
          <cell r="I3189">
            <v>60</v>
          </cell>
        </row>
        <row r="3190">
          <cell r="B3190">
            <v>41853</v>
          </cell>
          <cell r="C3190" t="str">
            <v>14.08.03 ФМ КЛД Сити Джаз</v>
          </cell>
          <cell r="D3190" t="str">
            <v>сопровождение деятельности</v>
          </cell>
          <cell r="G3190">
            <v>1974</v>
          </cell>
          <cell r="H3190">
            <v>20</v>
          </cell>
          <cell r="I3190">
            <v>60</v>
          </cell>
        </row>
        <row r="3191">
          <cell r="B3191">
            <v>41853</v>
          </cell>
          <cell r="C3191" t="str">
            <v>14.08.03 ФМ КЛД Сити Джаз</v>
          </cell>
          <cell r="D3191" t="str">
            <v>сопровождение деятельности</v>
          </cell>
          <cell r="G3191">
            <v>66</v>
          </cell>
          <cell r="H3191">
            <v>20</v>
          </cell>
          <cell r="I3191">
            <v>60</v>
          </cell>
        </row>
        <row r="3192">
          <cell r="B3192">
            <v>41853</v>
          </cell>
          <cell r="C3192" t="str">
            <v>14.08.03 ФМ КЛД Сити Джаз</v>
          </cell>
          <cell r="D3192" t="str">
            <v>основные средства</v>
          </cell>
          <cell r="G3192">
            <v>26500</v>
          </cell>
          <cell r="H3192">
            <v>20</v>
          </cell>
          <cell r="I3192">
            <v>60</v>
          </cell>
        </row>
        <row r="3193">
          <cell r="B3193">
            <v>41853</v>
          </cell>
          <cell r="C3193" t="str">
            <v>14.08.03 ФМ КЛД Сити Джаз</v>
          </cell>
          <cell r="D3193" t="str">
            <v>сопровождение деятельности</v>
          </cell>
          <cell r="G3193">
            <v>1020</v>
          </cell>
          <cell r="H3193">
            <v>20</v>
          </cell>
          <cell r="I3193">
            <v>60</v>
          </cell>
        </row>
        <row r="3194">
          <cell r="B3194">
            <v>41853</v>
          </cell>
          <cell r="C3194" t="str">
            <v>14.08.03 ФМ КЛД Сити Джаз</v>
          </cell>
          <cell r="D3194" t="str">
            <v>сопровождение деятельности</v>
          </cell>
          <cell r="G3194">
            <v>555</v>
          </cell>
          <cell r="H3194">
            <v>20</v>
          </cell>
          <cell r="I3194">
            <v>60</v>
          </cell>
        </row>
        <row r="3195">
          <cell r="B3195">
            <v>41853</v>
          </cell>
          <cell r="C3195" t="str">
            <v>14.08.05 ФМ КЛД Parliament DataBase Activation Kaliningrad</v>
          </cell>
          <cell r="D3195" t="str">
            <v>сопровождение деятельности</v>
          </cell>
          <cell r="G3195">
            <v>730</v>
          </cell>
          <cell r="H3195">
            <v>20</v>
          </cell>
          <cell r="I3195">
            <v>60</v>
          </cell>
        </row>
        <row r="3196">
          <cell r="B3196">
            <v>41853</v>
          </cell>
          <cell r="C3196" t="str">
            <v>14.08.05 ФМ КЛД Parliament DataBase Activation Kaliningrad</v>
          </cell>
          <cell r="D3196" t="str">
            <v>сопровождение деятельности</v>
          </cell>
          <cell r="G3196">
            <v>720</v>
          </cell>
          <cell r="H3196">
            <v>20</v>
          </cell>
          <cell r="I3196">
            <v>60</v>
          </cell>
        </row>
        <row r="3197">
          <cell r="B3197">
            <v>41853</v>
          </cell>
          <cell r="C3197" t="str">
            <v>14.08.05 ФМ КЛД Parliament DataBase Activation Kaliningrad</v>
          </cell>
          <cell r="D3197" t="str">
            <v>логистика и монтаж</v>
          </cell>
          <cell r="G3197">
            <v>3360</v>
          </cell>
          <cell r="H3197">
            <v>20</v>
          </cell>
          <cell r="I3197">
            <v>60</v>
          </cell>
        </row>
        <row r="3198">
          <cell r="B3198">
            <v>41853</v>
          </cell>
          <cell r="C3198" t="str">
            <v>14.08.02 ФМ DataBase Activation July Part2</v>
          </cell>
          <cell r="D3198" t="str">
            <v>Доп. персонал</v>
          </cell>
          <cell r="G3198">
            <v>4000</v>
          </cell>
          <cell r="H3198">
            <v>20</v>
          </cell>
          <cell r="I3198">
            <v>60</v>
          </cell>
        </row>
        <row r="3199">
          <cell r="B3199">
            <v>41853</v>
          </cell>
          <cell r="C3199" t="str">
            <v>14.08.02 ФМ DataBase Activation July Part2</v>
          </cell>
          <cell r="D3199" t="str">
            <v>Доп. персонал</v>
          </cell>
          <cell r="G3199">
            <v>1000</v>
          </cell>
          <cell r="H3199">
            <v>20</v>
          </cell>
          <cell r="I3199">
            <v>60</v>
          </cell>
        </row>
        <row r="3200">
          <cell r="B3200">
            <v>41853</v>
          </cell>
          <cell r="C3200" t="str">
            <v>14.08.01 ФМ Sidney Beach</v>
          </cell>
          <cell r="D3200" t="str">
            <v>полиграфия и производство</v>
          </cell>
          <cell r="G3200">
            <v>3070</v>
          </cell>
          <cell r="H3200">
            <v>20</v>
          </cell>
          <cell r="I3200">
            <v>60</v>
          </cell>
        </row>
        <row r="3201">
          <cell r="B3201">
            <v>41853</v>
          </cell>
          <cell r="C3201" t="str">
            <v>14.08.03 ФМ КЛД Сити Джаз</v>
          </cell>
          <cell r="D3201" t="str">
            <v>сопровождение деятельности</v>
          </cell>
          <cell r="G3201">
            <v>17229</v>
          </cell>
          <cell r="H3201">
            <v>20</v>
          </cell>
          <cell r="I3201">
            <v>60</v>
          </cell>
        </row>
        <row r="3202">
          <cell r="B3202">
            <v>41853</v>
          </cell>
          <cell r="C3202" t="str">
            <v>14.08.03 ФМ КЛД Сити Джаз</v>
          </cell>
          <cell r="D3202" t="str">
            <v>аренда оборудования</v>
          </cell>
          <cell r="G3202">
            <v>50750</v>
          </cell>
          <cell r="H3202">
            <v>20</v>
          </cell>
          <cell r="I3202">
            <v>60</v>
          </cell>
        </row>
        <row r="3203">
          <cell r="B3203">
            <v>41853</v>
          </cell>
          <cell r="C3203" t="str">
            <v>14.08.03 ФМ КЛД Сити Джаз</v>
          </cell>
          <cell r="D3203" t="str">
            <v>сопровождение деятельности</v>
          </cell>
          <cell r="G3203">
            <v>10300</v>
          </cell>
          <cell r="H3203">
            <v>20</v>
          </cell>
          <cell r="I3203">
            <v>60</v>
          </cell>
        </row>
        <row r="3204">
          <cell r="B3204">
            <v>41853</v>
          </cell>
          <cell r="C3204" t="str">
            <v>14.08.02 ФМ DataBase Activation July Part2</v>
          </cell>
          <cell r="D3204" t="str">
            <v>полиграфия и производство</v>
          </cell>
          <cell r="G3204">
            <v>2799.9983999999999</v>
          </cell>
          <cell r="H3204">
            <v>20</v>
          </cell>
          <cell r="I3204">
            <v>60</v>
          </cell>
        </row>
        <row r="3205">
          <cell r="B3205">
            <v>41854</v>
          </cell>
          <cell r="C3205" t="str">
            <v>14.08.03 ФМ КЛД Сити Джаз</v>
          </cell>
          <cell r="D3205" t="str">
            <v>Комиссия контрагентам</v>
          </cell>
          <cell r="G3205">
            <v>68180</v>
          </cell>
          <cell r="H3205">
            <v>20</v>
          </cell>
          <cell r="I3205">
            <v>60</v>
          </cell>
        </row>
        <row r="3206">
          <cell r="B3206">
            <v>41854</v>
          </cell>
          <cell r="C3206" t="str">
            <v>14.08.03 ФМ КЛД Сити Джаз</v>
          </cell>
          <cell r="D3206" t="str">
            <v>сопровождение деятельности</v>
          </cell>
          <cell r="G3206">
            <v>67850</v>
          </cell>
          <cell r="H3206">
            <v>20</v>
          </cell>
          <cell r="I3206">
            <v>60</v>
          </cell>
        </row>
        <row r="3207">
          <cell r="B3207">
            <v>41854</v>
          </cell>
          <cell r="C3207" t="str">
            <v>14.08.03 ФМ КЛД Сити Джаз</v>
          </cell>
          <cell r="D3207" t="str">
            <v>полиграфия и производство</v>
          </cell>
          <cell r="G3207">
            <v>7207</v>
          </cell>
          <cell r="H3207">
            <v>20</v>
          </cell>
          <cell r="I3207">
            <v>60</v>
          </cell>
        </row>
        <row r="3208">
          <cell r="B3208">
            <v>41854</v>
          </cell>
          <cell r="C3208" t="str">
            <v>14.08.03 ФМ КЛД Сити Джаз</v>
          </cell>
          <cell r="D3208" t="str">
            <v>сопровождение деятельности</v>
          </cell>
          <cell r="G3208">
            <v>3035.25</v>
          </cell>
          <cell r="H3208">
            <v>20</v>
          </cell>
          <cell r="I3208">
            <v>60</v>
          </cell>
        </row>
        <row r="3209">
          <cell r="B3209">
            <v>41854</v>
          </cell>
          <cell r="C3209" t="str">
            <v>14.08.03 ФМ КЛД Сити Джаз</v>
          </cell>
          <cell r="D3209" t="str">
            <v>сопровождение деятельности</v>
          </cell>
          <cell r="G3209">
            <v>5425</v>
          </cell>
          <cell r="H3209">
            <v>20</v>
          </cell>
          <cell r="I3209">
            <v>60</v>
          </cell>
        </row>
        <row r="3210">
          <cell r="B3210">
            <v>41854</v>
          </cell>
          <cell r="C3210" t="str">
            <v>14.08.03 ФМ КЛД Сити Джаз</v>
          </cell>
          <cell r="D3210" t="str">
            <v>сопровождение деятельности</v>
          </cell>
          <cell r="G3210">
            <v>13485.06</v>
          </cell>
          <cell r="H3210">
            <v>20</v>
          </cell>
          <cell r="I3210">
            <v>60</v>
          </cell>
        </row>
        <row r="3211">
          <cell r="B3211">
            <v>41854</v>
          </cell>
          <cell r="C3211" t="str">
            <v>14.08.03 ФМ КЛД Сити Джаз</v>
          </cell>
          <cell r="D3211" t="str">
            <v>сопровождение деятельности</v>
          </cell>
          <cell r="G3211">
            <v>11064.61</v>
          </cell>
          <cell r="H3211">
            <v>20</v>
          </cell>
          <cell r="I3211">
            <v>60</v>
          </cell>
        </row>
        <row r="3212">
          <cell r="B3212">
            <v>41854</v>
          </cell>
          <cell r="C3212" t="str">
            <v>14.08.03 ФМ КЛД Сити Джаз</v>
          </cell>
          <cell r="D3212" t="str">
            <v>сопровождение деятельности</v>
          </cell>
          <cell r="G3212">
            <v>35000</v>
          </cell>
          <cell r="H3212">
            <v>20</v>
          </cell>
          <cell r="I3212">
            <v>60</v>
          </cell>
        </row>
        <row r="3213">
          <cell r="B3213">
            <v>41854</v>
          </cell>
          <cell r="C3213" t="str">
            <v>14.08.03 ФМ КЛД Сити Джаз</v>
          </cell>
          <cell r="D3213" t="str">
            <v>сопровождение деятельности</v>
          </cell>
          <cell r="G3213">
            <v>10500</v>
          </cell>
          <cell r="H3213">
            <v>20</v>
          </cell>
          <cell r="I3213">
            <v>60</v>
          </cell>
        </row>
        <row r="3214">
          <cell r="B3214">
            <v>41854</v>
          </cell>
          <cell r="C3214" t="str">
            <v>14.08.03 ФМ КЛД Сити Джаз</v>
          </cell>
          <cell r="D3214" t="str">
            <v>сопровождение деятельности</v>
          </cell>
          <cell r="G3214">
            <v>3800</v>
          </cell>
          <cell r="H3214">
            <v>20</v>
          </cell>
          <cell r="I3214">
            <v>60</v>
          </cell>
        </row>
        <row r="3215">
          <cell r="B3215">
            <v>41854</v>
          </cell>
          <cell r="C3215" t="str">
            <v>14.08.03 ФМ КЛД Сити Джаз</v>
          </cell>
          <cell r="D3215" t="str">
            <v>сопровождение деятельности</v>
          </cell>
          <cell r="G3215">
            <v>14000</v>
          </cell>
          <cell r="H3215">
            <v>20</v>
          </cell>
          <cell r="I3215">
            <v>60</v>
          </cell>
        </row>
        <row r="3216">
          <cell r="B3216">
            <v>41854</v>
          </cell>
          <cell r="C3216" t="str">
            <v>14.08.03 ФМ КЛД Сити Джаз</v>
          </cell>
          <cell r="D3216" t="str">
            <v>полиграфия и производство</v>
          </cell>
          <cell r="G3216">
            <v>3199.9947999999999</v>
          </cell>
          <cell r="H3216">
            <v>20</v>
          </cell>
          <cell r="I3216">
            <v>60</v>
          </cell>
        </row>
        <row r="3217">
          <cell r="B3217">
            <v>41854</v>
          </cell>
          <cell r="C3217" t="str">
            <v>14.08.03 ФМ КЛД Сити Джаз</v>
          </cell>
          <cell r="D3217" t="str">
            <v>Доп. персонал</v>
          </cell>
          <cell r="G3217">
            <v>18000</v>
          </cell>
          <cell r="H3217">
            <v>20</v>
          </cell>
          <cell r="I3217">
            <v>60</v>
          </cell>
        </row>
        <row r="3218">
          <cell r="B3218">
            <v>41854</v>
          </cell>
          <cell r="C3218" t="str">
            <v>14.08.03 ФМ КЛД Сити Джаз</v>
          </cell>
          <cell r="D3218" t="str">
            <v>Доп. персонал</v>
          </cell>
          <cell r="G3218">
            <v>11500</v>
          </cell>
          <cell r="H3218">
            <v>20</v>
          </cell>
          <cell r="I3218">
            <v>60</v>
          </cell>
        </row>
        <row r="3219">
          <cell r="B3219">
            <v>41854</v>
          </cell>
          <cell r="C3219" t="str">
            <v>14.08.03 ФМ КЛД Сити Джаз</v>
          </cell>
          <cell r="D3219" t="str">
            <v>Доп. персонал</v>
          </cell>
          <cell r="G3219">
            <v>36000</v>
          </cell>
          <cell r="H3219">
            <v>20</v>
          </cell>
          <cell r="I3219">
            <v>60</v>
          </cell>
        </row>
        <row r="3220">
          <cell r="B3220">
            <v>41854</v>
          </cell>
          <cell r="C3220" t="str">
            <v>14.08.03 ФМ КЛД Сити Джаз</v>
          </cell>
          <cell r="D3220" t="str">
            <v>Доп. персонал</v>
          </cell>
          <cell r="G3220">
            <v>5000</v>
          </cell>
          <cell r="H3220">
            <v>20</v>
          </cell>
          <cell r="I3220">
            <v>60</v>
          </cell>
        </row>
        <row r="3221">
          <cell r="B3221">
            <v>41854</v>
          </cell>
          <cell r="C3221" t="str">
            <v>14.08.03 ФМ КЛД Сити Джаз</v>
          </cell>
          <cell r="D3221" t="str">
            <v>Доп. персонал</v>
          </cell>
          <cell r="G3221">
            <v>17500</v>
          </cell>
          <cell r="H3221">
            <v>20</v>
          </cell>
          <cell r="I3221">
            <v>60</v>
          </cell>
        </row>
        <row r="3222">
          <cell r="B3222">
            <v>41854</v>
          </cell>
          <cell r="C3222" t="str">
            <v>14.08.03 ФМ КЛД Сити Джаз</v>
          </cell>
          <cell r="D3222" t="str">
            <v>Доп. персонал</v>
          </cell>
          <cell r="G3222">
            <v>2000</v>
          </cell>
          <cell r="H3222">
            <v>20</v>
          </cell>
          <cell r="I3222">
            <v>60</v>
          </cell>
        </row>
        <row r="3223">
          <cell r="B3223">
            <v>41854</v>
          </cell>
          <cell r="C3223" t="str">
            <v>14.08.03 ФМ КЛД Сити Джаз</v>
          </cell>
          <cell r="D3223" t="str">
            <v>Доп. персонал</v>
          </cell>
          <cell r="G3223">
            <v>8800</v>
          </cell>
          <cell r="H3223">
            <v>20</v>
          </cell>
          <cell r="I3223">
            <v>60</v>
          </cell>
        </row>
        <row r="3224">
          <cell r="B3224">
            <v>41854</v>
          </cell>
          <cell r="C3224" t="str">
            <v>14.08.03 ФМ КЛД Сити Джаз</v>
          </cell>
          <cell r="D3224" t="str">
            <v>Промоперсонал</v>
          </cell>
          <cell r="G3224">
            <v>42000</v>
          </cell>
          <cell r="H3224">
            <v>20</v>
          </cell>
          <cell r="I3224">
            <v>60</v>
          </cell>
        </row>
        <row r="3225">
          <cell r="B3225">
            <v>41854</v>
          </cell>
          <cell r="C3225" t="str">
            <v>14.08.03 ФМ КЛД Сити Джаз</v>
          </cell>
          <cell r="D3225" t="str">
            <v>логистика и монтаж</v>
          </cell>
          <cell r="G3225">
            <v>4560</v>
          </cell>
          <cell r="H3225">
            <v>20</v>
          </cell>
          <cell r="I3225">
            <v>60</v>
          </cell>
        </row>
        <row r="3226">
          <cell r="B3226">
            <v>41854</v>
          </cell>
          <cell r="C3226" t="str">
            <v>14.08.03 ФМ КЛД Сити Джаз</v>
          </cell>
          <cell r="D3226" t="str">
            <v>аренда оборудования</v>
          </cell>
          <cell r="G3226">
            <v>25000</v>
          </cell>
          <cell r="H3226">
            <v>20</v>
          </cell>
          <cell r="I3226">
            <v>60</v>
          </cell>
        </row>
        <row r="3227">
          <cell r="B3227">
            <v>41854</v>
          </cell>
          <cell r="C3227" t="str">
            <v>14.08.03 ФМ КЛД Сити Джаз</v>
          </cell>
          <cell r="D3227" t="str">
            <v>аренда оборудования</v>
          </cell>
          <cell r="G3227">
            <v>24000</v>
          </cell>
          <cell r="H3227">
            <v>20</v>
          </cell>
          <cell r="I3227">
            <v>60</v>
          </cell>
        </row>
        <row r="3228">
          <cell r="B3228">
            <v>41854</v>
          </cell>
          <cell r="C3228" t="str">
            <v>14.08.03 ФМ КЛД Сити Джаз</v>
          </cell>
          <cell r="D3228" t="str">
            <v>Сопровождение деятельности</v>
          </cell>
          <cell r="G3228">
            <v>1280</v>
          </cell>
          <cell r="H3228">
            <v>20</v>
          </cell>
          <cell r="I3228">
            <v>60</v>
          </cell>
        </row>
        <row r="3229">
          <cell r="B3229">
            <v>41854</v>
          </cell>
          <cell r="C3229" t="str">
            <v>14.08.03 ФМ КЛД Сити Джаз</v>
          </cell>
          <cell r="D3229" t="str">
            <v>Сопровождение деятельности</v>
          </cell>
          <cell r="G3229">
            <v>85</v>
          </cell>
          <cell r="H3229">
            <v>20</v>
          </cell>
          <cell r="I3229">
            <v>60</v>
          </cell>
        </row>
        <row r="3230">
          <cell r="B3230">
            <v>41854</v>
          </cell>
          <cell r="C3230" t="str">
            <v>14.08.03 ФМ КЛД Сити Джаз</v>
          </cell>
          <cell r="D3230" t="str">
            <v>Сопровождение деятельности</v>
          </cell>
          <cell r="G3230">
            <v>6000</v>
          </cell>
          <cell r="H3230">
            <v>20</v>
          </cell>
          <cell r="I3230">
            <v>60</v>
          </cell>
        </row>
        <row r="3231">
          <cell r="B3231">
            <v>41854</v>
          </cell>
          <cell r="C3231" t="str">
            <v>14.08.03 ФМ КЛД Сити Джаз</v>
          </cell>
          <cell r="D3231" t="str">
            <v>Сопровождение деятельности</v>
          </cell>
          <cell r="G3231">
            <v>3579.6</v>
          </cell>
          <cell r="H3231">
            <v>20</v>
          </cell>
          <cell r="I3231">
            <v>60</v>
          </cell>
        </row>
        <row r="3232">
          <cell r="B3232">
            <v>41854</v>
          </cell>
          <cell r="C3232" t="str">
            <v>14.08.03 ФМ КЛД Сити Джаз</v>
          </cell>
          <cell r="D3232" t="str">
            <v>Сопровождение деятельности</v>
          </cell>
          <cell r="G3232">
            <v>2400</v>
          </cell>
          <cell r="H3232">
            <v>20</v>
          </cell>
          <cell r="I3232">
            <v>60</v>
          </cell>
        </row>
        <row r="3233">
          <cell r="B3233">
            <v>41854</v>
          </cell>
          <cell r="C3233" t="str">
            <v>14.08.03 ФМ КЛД Сити Джаз</v>
          </cell>
          <cell r="D3233" t="str">
            <v>Сопровождение деятельности</v>
          </cell>
          <cell r="G3233">
            <v>4854.1899999999996</v>
          </cell>
          <cell r="H3233">
            <v>20</v>
          </cell>
          <cell r="I3233">
            <v>60</v>
          </cell>
        </row>
        <row r="3234">
          <cell r="B3234">
            <v>41854</v>
          </cell>
          <cell r="C3234" t="str">
            <v>14.08.03 ФМ КЛД Сити Джаз</v>
          </cell>
          <cell r="D3234" t="str">
            <v>Сопровождение деятельности</v>
          </cell>
          <cell r="G3234">
            <v>980</v>
          </cell>
          <cell r="H3234">
            <v>20</v>
          </cell>
          <cell r="I3234">
            <v>60</v>
          </cell>
        </row>
        <row r="3235">
          <cell r="B3235">
            <v>41854</v>
          </cell>
          <cell r="C3235" t="str">
            <v>14.08.03 ФМ КЛД Сити Джаз</v>
          </cell>
          <cell r="D3235" t="str">
            <v>Сопровождение деятельности</v>
          </cell>
          <cell r="G3235">
            <v>552</v>
          </cell>
          <cell r="H3235">
            <v>20</v>
          </cell>
          <cell r="I3235">
            <v>60</v>
          </cell>
        </row>
        <row r="3236">
          <cell r="B3236">
            <v>41854</v>
          </cell>
          <cell r="C3236" t="str">
            <v>14.08.03 ФМ КЛД Сити Джаз</v>
          </cell>
          <cell r="D3236" t="str">
            <v>Сопровождение деятельности</v>
          </cell>
          <cell r="G3236">
            <v>12500</v>
          </cell>
          <cell r="H3236">
            <v>20</v>
          </cell>
          <cell r="I3236">
            <v>60</v>
          </cell>
        </row>
        <row r="3237">
          <cell r="B3237">
            <v>41854</v>
          </cell>
          <cell r="C3237" t="str">
            <v>14.08.03 ФМ КЛД Сити Джаз</v>
          </cell>
          <cell r="D3237" t="str">
            <v>Сопровождение деятельности</v>
          </cell>
          <cell r="G3237">
            <v>3500</v>
          </cell>
          <cell r="H3237">
            <v>20</v>
          </cell>
          <cell r="I3237">
            <v>60</v>
          </cell>
        </row>
        <row r="3238">
          <cell r="B3238">
            <v>41854</v>
          </cell>
          <cell r="C3238" t="str">
            <v>14.08.03 ФМ КЛД Сити Джаз</v>
          </cell>
          <cell r="D3238" t="str">
            <v>Сопровождение деятельности</v>
          </cell>
          <cell r="G3238">
            <v>8000</v>
          </cell>
          <cell r="H3238">
            <v>20</v>
          </cell>
          <cell r="I3238">
            <v>60</v>
          </cell>
        </row>
        <row r="3239">
          <cell r="B3239">
            <v>41854</v>
          </cell>
          <cell r="C3239" t="str">
            <v>14.08.03 ФМ КЛД Сити Джаз</v>
          </cell>
          <cell r="D3239" t="str">
            <v>Сопровождение деятельности</v>
          </cell>
          <cell r="G3239">
            <v>6580</v>
          </cell>
          <cell r="H3239">
            <v>20</v>
          </cell>
          <cell r="I3239">
            <v>60</v>
          </cell>
        </row>
        <row r="3240">
          <cell r="B3240">
            <v>41854</v>
          </cell>
          <cell r="C3240" t="str">
            <v>14.08.03 ФМ КЛД Сити Джаз</v>
          </cell>
          <cell r="D3240" t="str">
            <v>Сопровождение деятельности</v>
          </cell>
          <cell r="G3240">
            <v>3928.46</v>
          </cell>
          <cell r="H3240">
            <v>20</v>
          </cell>
          <cell r="I3240">
            <v>60</v>
          </cell>
        </row>
        <row r="3241">
          <cell r="B3241">
            <v>41854</v>
          </cell>
          <cell r="C3241" t="str">
            <v>14.08.03 ФМ КЛД Сити Джаз</v>
          </cell>
          <cell r="D3241" t="str">
            <v>Доп. персонал</v>
          </cell>
          <cell r="G3241">
            <v>4000</v>
          </cell>
          <cell r="H3241">
            <v>20</v>
          </cell>
          <cell r="I3241">
            <v>60</v>
          </cell>
        </row>
        <row r="3242">
          <cell r="B3242">
            <v>41854</v>
          </cell>
          <cell r="C3242" t="str">
            <v>14.08.03 ФМ КЛД Сити Джаз</v>
          </cell>
          <cell r="D3242" t="str">
            <v>% аккаунта</v>
          </cell>
          <cell r="G3242">
            <v>5790</v>
          </cell>
          <cell r="H3242">
            <v>20</v>
          </cell>
          <cell r="I3242">
            <v>60</v>
          </cell>
        </row>
        <row r="3243">
          <cell r="B3243">
            <v>41855</v>
          </cell>
          <cell r="C3243" t="str">
            <v>офис</v>
          </cell>
          <cell r="D3243" t="str">
            <v>накладные расходы</v>
          </cell>
          <cell r="G3243">
            <v>1000</v>
          </cell>
          <cell r="H3243">
            <v>76</v>
          </cell>
          <cell r="I3243">
            <v>50</v>
          </cell>
        </row>
        <row r="3244">
          <cell r="B3244">
            <v>41855</v>
          </cell>
          <cell r="C3244" t="str">
            <v>офис</v>
          </cell>
          <cell r="D3244" t="str">
            <v>накладные расходы</v>
          </cell>
          <cell r="G3244">
            <v>1000</v>
          </cell>
          <cell r="H3244">
            <v>26</v>
          </cell>
          <cell r="I3244">
            <v>76</v>
          </cell>
        </row>
        <row r="3245">
          <cell r="B3245">
            <v>41855</v>
          </cell>
          <cell r="C3245" t="str">
            <v>офис</v>
          </cell>
          <cell r="D3245" t="str">
            <v>накладные расходы</v>
          </cell>
          <cell r="G3245">
            <v>1425</v>
          </cell>
          <cell r="H3245">
            <v>76</v>
          </cell>
          <cell r="I3245">
            <v>50</v>
          </cell>
        </row>
        <row r="3246">
          <cell r="B3246">
            <v>41855</v>
          </cell>
          <cell r="C3246" t="str">
            <v>14.08.01 ФМ Sidney Beach</v>
          </cell>
          <cell r="D3246" t="str">
            <v>подотчет</v>
          </cell>
          <cell r="G3246">
            <v>15000</v>
          </cell>
          <cell r="H3246">
            <v>50</v>
          </cell>
          <cell r="I3246">
            <v>71</v>
          </cell>
        </row>
        <row r="3247">
          <cell r="B3247">
            <v>41855</v>
          </cell>
          <cell r="C3247" t="str">
            <v>14.08.01 ФМ Sidney Beach</v>
          </cell>
          <cell r="D3247" t="str">
            <v>подотчет</v>
          </cell>
          <cell r="G3247">
            <v>16400</v>
          </cell>
          <cell r="H3247">
            <v>50</v>
          </cell>
          <cell r="I3247">
            <v>71</v>
          </cell>
        </row>
        <row r="3248">
          <cell r="B3248">
            <v>41855</v>
          </cell>
          <cell r="C3248" t="str">
            <v>14.08.01 ФМ Sidney Beach</v>
          </cell>
          <cell r="D3248" t="str">
            <v>подотчет</v>
          </cell>
          <cell r="G3248">
            <v>77300</v>
          </cell>
          <cell r="H3248">
            <v>50</v>
          </cell>
          <cell r="I3248">
            <v>71</v>
          </cell>
        </row>
        <row r="3249">
          <cell r="B3249">
            <v>41855</v>
          </cell>
          <cell r="C3249" t="str">
            <v>14.08.01 ФМ Sidney Beach</v>
          </cell>
          <cell r="D3249" t="str">
            <v>подотчет</v>
          </cell>
          <cell r="G3249">
            <v>2000</v>
          </cell>
          <cell r="H3249">
            <v>71</v>
          </cell>
          <cell r="I3249">
            <v>50</v>
          </cell>
        </row>
        <row r="3250">
          <cell r="B3250">
            <v>41855</v>
          </cell>
          <cell r="C3250" t="str">
            <v>14.08.01 ФМ Sidney Beach</v>
          </cell>
          <cell r="D3250" t="str">
            <v>сопровождение деятельности</v>
          </cell>
          <cell r="G3250">
            <v>849</v>
          </cell>
          <cell r="H3250">
            <v>60</v>
          </cell>
          <cell r="I3250">
            <v>50</v>
          </cell>
        </row>
        <row r="3251">
          <cell r="B3251">
            <v>41855</v>
          </cell>
          <cell r="C3251" t="str">
            <v>14.08.01 ФМ Sidney Beach</v>
          </cell>
          <cell r="D3251" t="str">
            <v>Доп. персонал</v>
          </cell>
          <cell r="G3251">
            <v>71400</v>
          </cell>
          <cell r="H3251">
            <v>60</v>
          </cell>
          <cell r="I3251">
            <v>50</v>
          </cell>
        </row>
        <row r="3252">
          <cell r="B3252">
            <v>41855</v>
          </cell>
          <cell r="C3252" t="str">
            <v>14.08.01 ФМ Sidney Beach</v>
          </cell>
          <cell r="D3252" t="str">
            <v>основные средства</v>
          </cell>
          <cell r="G3252">
            <v>4100</v>
          </cell>
          <cell r="H3252">
            <v>60</v>
          </cell>
          <cell r="I3252">
            <v>50</v>
          </cell>
        </row>
        <row r="3253">
          <cell r="B3253">
            <v>41855</v>
          </cell>
          <cell r="C3253" t="str">
            <v>14.08.01 ФМ Sidney Beach</v>
          </cell>
          <cell r="D3253" t="str">
            <v>Доп. персонал</v>
          </cell>
          <cell r="G3253">
            <v>9000</v>
          </cell>
          <cell r="H3253">
            <v>60</v>
          </cell>
          <cell r="I3253">
            <v>50</v>
          </cell>
        </row>
        <row r="3254">
          <cell r="B3254">
            <v>41855</v>
          </cell>
          <cell r="C3254" t="str">
            <v>14.08.01 ФМ Sidney Beach</v>
          </cell>
          <cell r="D3254" t="str">
            <v>логистика и монтаж</v>
          </cell>
          <cell r="G3254">
            <v>3600</v>
          </cell>
          <cell r="H3254">
            <v>60</v>
          </cell>
          <cell r="I3254">
            <v>50</v>
          </cell>
        </row>
        <row r="3255">
          <cell r="B3255">
            <v>41855</v>
          </cell>
          <cell r="C3255" t="str">
            <v>14.08.01 ФМ Sidney Beach</v>
          </cell>
          <cell r="D3255" t="str">
            <v>сопровождение деятельности</v>
          </cell>
          <cell r="G3255">
            <v>11430</v>
          </cell>
          <cell r="H3255">
            <v>60</v>
          </cell>
          <cell r="I3255">
            <v>50</v>
          </cell>
        </row>
        <row r="3256">
          <cell r="B3256">
            <v>41855</v>
          </cell>
          <cell r="C3256" t="str">
            <v>14.08.01 ФМ Sidney Beach</v>
          </cell>
          <cell r="D3256" t="str">
            <v>сопровождение деятельности</v>
          </cell>
          <cell r="G3256">
            <v>999.93</v>
          </cell>
          <cell r="H3256">
            <v>60</v>
          </cell>
          <cell r="I3256">
            <v>50</v>
          </cell>
        </row>
        <row r="3257">
          <cell r="B3257">
            <v>41855</v>
          </cell>
          <cell r="C3257" t="str">
            <v>14.08.01 ФМ Sidney Beach</v>
          </cell>
          <cell r="D3257" t="str">
            <v>сопровождение деятельности</v>
          </cell>
          <cell r="G3257">
            <v>150</v>
          </cell>
          <cell r="H3257">
            <v>60</v>
          </cell>
          <cell r="I3257">
            <v>50</v>
          </cell>
        </row>
        <row r="3258">
          <cell r="B3258">
            <v>41855</v>
          </cell>
          <cell r="C3258" t="str">
            <v>14.08.01 ФМ Sidney Beach</v>
          </cell>
          <cell r="D3258" t="str">
            <v>сопровождение деятельности</v>
          </cell>
          <cell r="G3258">
            <v>750</v>
          </cell>
          <cell r="H3258">
            <v>60</v>
          </cell>
          <cell r="I3258">
            <v>50</v>
          </cell>
        </row>
        <row r="3259">
          <cell r="B3259">
            <v>41855</v>
          </cell>
          <cell r="C3259" t="str">
            <v>14.08.01 ФМ Sidney Beach</v>
          </cell>
          <cell r="D3259" t="str">
            <v>сопровождение деятельности</v>
          </cell>
          <cell r="G3259">
            <v>849</v>
          </cell>
          <cell r="H3259">
            <v>20</v>
          </cell>
          <cell r="I3259">
            <v>60</v>
          </cell>
        </row>
        <row r="3260">
          <cell r="B3260">
            <v>41855</v>
          </cell>
          <cell r="C3260" t="str">
            <v>14.08.01 ФМ Sidney Beach</v>
          </cell>
          <cell r="D3260" t="str">
            <v>Доп. персонал</v>
          </cell>
          <cell r="G3260">
            <v>71400</v>
          </cell>
          <cell r="H3260">
            <v>20</v>
          </cell>
          <cell r="I3260">
            <v>60</v>
          </cell>
        </row>
        <row r="3261">
          <cell r="B3261">
            <v>41855</v>
          </cell>
          <cell r="C3261" t="str">
            <v>14.08.01 ФМ Sidney Beach</v>
          </cell>
          <cell r="D3261" t="str">
            <v>основные средства</v>
          </cell>
          <cell r="G3261">
            <v>4100</v>
          </cell>
          <cell r="H3261">
            <v>20</v>
          </cell>
          <cell r="I3261">
            <v>60</v>
          </cell>
        </row>
        <row r="3262">
          <cell r="B3262">
            <v>41855</v>
          </cell>
          <cell r="C3262" t="str">
            <v>14.08.01 ФМ Sidney Beach</v>
          </cell>
          <cell r="D3262" t="str">
            <v>Доп. персонал</v>
          </cell>
          <cell r="G3262">
            <v>9000</v>
          </cell>
          <cell r="H3262">
            <v>20</v>
          </cell>
          <cell r="I3262">
            <v>60</v>
          </cell>
        </row>
        <row r="3263">
          <cell r="B3263">
            <v>41855</v>
          </cell>
          <cell r="C3263" t="str">
            <v>14.08.01 ФМ Sidney Beach</v>
          </cell>
          <cell r="D3263" t="str">
            <v>логистика и монтаж</v>
          </cell>
          <cell r="G3263">
            <v>3600</v>
          </cell>
          <cell r="H3263">
            <v>20</v>
          </cell>
          <cell r="I3263">
            <v>60</v>
          </cell>
        </row>
        <row r="3264">
          <cell r="B3264">
            <v>41855</v>
          </cell>
          <cell r="C3264" t="str">
            <v>14.08.01 ФМ Sidney Beach</v>
          </cell>
          <cell r="D3264" t="str">
            <v>сопровождение деятельности</v>
          </cell>
          <cell r="G3264">
            <v>11430</v>
          </cell>
          <cell r="H3264">
            <v>20</v>
          </cell>
          <cell r="I3264">
            <v>60</v>
          </cell>
        </row>
        <row r="3265">
          <cell r="B3265">
            <v>41855</v>
          </cell>
          <cell r="C3265" t="str">
            <v>14.08.01 ФМ Sidney Beach</v>
          </cell>
          <cell r="D3265" t="str">
            <v>сопровождение деятельности</v>
          </cell>
          <cell r="G3265">
            <v>999.93</v>
          </cell>
          <cell r="H3265">
            <v>20</v>
          </cell>
          <cell r="I3265">
            <v>60</v>
          </cell>
        </row>
        <row r="3266">
          <cell r="B3266">
            <v>41855</v>
          </cell>
          <cell r="C3266" t="str">
            <v>14.08.01 ФМ Sidney Beach</v>
          </cell>
          <cell r="D3266" t="str">
            <v>сопровождение деятельности</v>
          </cell>
          <cell r="G3266">
            <v>150</v>
          </cell>
          <cell r="H3266">
            <v>20</v>
          </cell>
          <cell r="I3266">
            <v>60</v>
          </cell>
        </row>
        <row r="3267">
          <cell r="B3267">
            <v>41855</v>
          </cell>
          <cell r="C3267" t="str">
            <v>14.08.01 ФМ Sidney Beach</v>
          </cell>
          <cell r="D3267" t="str">
            <v>сопровождение деятельности</v>
          </cell>
          <cell r="G3267">
            <v>750</v>
          </cell>
          <cell r="H3267">
            <v>20</v>
          </cell>
          <cell r="I3267">
            <v>60</v>
          </cell>
        </row>
        <row r="3268">
          <cell r="B3268">
            <v>41855</v>
          </cell>
          <cell r="C3268" t="str">
            <v>офис</v>
          </cell>
          <cell r="D3268" t="str">
            <v>накладные расходы</v>
          </cell>
          <cell r="G3268">
            <v>1425</v>
          </cell>
          <cell r="H3268">
            <v>26</v>
          </cell>
          <cell r="I3268">
            <v>76</v>
          </cell>
        </row>
        <row r="3269">
          <cell r="B3269">
            <v>41855</v>
          </cell>
          <cell r="C3269" t="str">
            <v>14.08.03 ФМ КЛД Сити Джаз</v>
          </cell>
          <cell r="D3269" t="str">
            <v>сопровождение деятельности</v>
          </cell>
          <cell r="G3269">
            <v>14000</v>
          </cell>
          <cell r="H3269">
            <v>60</v>
          </cell>
          <cell r="I3269">
            <v>55</v>
          </cell>
        </row>
        <row r="3270">
          <cell r="B3270">
            <v>41855</v>
          </cell>
          <cell r="C3270" t="str">
            <v>14.08.03 ФМ КЛД Сити Джаз</v>
          </cell>
          <cell r="D3270" t="str">
            <v>Доп. персонал</v>
          </cell>
          <cell r="G3270">
            <v>2000</v>
          </cell>
          <cell r="H3270">
            <v>20</v>
          </cell>
          <cell r="I3270">
            <v>60</v>
          </cell>
        </row>
        <row r="3271">
          <cell r="B3271">
            <v>41856</v>
          </cell>
          <cell r="C3271" t="str">
            <v>14.08.05 ФМ КЛД Parliament DataBase Activation Kaliningrad</v>
          </cell>
          <cell r="D3271" t="str">
            <v>Комиссия контрагентам</v>
          </cell>
          <cell r="G3271">
            <v>12670</v>
          </cell>
          <cell r="H3271">
            <v>20</v>
          </cell>
          <cell r="I3271">
            <v>60</v>
          </cell>
        </row>
        <row r="3272">
          <cell r="B3272">
            <v>41856</v>
          </cell>
          <cell r="C3272" t="str">
            <v>14.08.05 ФМ КЛД Parliament DataBase Activation Kaliningrad</v>
          </cell>
          <cell r="D3272" t="str">
            <v>Доп. персонал</v>
          </cell>
          <cell r="G3272">
            <v>3000</v>
          </cell>
          <cell r="H3272">
            <v>20</v>
          </cell>
          <cell r="I3272">
            <v>60</v>
          </cell>
        </row>
        <row r="3273">
          <cell r="B3273">
            <v>41856</v>
          </cell>
          <cell r="C3273" t="str">
            <v>14.08.01 ФМ Sidney Beach</v>
          </cell>
          <cell r="D3273" t="str">
            <v>аренда оборудования</v>
          </cell>
          <cell r="G3273">
            <v>21315</v>
          </cell>
          <cell r="H3273">
            <v>60</v>
          </cell>
          <cell r="I3273">
            <v>51</v>
          </cell>
        </row>
        <row r="3274">
          <cell r="B3274">
            <v>41856</v>
          </cell>
          <cell r="C3274" t="str">
            <v>14.08.01 ФМ Sidney Beach</v>
          </cell>
          <cell r="D3274" t="str">
            <v>аренда оборудования</v>
          </cell>
          <cell r="G3274">
            <v>21315</v>
          </cell>
          <cell r="H3274">
            <v>20</v>
          </cell>
          <cell r="I3274">
            <v>60</v>
          </cell>
        </row>
        <row r="3275">
          <cell r="B3275">
            <v>41856</v>
          </cell>
          <cell r="C3275" t="str">
            <v>Свадьба</v>
          </cell>
          <cell r="D3275" t="str">
            <v>подотчет</v>
          </cell>
          <cell r="G3275">
            <v>1500</v>
          </cell>
          <cell r="H3275">
            <v>50</v>
          </cell>
          <cell r="I3275">
            <v>71</v>
          </cell>
        </row>
        <row r="3276">
          <cell r="B3276">
            <v>41856</v>
          </cell>
          <cell r="C3276" t="str">
            <v>Свадьба</v>
          </cell>
          <cell r="D3276" t="str">
            <v>накладные расходы</v>
          </cell>
          <cell r="G3276">
            <v>1118</v>
          </cell>
          <cell r="H3276">
            <v>60</v>
          </cell>
          <cell r="I3276">
            <v>50</v>
          </cell>
        </row>
        <row r="3277">
          <cell r="B3277">
            <v>41856</v>
          </cell>
          <cell r="C3277" t="str">
            <v>Свадьба</v>
          </cell>
          <cell r="D3277" t="str">
            <v>накладные расходы</v>
          </cell>
          <cell r="G3277">
            <v>1118</v>
          </cell>
          <cell r="H3277">
            <v>20</v>
          </cell>
          <cell r="I3277">
            <v>60</v>
          </cell>
        </row>
        <row r="3278">
          <cell r="B3278">
            <v>41856</v>
          </cell>
          <cell r="C3278" t="str">
            <v>офис</v>
          </cell>
          <cell r="D3278" t="str">
            <v>накладные расходы</v>
          </cell>
          <cell r="G3278">
            <v>3000</v>
          </cell>
          <cell r="H3278">
            <v>76</v>
          </cell>
          <cell r="I3278">
            <v>50</v>
          </cell>
        </row>
        <row r="3279">
          <cell r="B3279">
            <v>41856</v>
          </cell>
          <cell r="C3279" t="str">
            <v>фд</v>
          </cell>
          <cell r="D3279" t="str">
            <v>Займы</v>
          </cell>
          <cell r="G3279">
            <v>200000</v>
          </cell>
          <cell r="H3279">
            <v>50</v>
          </cell>
          <cell r="I3279">
            <v>66</v>
          </cell>
        </row>
        <row r="3280">
          <cell r="B3280">
            <v>41856</v>
          </cell>
          <cell r="C3280" t="str">
            <v>офис</v>
          </cell>
          <cell r="D3280" t="str">
            <v>накладные расходы</v>
          </cell>
          <cell r="G3280">
            <v>1000</v>
          </cell>
          <cell r="H3280">
            <v>76</v>
          </cell>
          <cell r="I3280">
            <v>50</v>
          </cell>
        </row>
        <row r="3281">
          <cell r="B3281">
            <v>41856</v>
          </cell>
          <cell r="C3281" t="str">
            <v>офис</v>
          </cell>
          <cell r="D3281" t="str">
            <v>накладные расходы</v>
          </cell>
          <cell r="G3281">
            <v>1000</v>
          </cell>
          <cell r="H3281">
            <v>26</v>
          </cell>
          <cell r="I3281">
            <v>76</v>
          </cell>
        </row>
        <row r="3282">
          <cell r="B3282">
            <v>41856</v>
          </cell>
          <cell r="C3282" t="str">
            <v>офис</v>
          </cell>
          <cell r="D3282" t="str">
            <v>подотчет</v>
          </cell>
          <cell r="G3282">
            <v>30000</v>
          </cell>
          <cell r="H3282">
            <v>71</v>
          </cell>
          <cell r="I3282">
            <v>50</v>
          </cell>
        </row>
        <row r="3283">
          <cell r="B3283">
            <v>41856</v>
          </cell>
          <cell r="C3283" t="str">
            <v>14.08.10 ФМ Униформа Retail</v>
          </cell>
          <cell r="D3283" t="str">
            <v>подотчет</v>
          </cell>
          <cell r="G3283">
            <v>56300</v>
          </cell>
          <cell r="H3283">
            <v>71</v>
          </cell>
          <cell r="I3283">
            <v>50</v>
          </cell>
        </row>
        <row r="3284">
          <cell r="B3284">
            <v>41856</v>
          </cell>
          <cell r="C3284" t="str">
            <v>Газель</v>
          </cell>
          <cell r="D3284" t="str">
            <v>обслуживание газели</v>
          </cell>
          <cell r="G3284">
            <v>20740</v>
          </cell>
          <cell r="H3284">
            <v>60</v>
          </cell>
          <cell r="I3284">
            <v>50</v>
          </cell>
        </row>
        <row r="3285">
          <cell r="B3285">
            <v>41856</v>
          </cell>
          <cell r="C3285" t="str">
            <v>фд</v>
          </cell>
          <cell r="D3285" t="str">
            <v>Займы</v>
          </cell>
          <cell r="G3285">
            <v>5000</v>
          </cell>
          <cell r="H3285">
            <v>66</v>
          </cell>
          <cell r="I3285">
            <v>50</v>
          </cell>
        </row>
        <row r="3286">
          <cell r="B3286">
            <v>41856</v>
          </cell>
          <cell r="C3286" t="str">
            <v>14.07.31 Бар Проходимец</v>
          </cell>
          <cell r="D3286" t="str">
            <v>подотчет</v>
          </cell>
          <cell r="G3286">
            <v>1440</v>
          </cell>
          <cell r="H3286">
            <v>71</v>
          </cell>
          <cell r="I3286">
            <v>50</v>
          </cell>
        </row>
        <row r="3287">
          <cell r="B3287">
            <v>41856</v>
          </cell>
          <cell r="C3287" t="str">
            <v>Офис</v>
          </cell>
          <cell r="D3287" t="str">
            <v>% по кредитам и займам</v>
          </cell>
          <cell r="G3287">
            <v>7400</v>
          </cell>
          <cell r="H3287">
            <v>76</v>
          </cell>
          <cell r="I3287">
            <v>50</v>
          </cell>
        </row>
        <row r="3288">
          <cell r="B3288">
            <v>41856</v>
          </cell>
          <cell r="C3288" t="str">
            <v>Офис</v>
          </cell>
          <cell r="D3288" t="str">
            <v>% по кредитам и займам</v>
          </cell>
          <cell r="G3288">
            <v>7400</v>
          </cell>
          <cell r="H3288">
            <v>26</v>
          </cell>
          <cell r="I3288">
            <v>76</v>
          </cell>
        </row>
        <row r="3289">
          <cell r="B3289">
            <v>41856</v>
          </cell>
          <cell r="C3289" t="str">
            <v>Офис</v>
          </cell>
          <cell r="D3289" t="str">
            <v>% по кредитам и займам</v>
          </cell>
          <cell r="G3289">
            <v>30000</v>
          </cell>
          <cell r="H3289">
            <v>76</v>
          </cell>
          <cell r="I3289">
            <v>50</v>
          </cell>
        </row>
        <row r="3290">
          <cell r="B3290">
            <v>41856</v>
          </cell>
          <cell r="C3290" t="str">
            <v>Офис</v>
          </cell>
          <cell r="D3290" t="str">
            <v>% по кредитам и займам</v>
          </cell>
          <cell r="G3290">
            <v>30000</v>
          </cell>
          <cell r="H3290">
            <v>26</v>
          </cell>
          <cell r="I3290">
            <v>76</v>
          </cell>
        </row>
        <row r="3291">
          <cell r="B3291">
            <v>41856</v>
          </cell>
          <cell r="C3291" t="str">
            <v>14.07.25 ФМ Sidney Beach</v>
          </cell>
          <cell r="D3291" t="str">
            <v>аренда оборудования</v>
          </cell>
          <cell r="G3291">
            <v>21518</v>
          </cell>
          <cell r="H3291">
            <v>60</v>
          </cell>
          <cell r="I3291">
            <v>51</v>
          </cell>
        </row>
        <row r="3292">
          <cell r="B3292">
            <v>41856</v>
          </cell>
          <cell r="C3292" t="str">
            <v>14.07.26 ФМ Москва-Сити</v>
          </cell>
          <cell r="D3292" t="str">
            <v>аренда оборудования</v>
          </cell>
          <cell r="G3292">
            <v>12180</v>
          </cell>
          <cell r="H3292">
            <v>60</v>
          </cell>
          <cell r="I3292">
            <v>51</v>
          </cell>
        </row>
        <row r="3293">
          <cell r="B3293">
            <v>41856</v>
          </cell>
          <cell r="C3293" t="str">
            <v>14.08.03 ФМ КЛД Сити Джаз</v>
          </cell>
          <cell r="D3293" t="str">
            <v>полиграфия и производство</v>
          </cell>
          <cell r="G3293">
            <v>7207</v>
          </cell>
          <cell r="H3293">
            <v>60</v>
          </cell>
          <cell r="I3293">
            <v>51</v>
          </cell>
        </row>
        <row r="3294">
          <cell r="B3294">
            <v>41856</v>
          </cell>
          <cell r="C3294" t="str">
            <v>фд</v>
          </cell>
          <cell r="D3294" t="str">
            <v>Займы</v>
          </cell>
          <cell r="G3294">
            <v>100000</v>
          </cell>
          <cell r="H3294">
            <v>50</v>
          </cell>
          <cell r="I3294">
            <v>66</v>
          </cell>
        </row>
        <row r="3295">
          <cell r="B3295">
            <v>41856</v>
          </cell>
          <cell r="C3295" t="str">
            <v>14.08.31 Бар Проходимец</v>
          </cell>
          <cell r="D3295" t="str">
            <v>подотчет</v>
          </cell>
          <cell r="G3295">
            <v>1440</v>
          </cell>
          <cell r="H3295">
            <v>71</v>
          </cell>
          <cell r="I3295">
            <v>50</v>
          </cell>
        </row>
        <row r="3296">
          <cell r="B3296">
            <v>41856</v>
          </cell>
          <cell r="C3296" t="str">
            <v>14.08.05 ФМ КЛД Parliament DataBase Activation Kaliningrad</v>
          </cell>
          <cell r="D3296" t="str">
            <v>подотчет</v>
          </cell>
          <cell r="G3296">
            <v>48000</v>
          </cell>
          <cell r="H3296">
            <v>50</v>
          </cell>
          <cell r="I3296">
            <v>71</v>
          </cell>
        </row>
        <row r="3297">
          <cell r="B3297">
            <v>41856</v>
          </cell>
          <cell r="C3297" t="str">
            <v>14.08.05 ФМ КЛД Parliament DataBase Activation Kaliningrad</v>
          </cell>
          <cell r="D3297" t="str">
            <v>сопровождение деятельности</v>
          </cell>
          <cell r="G3297">
            <v>48000</v>
          </cell>
          <cell r="H3297">
            <v>60</v>
          </cell>
          <cell r="I3297">
            <v>50</v>
          </cell>
        </row>
        <row r="3298">
          <cell r="B3298">
            <v>41856</v>
          </cell>
          <cell r="C3298" t="str">
            <v>14.08.05 ФМ КЛД Parliament DataBase Activation Kaliningrad</v>
          </cell>
          <cell r="D3298" t="str">
            <v>сопровождение деятельности</v>
          </cell>
          <cell r="G3298">
            <v>48000</v>
          </cell>
          <cell r="H3298">
            <v>20</v>
          </cell>
          <cell r="I3298">
            <v>60</v>
          </cell>
        </row>
        <row r="3299">
          <cell r="B3299">
            <v>41856</v>
          </cell>
          <cell r="C3299" t="str">
            <v>офис</v>
          </cell>
          <cell r="D3299" t="str">
            <v>накладные расходы</v>
          </cell>
          <cell r="G3299">
            <v>650</v>
          </cell>
          <cell r="H3299">
            <v>76</v>
          </cell>
          <cell r="I3299">
            <v>51</v>
          </cell>
        </row>
        <row r="3300">
          <cell r="B3300">
            <v>41856</v>
          </cell>
          <cell r="C3300" t="str">
            <v>офис</v>
          </cell>
          <cell r="D3300" t="str">
            <v>накладные расходы</v>
          </cell>
          <cell r="G3300">
            <v>650</v>
          </cell>
          <cell r="H3300">
            <v>26</v>
          </cell>
          <cell r="I3300">
            <v>76</v>
          </cell>
        </row>
        <row r="3301">
          <cell r="B3301">
            <v>41856</v>
          </cell>
          <cell r="C3301" t="str">
            <v>офис</v>
          </cell>
          <cell r="D3301" t="str">
            <v>уборка</v>
          </cell>
          <cell r="G3301">
            <v>3758.2</v>
          </cell>
          <cell r="H3301">
            <v>26</v>
          </cell>
          <cell r="I3301">
            <v>76</v>
          </cell>
        </row>
        <row r="3302">
          <cell r="B3302">
            <v>41856</v>
          </cell>
          <cell r="C3302" t="str">
            <v>офис</v>
          </cell>
          <cell r="D3302" t="str">
            <v>Телефония</v>
          </cell>
          <cell r="G3302">
            <v>12544.69</v>
          </cell>
          <cell r="H3302">
            <v>76</v>
          </cell>
          <cell r="I3302">
            <v>51</v>
          </cell>
        </row>
        <row r="3303">
          <cell r="B3303">
            <v>41856</v>
          </cell>
          <cell r="C3303" t="str">
            <v>офис</v>
          </cell>
          <cell r="D3303" t="str">
            <v>уборка</v>
          </cell>
          <cell r="G3303">
            <v>3758.2</v>
          </cell>
          <cell r="H3303">
            <v>76</v>
          </cell>
          <cell r="I3303">
            <v>51</v>
          </cell>
        </row>
        <row r="3304">
          <cell r="B3304">
            <v>41856</v>
          </cell>
          <cell r="C3304" t="str">
            <v>офис</v>
          </cell>
          <cell r="D3304" t="str">
            <v>накладные расходы</v>
          </cell>
          <cell r="G3304">
            <v>3000</v>
          </cell>
          <cell r="H3304">
            <v>26</v>
          </cell>
          <cell r="I3304">
            <v>76</v>
          </cell>
        </row>
        <row r="3305">
          <cell r="B3305">
            <v>41856</v>
          </cell>
          <cell r="C3305" t="str">
            <v>Газель</v>
          </cell>
          <cell r="D3305" t="str">
            <v>обслуживание газели</v>
          </cell>
          <cell r="G3305">
            <v>20740</v>
          </cell>
          <cell r="H3305">
            <v>20</v>
          </cell>
          <cell r="I3305">
            <v>60</v>
          </cell>
        </row>
        <row r="3306">
          <cell r="B3306">
            <v>41856</v>
          </cell>
          <cell r="C3306" t="str">
            <v>14.08.05 ФМ КЛД Parliament DataBase Activation Kaliningrad</v>
          </cell>
          <cell r="D3306" t="str">
            <v>Реализация</v>
          </cell>
          <cell r="G3306">
            <v>270722.75</v>
          </cell>
          <cell r="H3306">
            <v>62</v>
          </cell>
          <cell r="I3306">
            <v>90</v>
          </cell>
        </row>
        <row r="3307">
          <cell r="B3307">
            <v>41856</v>
          </cell>
          <cell r="C3307" t="str">
            <v>14.08.03 ФМ КЛД Сити Джаз</v>
          </cell>
          <cell r="D3307" t="str">
            <v>Доп. персонал</v>
          </cell>
          <cell r="G3307">
            <v>1600</v>
          </cell>
          <cell r="H3307">
            <v>20</v>
          </cell>
          <cell r="I3307">
            <v>60</v>
          </cell>
        </row>
        <row r="3308">
          <cell r="B3308">
            <v>41856</v>
          </cell>
          <cell r="C3308" t="str">
            <v>14.08.05 ФМ КЛД Parliament DataBase Activation Kaliningrad</v>
          </cell>
          <cell r="D3308" t="str">
            <v>Доп. персонал</v>
          </cell>
          <cell r="G3308">
            <v>30500</v>
          </cell>
          <cell r="H3308">
            <v>20</v>
          </cell>
          <cell r="I3308">
            <v>60</v>
          </cell>
        </row>
        <row r="3309">
          <cell r="B3309">
            <v>41857</v>
          </cell>
          <cell r="C3309" t="str">
            <v>14.08.03 ФМ КЛД Сити Джаз</v>
          </cell>
          <cell r="D3309" t="str">
            <v>сопровождение деятельности</v>
          </cell>
          <cell r="G3309">
            <v>22178</v>
          </cell>
          <cell r="H3309">
            <v>60</v>
          </cell>
          <cell r="I3309">
            <v>50</v>
          </cell>
        </row>
        <row r="3310">
          <cell r="B3310">
            <v>41857</v>
          </cell>
          <cell r="C3310" t="str">
            <v>14.07.25 КЛД ФМ Платинум</v>
          </cell>
          <cell r="D3310" t="str">
            <v>сопровождение деятельности</v>
          </cell>
          <cell r="G3310">
            <v>17968</v>
          </cell>
          <cell r="H3310">
            <v>60</v>
          </cell>
          <cell r="I3310">
            <v>50</v>
          </cell>
        </row>
        <row r="3311">
          <cell r="B3311">
            <v>41857</v>
          </cell>
          <cell r="C3311" t="str">
            <v>14.08.03 ФМ КЛД Сити Джаз</v>
          </cell>
          <cell r="D3311" t="str">
            <v>сопровождение деятельности</v>
          </cell>
          <cell r="G3311">
            <v>22178</v>
          </cell>
          <cell r="H3311">
            <v>20</v>
          </cell>
          <cell r="I3311">
            <v>60</v>
          </cell>
        </row>
        <row r="3312">
          <cell r="B3312">
            <v>41857</v>
          </cell>
          <cell r="C3312" t="str">
            <v>14.07.20 ФМ DataBase Activation July</v>
          </cell>
          <cell r="D3312" t="str">
            <v>подотчет</v>
          </cell>
          <cell r="G3312">
            <v>35000</v>
          </cell>
          <cell r="H3312">
            <v>71</v>
          </cell>
          <cell r="I3312">
            <v>50</v>
          </cell>
        </row>
        <row r="3313">
          <cell r="B3313">
            <v>41857</v>
          </cell>
          <cell r="C3313" t="str">
            <v>Газель</v>
          </cell>
          <cell r="D3313" t="str">
            <v>обслуживание газели</v>
          </cell>
          <cell r="G3313">
            <v>10000</v>
          </cell>
          <cell r="H3313">
            <v>60</v>
          </cell>
          <cell r="I3313">
            <v>51</v>
          </cell>
        </row>
        <row r="3314">
          <cell r="B3314">
            <v>41857</v>
          </cell>
          <cell r="C3314" t="str">
            <v>Газель</v>
          </cell>
          <cell r="D3314" t="str">
            <v>обслуживание газели</v>
          </cell>
          <cell r="G3314">
            <v>10000</v>
          </cell>
          <cell r="H3314">
            <v>20</v>
          </cell>
          <cell r="I3314">
            <v>60</v>
          </cell>
        </row>
        <row r="3315">
          <cell r="B3315">
            <v>41857</v>
          </cell>
          <cell r="C3315" t="str">
            <v>14.08.03 ФМ КЛД Сити Джаз</v>
          </cell>
          <cell r="D3315" t="str">
            <v>Промоперсонал</v>
          </cell>
          <cell r="G3315">
            <v>22000</v>
          </cell>
          <cell r="H3315">
            <v>60</v>
          </cell>
          <cell r="I3315">
            <v>50</v>
          </cell>
        </row>
        <row r="3316">
          <cell r="B3316">
            <v>41857</v>
          </cell>
          <cell r="C3316" t="str">
            <v>14.06.04 ФМ DataBase Activation May2</v>
          </cell>
          <cell r="D3316" t="str">
            <v>Промоперсонал</v>
          </cell>
          <cell r="G3316">
            <v>1500</v>
          </cell>
          <cell r="H3316">
            <v>60</v>
          </cell>
          <cell r="I3316">
            <v>50</v>
          </cell>
        </row>
        <row r="3317">
          <cell r="B3317">
            <v>41857</v>
          </cell>
          <cell r="C3317" t="str">
            <v>14.09.14 Drambuie</v>
          </cell>
          <cell r="D3317" t="str">
            <v>подотчет</v>
          </cell>
          <cell r="G3317">
            <v>2283</v>
          </cell>
          <cell r="H3317">
            <v>50</v>
          </cell>
          <cell r="I3317">
            <v>71</v>
          </cell>
        </row>
        <row r="3318">
          <cell r="B3318">
            <v>41857</v>
          </cell>
          <cell r="C3318" t="str">
            <v>Офис КЛД</v>
          </cell>
          <cell r="D3318" t="str">
            <v>подотчет</v>
          </cell>
          <cell r="G3318">
            <v>1021.71</v>
          </cell>
          <cell r="H3318">
            <v>71</v>
          </cell>
          <cell r="I3318">
            <v>50</v>
          </cell>
        </row>
        <row r="3319">
          <cell r="B3319">
            <v>41857</v>
          </cell>
          <cell r="C3319" t="str">
            <v>14.08.05 ФМ КЛД Parliament DataBase Activation Kaliningrad</v>
          </cell>
          <cell r="D3319" t="str">
            <v>подотчет</v>
          </cell>
          <cell r="G3319">
            <v>52200</v>
          </cell>
          <cell r="H3319">
            <v>71</v>
          </cell>
          <cell r="I3319">
            <v>50</v>
          </cell>
        </row>
        <row r="3320">
          <cell r="B3320">
            <v>41857</v>
          </cell>
          <cell r="C3320" t="str">
            <v>фд</v>
          </cell>
          <cell r="D3320" t="str">
            <v>Займы</v>
          </cell>
          <cell r="G3320">
            <v>50000</v>
          </cell>
          <cell r="H3320">
            <v>50</v>
          </cell>
          <cell r="I3320">
            <v>66</v>
          </cell>
        </row>
        <row r="3321">
          <cell r="B3321">
            <v>41857</v>
          </cell>
          <cell r="C3321" t="str">
            <v>фд</v>
          </cell>
          <cell r="D3321" t="str">
            <v>Займы</v>
          </cell>
          <cell r="G3321">
            <v>50000</v>
          </cell>
          <cell r="H3321">
            <v>50</v>
          </cell>
          <cell r="I3321">
            <v>66</v>
          </cell>
        </row>
        <row r="3322">
          <cell r="B3322">
            <v>41857</v>
          </cell>
          <cell r="C3322" t="str">
            <v>фд</v>
          </cell>
          <cell r="D3322" t="str">
            <v>перемещение</v>
          </cell>
          <cell r="G3322">
            <v>100000</v>
          </cell>
          <cell r="H3322">
            <v>51</v>
          </cell>
          <cell r="I3322">
            <v>50</v>
          </cell>
        </row>
        <row r="3323">
          <cell r="B3323">
            <v>41857</v>
          </cell>
          <cell r="C3323" t="str">
            <v>14.08.03 ФМ КЛД Сити Джаз</v>
          </cell>
          <cell r="D3323" t="str">
            <v>подотчет</v>
          </cell>
          <cell r="G3323">
            <v>50000</v>
          </cell>
          <cell r="H3323">
            <v>50</v>
          </cell>
          <cell r="I3323">
            <v>71</v>
          </cell>
        </row>
        <row r="3324">
          <cell r="B3324">
            <v>41857</v>
          </cell>
          <cell r="C3324" t="str">
            <v>Офис КЛД</v>
          </cell>
          <cell r="D3324" t="str">
            <v>подотчет</v>
          </cell>
          <cell r="G3324">
            <v>3820.31</v>
          </cell>
          <cell r="H3324">
            <v>50</v>
          </cell>
          <cell r="I3324">
            <v>71</v>
          </cell>
        </row>
        <row r="3325">
          <cell r="B3325">
            <v>41857</v>
          </cell>
          <cell r="C3325" t="str">
            <v>14.08.05 ФМ КЛД Parliament DataBase Activation Kaliningrad</v>
          </cell>
          <cell r="D3325" t="str">
            <v>логистика и монтаж</v>
          </cell>
          <cell r="G3325">
            <v>500</v>
          </cell>
          <cell r="H3325">
            <v>60</v>
          </cell>
          <cell r="I3325">
            <v>50</v>
          </cell>
        </row>
        <row r="3326">
          <cell r="B3326">
            <v>41857</v>
          </cell>
          <cell r="C3326" t="str">
            <v>14.08.05 ФМ КЛД Parliament DataBase Activation Kaliningrad</v>
          </cell>
          <cell r="D3326" t="str">
            <v>логистика и монтаж</v>
          </cell>
          <cell r="G3326">
            <v>850</v>
          </cell>
          <cell r="H3326">
            <v>60</v>
          </cell>
          <cell r="I3326">
            <v>50</v>
          </cell>
        </row>
        <row r="3327">
          <cell r="B3327">
            <v>41857</v>
          </cell>
          <cell r="C3327" t="str">
            <v>14.08.05 ФМ КЛД Parliament DataBase Activation Kaliningrad</v>
          </cell>
          <cell r="D3327" t="str">
            <v>Закупка материалов</v>
          </cell>
          <cell r="G3327">
            <v>242</v>
          </cell>
          <cell r="H3327">
            <v>60</v>
          </cell>
          <cell r="I3327">
            <v>50</v>
          </cell>
        </row>
        <row r="3328">
          <cell r="B3328">
            <v>41857</v>
          </cell>
          <cell r="C3328" t="str">
            <v>14.08.03 ФМ КЛД Сити Джаз</v>
          </cell>
          <cell r="D3328" t="str">
            <v>Закупка материалов</v>
          </cell>
          <cell r="G3328">
            <v>1397.2</v>
          </cell>
          <cell r="H3328">
            <v>60</v>
          </cell>
          <cell r="I3328">
            <v>50</v>
          </cell>
        </row>
        <row r="3329">
          <cell r="B3329">
            <v>41857</v>
          </cell>
          <cell r="C3329" t="str">
            <v>14.08.03 ФМ КЛД Сити Джаз</v>
          </cell>
          <cell r="D3329" t="str">
            <v>Закупка материалов</v>
          </cell>
          <cell r="G3329">
            <v>1249.4000000000001</v>
          </cell>
          <cell r="H3329">
            <v>60</v>
          </cell>
          <cell r="I3329">
            <v>50</v>
          </cell>
        </row>
        <row r="3330">
          <cell r="B3330">
            <v>41857</v>
          </cell>
          <cell r="C3330" t="str">
            <v>14.08.03 ФМ КЛД Сити Джаз</v>
          </cell>
          <cell r="D3330" t="str">
            <v>Доп. персонал</v>
          </cell>
          <cell r="G3330">
            <v>3000</v>
          </cell>
          <cell r="H3330">
            <v>60</v>
          </cell>
          <cell r="I3330">
            <v>50</v>
          </cell>
        </row>
        <row r="3331">
          <cell r="B3331">
            <v>41857</v>
          </cell>
          <cell r="C3331" t="str">
            <v>14.08.03 ФМ КЛД Сити Джаз</v>
          </cell>
          <cell r="D3331" t="str">
            <v>Доп. персонал</v>
          </cell>
          <cell r="G3331">
            <v>18000</v>
          </cell>
          <cell r="H3331">
            <v>60</v>
          </cell>
          <cell r="I3331">
            <v>50</v>
          </cell>
        </row>
        <row r="3332">
          <cell r="B3332">
            <v>41857</v>
          </cell>
          <cell r="C3332" t="str">
            <v>14.08.03 ФМ КЛД Сити Джаз</v>
          </cell>
          <cell r="D3332" t="str">
            <v>Доп. персонал</v>
          </cell>
          <cell r="G3332">
            <v>1500</v>
          </cell>
          <cell r="H3332">
            <v>60</v>
          </cell>
          <cell r="I3332">
            <v>50</v>
          </cell>
        </row>
        <row r="3333">
          <cell r="B3333">
            <v>41857</v>
          </cell>
          <cell r="C3333" t="str">
            <v>14.08.03 ФМ КЛД Сити Джаз</v>
          </cell>
          <cell r="D3333" t="str">
            <v>Доп. персонал</v>
          </cell>
          <cell r="G3333">
            <v>18000</v>
          </cell>
          <cell r="H3333">
            <v>60</v>
          </cell>
          <cell r="I3333">
            <v>50</v>
          </cell>
        </row>
        <row r="3334">
          <cell r="B3334">
            <v>41857</v>
          </cell>
          <cell r="C3334" t="str">
            <v>14.08.03 ФМ КЛД Сити Джаз</v>
          </cell>
          <cell r="D3334" t="str">
            <v>Промоперсонал</v>
          </cell>
          <cell r="G3334">
            <v>6000</v>
          </cell>
          <cell r="H3334">
            <v>60</v>
          </cell>
          <cell r="I3334">
            <v>50</v>
          </cell>
        </row>
        <row r="3335">
          <cell r="B3335">
            <v>41857</v>
          </cell>
          <cell r="C3335" t="str">
            <v>14.08.03 ФМ КЛД Сити Джаз</v>
          </cell>
          <cell r="D3335" t="str">
            <v>логистика и монтаж</v>
          </cell>
          <cell r="G3335">
            <v>640</v>
          </cell>
          <cell r="H3335">
            <v>60</v>
          </cell>
          <cell r="I3335">
            <v>50</v>
          </cell>
        </row>
        <row r="3336">
          <cell r="B3336">
            <v>41857</v>
          </cell>
          <cell r="C3336" t="str">
            <v>14.08.03 ФМ КЛД Сити Джаз</v>
          </cell>
          <cell r="D3336" t="str">
            <v>Закупка материалов</v>
          </cell>
          <cell r="G3336">
            <v>4220</v>
          </cell>
          <cell r="H3336">
            <v>60</v>
          </cell>
          <cell r="I3336">
            <v>50</v>
          </cell>
        </row>
        <row r="3337">
          <cell r="B3337">
            <v>41857</v>
          </cell>
          <cell r="C3337" t="str">
            <v>14.08.05 ФМ КЛД Parliament DataBase Activation Kaliningrad</v>
          </cell>
          <cell r="D3337" t="str">
            <v>логистика и монтаж</v>
          </cell>
          <cell r="G3337">
            <v>500</v>
          </cell>
          <cell r="H3337">
            <v>20</v>
          </cell>
          <cell r="I3337">
            <v>60</v>
          </cell>
        </row>
        <row r="3338">
          <cell r="B3338">
            <v>41857</v>
          </cell>
          <cell r="C3338" t="str">
            <v>14.08.05 ФМ КЛД Parliament DataBase Activation Kaliningrad</v>
          </cell>
          <cell r="D3338" t="str">
            <v>логистика и монтаж</v>
          </cell>
          <cell r="G3338">
            <v>850</v>
          </cell>
          <cell r="H3338">
            <v>20</v>
          </cell>
          <cell r="I3338">
            <v>60</v>
          </cell>
        </row>
        <row r="3339">
          <cell r="B3339">
            <v>41857</v>
          </cell>
          <cell r="C3339" t="str">
            <v>14.08.05 ФМ КЛД Parliament DataBase Activation Kaliningrad</v>
          </cell>
          <cell r="D3339" t="str">
            <v>Закупка материалов</v>
          </cell>
          <cell r="G3339">
            <v>242</v>
          </cell>
          <cell r="H3339">
            <v>20</v>
          </cell>
          <cell r="I3339">
            <v>60</v>
          </cell>
        </row>
        <row r="3340">
          <cell r="B3340">
            <v>41857</v>
          </cell>
          <cell r="C3340" t="str">
            <v>14.08.03 ФМ КЛД Сити Джаз</v>
          </cell>
          <cell r="D3340" t="str">
            <v>Закупка материалов</v>
          </cell>
          <cell r="G3340">
            <v>1397.2</v>
          </cell>
          <cell r="H3340">
            <v>20</v>
          </cell>
          <cell r="I3340">
            <v>60</v>
          </cell>
        </row>
        <row r="3341">
          <cell r="B3341">
            <v>41857</v>
          </cell>
          <cell r="C3341" t="str">
            <v>14.08.03 ФМ КЛД Сити Джаз</v>
          </cell>
          <cell r="D3341" t="str">
            <v>Закупка материалов</v>
          </cell>
          <cell r="G3341">
            <v>1249.4000000000001</v>
          </cell>
          <cell r="H3341">
            <v>20</v>
          </cell>
          <cell r="I3341">
            <v>60</v>
          </cell>
        </row>
        <row r="3342">
          <cell r="B3342">
            <v>41857</v>
          </cell>
          <cell r="C3342" t="str">
            <v>14.08.03 ФМ КЛД Сити Джаз</v>
          </cell>
          <cell r="D3342" t="str">
            <v>Доп. персонал</v>
          </cell>
          <cell r="G3342">
            <v>3000</v>
          </cell>
          <cell r="H3342">
            <v>20</v>
          </cell>
          <cell r="I3342">
            <v>60</v>
          </cell>
        </row>
        <row r="3343">
          <cell r="B3343">
            <v>41857</v>
          </cell>
          <cell r="C3343" t="str">
            <v>14.08.03 ФМ КЛД Сити Джаз</v>
          </cell>
          <cell r="D3343" t="str">
            <v>Доп. персонал</v>
          </cell>
          <cell r="G3343">
            <v>18000</v>
          </cell>
          <cell r="H3343">
            <v>20</v>
          </cell>
          <cell r="I3343">
            <v>60</v>
          </cell>
        </row>
        <row r="3344">
          <cell r="B3344">
            <v>41857</v>
          </cell>
          <cell r="C3344" t="str">
            <v>14.08.03 ФМ КЛД Сити Джаз</v>
          </cell>
          <cell r="D3344" t="str">
            <v>Доп. персонал</v>
          </cell>
          <cell r="G3344">
            <v>1500</v>
          </cell>
          <cell r="H3344">
            <v>20</v>
          </cell>
          <cell r="I3344">
            <v>60</v>
          </cell>
        </row>
        <row r="3345">
          <cell r="B3345">
            <v>41857</v>
          </cell>
          <cell r="C3345" t="str">
            <v>14.08.03 ФМ КЛД Сити Джаз</v>
          </cell>
          <cell r="D3345" t="str">
            <v>Доп. персонал</v>
          </cell>
          <cell r="G3345">
            <v>18000</v>
          </cell>
          <cell r="H3345">
            <v>20</v>
          </cell>
          <cell r="I3345">
            <v>60</v>
          </cell>
        </row>
        <row r="3346">
          <cell r="B3346">
            <v>41857</v>
          </cell>
          <cell r="C3346" t="str">
            <v>14.08.03 ФМ КЛД Сити Джаз</v>
          </cell>
          <cell r="D3346" t="str">
            <v>Промоперсонал</v>
          </cell>
          <cell r="G3346">
            <v>6000</v>
          </cell>
          <cell r="H3346">
            <v>20</v>
          </cell>
          <cell r="I3346">
            <v>60</v>
          </cell>
        </row>
        <row r="3347">
          <cell r="B3347">
            <v>41857</v>
          </cell>
          <cell r="C3347" t="str">
            <v>14.08.03 ФМ КЛД Сити Джаз</v>
          </cell>
          <cell r="D3347" t="str">
            <v>логистика и монтаж</v>
          </cell>
          <cell r="G3347">
            <v>640</v>
          </cell>
          <cell r="H3347">
            <v>20</v>
          </cell>
          <cell r="I3347">
            <v>60</v>
          </cell>
        </row>
        <row r="3348">
          <cell r="B3348">
            <v>41857</v>
          </cell>
          <cell r="C3348" t="str">
            <v>14.08.03 ФМ КЛД Сити Джаз</v>
          </cell>
          <cell r="D3348" t="str">
            <v>Закупка материалов</v>
          </cell>
          <cell r="G3348">
            <v>4220</v>
          </cell>
          <cell r="H3348">
            <v>20</v>
          </cell>
          <cell r="I3348">
            <v>60</v>
          </cell>
        </row>
        <row r="3349">
          <cell r="B3349">
            <v>41857</v>
          </cell>
          <cell r="C3349" t="str">
            <v>офис</v>
          </cell>
          <cell r="D3349" t="str">
            <v>подотчет</v>
          </cell>
          <cell r="G3349">
            <v>19150</v>
          </cell>
          <cell r="H3349">
            <v>50</v>
          </cell>
          <cell r="I3349">
            <v>71</v>
          </cell>
        </row>
        <row r="3350">
          <cell r="B3350">
            <v>41857</v>
          </cell>
          <cell r="C3350" t="str">
            <v>офис</v>
          </cell>
          <cell r="D3350" t="str">
            <v>накладные расходы</v>
          </cell>
          <cell r="G3350">
            <v>6667</v>
          </cell>
          <cell r="H3350">
            <v>76</v>
          </cell>
          <cell r="I3350">
            <v>50</v>
          </cell>
        </row>
        <row r="3351">
          <cell r="B3351">
            <v>41857</v>
          </cell>
          <cell r="C3351" t="str">
            <v>14.06.26 ФМ Кино со вкусом</v>
          </cell>
          <cell r="D3351" t="str">
            <v>логистика и монтаж</v>
          </cell>
          <cell r="G3351">
            <v>1300</v>
          </cell>
          <cell r="H3351">
            <v>60</v>
          </cell>
          <cell r="I3351">
            <v>50</v>
          </cell>
        </row>
        <row r="3352">
          <cell r="B3352">
            <v>41857</v>
          </cell>
          <cell r="C3352" t="str">
            <v>14.06.26 ФМ Кино со вкусом</v>
          </cell>
          <cell r="D3352" t="str">
            <v>Доп. персонал</v>
          </cell>
          <cell r="G3352">
            <v>300</v>
          </cell>
          <cell r="H3352">
            <v>60</v>
          </cell>
          <cell r="I3352">
            <v>50</v>
          </cell>
        </row>
        <row r="3353">
          <cell r="B3353">
            <v>41857</v>
          </cell>
          <cell r="C3353" t="str">
            <v>офис</v>
          </cell>
          <cell r="D3353" t="str">
            <v>накладные расходы</v>
          </cell>
          <cell r="G3353">
            <v>6453.7199999999993</v>
          </cell>
          <cell r="H3353">
            <v>76</v>
          </cell>
          <cell r="I3353">
            <v>50</v>
          </cell>
        </row>
        <row r="3354">
          <cell r="B3354">
            <v>41857</v>
          </cell>
          <cell r="C3354" t="str">
            <v>офис</v>
          </cell>
          <cell r="D3354" t="str">
            <v>накладные расходы</v>
          </cell>
          <cell r="G3354">
            <v>6667</v>
          </cell>
          <cell r="H3354">
            <v>26</v>
          </cell>
          <cell r="I3354">
            <v>76</v>
          </cell>
        </row>
        <row r="3355">
          <cell r="B3355">
            <v>41857</v>
          </cell>
          <cell r="C3355" t="str">
            <v>офис</v>
          </cell>
          <cell r="D3355" t="str">
            <v>накладные расходы</v>
          </cell>
          <cell r="G3355">
            <v>6453.7199999999993</v>
          </cell>
          <cell r="H3355">
            <v>26</v>
          </cell>
          <cell r="I3355">
            <v>76</v>
          </cell>
        </row>
        <row r="3356">
          <cell r="B3356">
            <v>41857</v>
          </cell>
          <cell r="C3356" t="str">
            <v>14.07.31 Бар Проходимец</v>
          </cell>
          <cell r="D3356" t="str">
            <v>подотчет</v>
          </cell>
          <cell r="G3356">
            <v>5040</v>
          </cell>
          <cell r="H3356">
            <v>50</v>
          </cell>
          <cell r="I3356">
            <v>71</v>
          </cell>
        </row>
        <row r="3357">
          <cell r="B3357">
            <v>41857</v>
          </cell>
          <cell r="C3357" t="str">
            <v>14.08.01 ФМ Sidney Beach</v>
          </cell>
          <cell r="D3357" t="str">
            <v>подотчет</v>
          </cell>
          <cell r="G3357">
            <v>2000</v>
          </cell>
          <cell r="H3357">
            <v>50</v>
          </cell>
          <cell r="I3357">
            <v>71</v>
          </cell>
        </row>
        <row r="3358">
          <cell r="B3358">
            <v>41857</v>
          </cell>
          <cell r="C3358" t="str">
            <v>14.07.31 Бар Проходимец</v>
          </cell>
          <cell r="D3358" t="str">
            <v>подотчет</v>
          </cell>
          <cell r="G3358">
            <v>1440</v>
          </cell>
          <cell r="H3358">
            <v>50</v>
          </cell>
          <cell r="I3358">
            <v>71</v>
          </cell>
        </row>
        <row r="3359">
          <cell r="B3359">
            <v>41857</v>
          </cell>
          <cell r="C3359" t="str">
            <v>14.08.31 Бар Проходимец</v>
          </cell>
          <cell r="D3359" t="str">
            <v>подотчет</v>
          </cell>
          <cell r="G3359">
            <v>1440</v>
          </cell>
          <cell r="H3359">
            <v>50</v>
          </cell>
          <cell r="I3359">
            <v>71</v>
          </cell>
        </row>
        <row r="3360">
          <cell r="B3360">
            <v>41857</v>
          </cell>
          <cell r="C3360" t="str">
            <v>14.07.31 Бар Проходимец</v>
          </cell>
          <cell r="D3360" t="str">
            <v>Промоперсонал</v>
          </cell>
          <cell r="G3360">
            <v>5040</v>
          </cell>
          <cell r="H3360">
            <v>60</v>
          </cell>
          <cell r="I3360">
            <v>50</v>
          </cell>
        </row>
        <row r="3361">
          <cell r="B3361">
            <v>41857</v>
          </cell>
          <cell r="C3361" t="str">
            <v>14.08.01 ФМ Sidney Beach</v>
          </cell>
          <cell r="D3361" t="str">
            <v>Доп. персонал</v>
          </cell>
          <cell r="G3361">
            <v>2000</v>
          </cell>
          <cell r="H3361">
            <v>60</v>
          </cell>
          <cell r="I3361">
            <v>50</v>
          </cell>
        </row>
        <row r="3362">
          <cell r="B3362">
            <v>41857</v>
          </cell>
          <cell r="C3362" t="str">
            <v>14.07.31 Бар Проходимец</v>
          </cell>
          <cell r="D3362" t="str">
            <v>сопровождение деятельности</v>
          </cell>
          <cell r="G3362">
            <v>1440</v>
          </cell>
          <cell r="H3362">
            <v>60</v>
          </cell>
          <cell r="I3362">
            <v>50</v>
          </cell>
        </row>
        <row r="3363">
          <cell r="B3363">
            <v>41857</v>
          </cell>
          <cell r="C3363" t="str">
            <v>14.08.31 Бар Проходимец</v>
          </cell>
          <cell r="D3363" t="str">
            <v>Промоперсонал</v>
          </cell>
          <cell r="G3363">
            <v>1440</v>
          </cell>
          <cell r="H3363">
            <v>60</v>
          </cell>
          <cell r="I3363">
            <v>50</v>
          </cell>
        </row>
        <row r="3364">
          <cell r="B3364">
            <v>41857</v>
          </cell>
          <cell r="C3364" t="str">
            <v>14.08.01 ФМ Sidney Beach</v>
          </cell>
          <cell r="D3364" t="str">
            <v>Доп. персонал</v>
          </cell>
          <cell r="G3364">
            <v>2000</v>
          </cell>
          <cell r="H3364">
            <v>20</v>
          </cell>
          <cell r="I3364">
            <v>60</v>
          </cell>
        </row>
        <row r="3365">
          <cell r="B3365">
            <v>41857</v>
          </cell>
          <cell r="C3365" t="str">
            <v>14.08.31 Бар Проходимец</v>
          </cell>
          <cell r="D3365" t="str">
            <v>Промоперсонал</v>
          </cell>
          <cell r="G3365">
            <v>1440</v>
          </cell>
          <cell r="H3365">
            <v>20</v>
          </cell>
          <cell r="I3365">
            <v>60</v>
          </cell>
        </row>
        <row r="3366">
          <cell r="B3366">
            <v>41857</v>
          </cell>
          <cell r="C3366" t="str">
            <v>офис</v>
          </cell>
          <cell r="D3366" t="str">
            <v>аренда</v>
          </cell>
          <cell r="G3366">
            <v>4703.88</v>
          </cell>
          <cell r="H3366">
            <v>76</v>
          </cell>
          <cell r="I3366">
            <v>51</v>
          </cell>
        </row>
        <row r="3367">
          <cell r="B3367">
            <v>41857</v>
          </cell>
          <cell r="C3367" t="str">
            <v>офис</v>
          </cell>
          <cell r="D3367" t="str">
            <v>аренда</v>
          </cell>
          <cell r="G3367">
            <v>4750</v>
          </cell>
          <cell r="H3367">
            <v>76</v>
          </cell>
          <cell r="I3367">
            <v>51</v>
          </cell>
        </row>
        <row r="3368">
          <cell r="B3368">
            <v>41857</v>
          </cell>
          <cell r="C3368" t="str">
            <v>офис</v>
          </cell>
          <cell r="D3368" t="str">
            <v>аренда</v>
          </cell>
          <cell r="G3368">
            <v>48606.91</v>
          </cell>
          <cell r="H3368">
            <v>76</v>
          </cell>
          <cell r="I3368">
            <v>51</v>
          </cell>
        </row>
        <row r="3369">
          <cell r="B3369">
            <v>41857</v>
          </cell>
          <cell r="C3369" t="str">
            <v>14.08.03 ФМ КЛД Сити Джаз</v>
          </cell>
          <cell r="D3369" t="str">
            <v>логистика и монтаж</v>
          </cell>
          <cell r="G3369">
            <v>2600</v>
          </cell>
          <cell r="H3369">
            <v>20</v>
          </cell>
          <cell r="I3369">
            <v>60</v>
          </cell>
        </row>
        <row r="3370">
          <cell r="B3370">
            <v>41858</v>
          </cell>
          <cell r="C3370" t="str">
            <v>офис</v>
          </cell>
          <cell r="D3370" t="str">
            <v>накладные расходы</v>
          </cell>
          <cell r="G3370">
            <v>1692.9</v>
          </cell>
          <cell r="H3370">
            <v>76</v>
          </cell>
          <cell r="I3370">
            <v>51</v>
          </cell>
        </row>
        <row r="3371">
          <cell r="B3371">
            <v>41858</v>
          </cell>
          <cell r="C3371" t="str">
            <v>офис</v>
          </cell>
          <cell r="D3371" t="str">
            <v>накладные расходы</v>
          </cell>
          <cell r="G3371">
            <v>1692.9</v>
          </cell>
          <cell r="H3371">
            <v>26</v>
          </cell>
          <cell r="I3371">
            <v>76</v>
          </cell>
        </row>
        <row r="3372">
          <cell r="B3372">
            <v>41858</v>
          </cell>
          <cell r="C3372" t="str">
            <v>14.08.03 ФМ КЛД Сити Джаз</v>
          </cell>
          <cell r="D3372" t="str">
            <v>Доп. персонал</v>
          </cell>
          <cell r="G3372">
            <v>15000</v>
          </cell>
          <cell r="H3372">
            <v>60</v>
          </cell>
          <cell r="I3372">
            <v>50</v>
          </cell>
        </row>
        <row r="3373">
          <cell r="B3373">
            <v>41858</v>
          </cell>
          <cell r="C3373" t="str">
            <v>14.08.03 ФМ КЛД Сити Джаз</v>
          </cell>
          <cell r="D3373" t="str">
            <v>подотчет</v>
          </cell>
          <cell r="G3373">
            <v>11000</v>
          </cell>
          <cell r="H3373">
            <v>71</v>
          </cell>
          <cell r="I3373">
            <v>50</v>
          </cell>
        </row>
        <row r="3374">
          <cell r="B3374">
            <v>41858</v>
          </cell>
          <cell r="C3374" t="str">
            <v>14.08.03 ФМ КЛД Сити Джаз</v>
          </cell>
          <cell r="D3374" t="str">
            <v>подотчет</v>
          </cell>
          <cell r="G3374">
            <v>11000</v>
          </cell>
          <cell r="H3374">
            <v>71</v>
          </cell>
          <cell r="I3374">
            <v>50</v>
          </cell>
        </row>
        <row r="3375">
          <cell r="B3375">
            <v>41858</v>
          </cell>
          <cell r="C3375" t="str">
            <v>14.07.20 ФМ DataBase Activation July</v>
          </cell>
          <cell r="D3375" t="str">
            <v>подотчет</v>
          </cell>
          <cell r="G3375">
            <v>35000</v>
          </cell>
          <cell r="H3375">
            <v>50</v>
          </cell>
          <cell r="I3375">
            <v>71</v>
          </cell>
        </row>
        <row r="3376">
          <cell r="B3376">
            <v>41858</v>
          </cell>
          <cell r="C3376" t="str">
            <v>14.07.20 ФМ DataBase Activation July</v>
          </cell>
          <cell r="D3376" t="str">
            <v>полиграфия и производство</v>
          </cell>
          <cell r="G3376">
            <v>32500</v>
          </cell>
          <cell r="H3376">
            <v>60</v>
          </cell>
          <cell r="I3376">
            <v>50</v>
          </cell>
        </row>
        <row r="3377">
          <cell r="B3377">
            <v>41858</v>
          </cell>
          <cell r="C3377" t="str">
            <v>Офис</v>
          </cell>
          <cell r="D3377" t="str">
            <v>накладные расходы</v>
          </cell>
          <cell r="G3377">
            <v>354</v>
          </cell>
          <cell r="H3377">
            <v>76</v>
          </cell>
          <cell r="I3377">
            <v>50</v>
          </cell>
        </row>
        <row r="3378">
          <cell r="B3378">
            <v>41858</v>
          </cell>
          <cell r="C3378" t="str">
            <v>Офис</v>
          </cell>
          <cell r="D3378" t="str">
            <v>накладные расходы</v>
          </cell>
          <cell r="G3378">
            <v>354</v>
          </cell>
          <cell r="H3378">
            <v>26</v>
          </cell>
          <cell r="I3378">
            <v>76</v>
          </cell>
        </row>
        <row r="3379">
          <cell r="B3379">
            <v>41858</v>
          </cell>
          <cell r="C3379" t="str">
            <v>14.08.03 ФМ КЛД Сити Джаз</v>
          </cell>
          <cell r="D3379" t="str">
            <v>аренда оборудования</v>
          </cell>
          <cell r="G3379">
            <v>3000</v>
          </cell>
          <cell r="H3379">
            <v>20</v>
          </cell>
          <cell r="I3379">
            <v>60</v>
          </cell>
        </row>
        <row r="3380">
          <cell r="B3380">
            <v>41859</v>
          </cell>
          <cell r="C3380" t="str">
            <v>Офис</v>
          </cell>
          <cell r="D3380" t="str">
            <v>Зарплата 07</v>
          </cell>
          <cell r="G3380">
            <v>306</v>
          </cell>
          <cell r="H3380">
            <v>70</v>
          </cell>
          <cell r="I3380">
            <v>50</v>
          </cell>
        </row>
        <row r="3381">
          <cell r="B3381">
            <v>41859</v>
          </cell>
          <cell r="C3381" t="str">
            <v>14.07.17 ББР Банк Запонки</v>
          </cell>
          <cell r="D3381" t="str">
            <v>подотчет</v>
          </cell>
          <cell r="G3381">
            <v>600</v>
          </cell>
          <cell r="H3381">
            <v>71</v>
          </cell>
          <cell r="I3381">
            <v>50</v>
          </cell>
        </row>
        <row r="3382">
          <cell r="B3382">
            <v>41859</v>
          </cell>
          <cell r="C3382" t="str">
            <v>14.06.10 ФМ DataBase Activation June</v>
          </cell>
          <cell r="D3382" t="str">
            <v>оплата покупателя</v>
          </cell>
          <cell r="G3382">
            <v>115062.39999999999</v>
          </cell>
          <cell r="H3382">
            <v>51</v>
          </cell>
          <cell r="I3382">
            <v>62</v>
          </cell>
        </row>
        <row r="3383">
          <cell r="B3383">
            <v>41859</v>
          </cell>
          <cell r="C3383" t="str">
            <v>14.08.03 ФМ КЛД Сити Джаз</v>
          </cell>
          <cell r="D3383" t="str">
            <v>логистика и монтаж</v>
          </cell>
          <cell r="G3383">
            <v>143264</v>
          </cell>
          <cell r="H3383">
            <v>60</v>
          </cell>
          <cell r="I3383">
            <v>51</v>
          </cell>
        </row>
        <row r="3384">
          <cell r="B3384">
            <v>41859</v>
          </cell>
          <cell r="C3384" t="str">
            <v>14.07.25 КЛД ФМ Платинум</v>
          </cell>
          <cell r="D3384" t="str">
            <v>логистика и монтаж</v>
          </cell>
          <cell r="G3384">
            <v>21677</v>
          </cell>
          <cell r="H3384">
            <v>60</v>
          </cell>
          <cell r="I3384">
            <v>51</v>
          </cell>
        </row>
        <row r="3385">
          <cell r="B3385">
            <v>41859</v>
          </cell>
          <cell r="C3385" t="str">
            <v>14.08.03 ФМ КЛД Сити Джаз</v>
          </cell>
          <cell r="D3385" t="str">
            <v>логистика и монтаж</v>
          </cell>
          <cell r="G3385">
            <v>143264</v>
          </cell>
          <cell r="H3385">
            <v>20</v>
          </cell>
          <cell r="I3385">
            <v>60</v>
          </cell>
        </row>
        <row r="3386">
          <cell r="B3386">
            <v>41861</v>
          </cell>
          <cell r="C3386" t="str">
            <v>14.08.10 ФМ Униформа Retail</v>
          </cell>
          <cell r="D3386" t="str">
            <v>Закупка материалов</v>
          </cell>
          <cell r="G3386">
            <v>6600</v>
          </cell>
          <cell r="H3386">
            <v>20</v>
          </cell>
          <cell r="I3386">
            <v>60</v>
          </cell>
        </row>
        <row r="3387">
          <cell r="B3387">
            <v>41861</v>
          </cell>
          <cell r="C3387" t="str">
            <v>14.08.10 ФМ Униформа Retail</v>
          </cell>
          <cell r="D3387" t="str">
            <v>Комиссия контрагентам</v>
          </cell>
          <cell r="G3387">
            <v>11510</v>
          </cell>
          <cell r="H3387">
            <v>20</v>
          </cell>
          <cell r="I3387">
            <v>60</v>
          </cell>
        </row>
        <row r="3388">
          <cell r="B3388">
            <v>41861</v>
          </cell>
          <cell r="C3388" t="str">
            <v>14.08.10 ФМ Униформа Retail</v>
          </cell>
          <cell r="D3388" t="str">
            <v>Закупка материалов</v>
          </cell>
          <cell r="G3388">
            <v>17991</v>
          </cell>
          <cell r="H3388">
            <v>20</v>
          </cell>
          <cell r="I3388">
            <v>60</v>
          </cell>
        </row>
        <row r="3389">
          <cell r="B3389">
            <v>41861</v>
          </cell>
          <cell r="C3389" t="str">
            <v>14.08.10 ФМ Униформа Retail</v>
          </cell>
          <cell r="D3389" t="str">
            <v>Закупка материалов</v>
          </cell>
          <cell r="G3389">
            <v>15530</v>
          </cell>
          <cell r="H3389">
            <v>20</v>
          </cell>
          <cell r="I3389">
            <v>60</v>
          </cell>
        </row>
        <row r="3390">
          <cell r="B3390">
            <v>41861</v>
          </cell>
          <cell r="C3390" t="str">
            <v>14.08.10 ФМ Униформа Retail</v>
          </cell>
          <cell r="D3390" t="str">
            <v>логистика и монтаж</v>
          </cell>
          <cell r="G3390">
            <v>3203</v>
          </cell>
          <cell r="H3390">
            <v>20</v>
          </cell>
          <cell r="I3390">
            <v>60</v>
          </cell>
        </row>
        <row r="3391">
          <cell r="B3391">
            <v>41861</v>
          </cell>
          <cell r="C3391" t="str">
            <v>14.08.10 ФМ Униформа Retail</v>
          </cell>
          <cell r="D3391" t="str">
            <v>логистика и монтаж</v>
          </cell>
          <cell r="G3391">
            <v>2575</v>
          </cell>
          <cell r="H3391">
            <v>20</v>
          </cell>
          <cell r="I3391">
            <v>60</v>
          </cell>
        </row>
        <row r="3392">
          <cell r="B3392">
            <v>41861</v>
          </cell>
          <cell r="C3392" t="str">
            <v>14.08.10 ФМ Униформа Retail</v>
          </cell>
          <cell r="D3392" t="str">
            <v>Закупка материалов</v>
          </cell>
          <cell r="G3392">
            <v>37130</v>
          </cell>
          <cell r="H3392">
            <v>20</v>
          </cell>
          <cell r="I3392">
            <v>60</v>
          </cell>
        </row>
        <row r="3393">
          <cell r="B3393">
            <v>41861</v>
          </cell>
          <cell r="C3393" t="str">
            <v>14.08.10 ФМ Униформа Retail</v>
          </cell>
          <cell r="D3393" t="str">
            <v>логистика и монтаж</v>
          </cell>
          <cell r="G3393">
            <v>3200</v>
          </cell>
          <cell r="H3393">
            <v>20</v>
          </cell>
          <cell r="I3393">
            <v>60</v>
          </cell>
        </row>
        <row r="3394">
          <cell r="B3394">
            <v>41861</v>
          </cell>
          <cell r="C3394" t="str">
            <v>14.08.10 ФМ Униформа Retail</v>
          </cell>
          <cell r="D3394" t="str">
            <v>Сопровождение деятельности</v>
          </cell>
          <cell r="G3394">
            <v>100</v>
          </cell>
          <cell r="H3394">
            <v>20</v>
          </cell>
          <cell r="I3394">
            <v>60</v>
          </cell>
        </row>
        <row r="3395">
          <cell r="B3395">
            <v>41861</v>
          </cell>
          <cell r="C3395" t="str">
            <v>14.08.10 ФМ Униформа Retail</v>
          </cell>
          <cell r="D3395" t="str">
            <v>Реализация</v>
          </cell>
          <cell r="G3395">
            <v>248005.97</v>
          </cell>
          <cell r="H3395">
            <v>62</v>
          </cell>
          <cell r="I3395">
            <v>90</v>
          </cell>
        </row>
        <row r="3396">
          <cell r="B3396">
            <v>41862</v>
          </cell>
          <cell r="C3396" t="str">
            <v>14.05.16 ФМ Кино со вкусом</v>
          </cell>
          <cell r="D3396" t="str">
            <v>оплата покупателя</v>
          </cell>
          <cell r="G3396">
            <v>541251.73</v>
          </cell>
          <cell r="H3396">
            <v>51</v>
          </cell>
          <cell r="I3396">
            <v>62</v>
          </cell>
        </row>
        <row r="3397">
          <cell r="B3397">
            <v>41862</v>
          </cell>
          <cell r="C3397" t="str">
            <v>офис</v>
          </cell>
          <cell r="D3397" t="str">
            <v>аренда</v>
          </cell>
          <cell r="G3397">
            <v>50905.45</v>
          </cell>
          <cell r="H3397">
            <v>76</v>
          </cell>
          <cell r="I3397">
            <v>51</v>
          </cell>
        </row>
        <row r="3398">
          <cell r="B3398">
            <v>41862</v>
          </cell>
          <cell r="C3398" t="str">
            <v>офис</v>
          </cell>
          <cell r="D3398" t="str">
            <v>аренда</v>
          </cell>
          <cell r="G3398">
            <v>50905.45</v>
          </cell>
          <cell r="H3398">
            <v>26</v>
          </cell>
          <cell r="I3398">
            <v>76</v>
          </cell>
        </row>
        <row r="3399">
          <cell r="B3399">
            <v>41862</v>
          </cell>
          <cell r="C3399" t="str">
            <v>офис</v>
          </cell>
          <cell r="D3399" t="str">
            <v>аренда</v>
          </cell>
          <cell r="G3399">
            <v>52026.76</v>
          </cell>
          <cell r="H3399">
            <v>76</v>
          </cell>
          <cell r="I3399">
            <v>51</v>
          </cell>
        </row>
        <row r="3400">
          <cell r="B3400">
            <v>41862</v>
          </cell>
          <cell r="C3400" t="str">
            <v>офис</v>
          </cell>
          <cell r="D3400" t="str">
            <v>аренда</v>
          </cell>
          <cell r="G3400">
            <v>52026.76</v>
          </cell>
          <cell r="H3400">
            <v>76</v>
          </cell>
          <cell r="I3400">
            <v>51</v>
          </cell>
        </row>
        <row r="3401">
          <cell r="B3401">
            <v>41862</v>
          </cell>
          <cell r="C3401" t="str">
            <v>14.08.03 ФМ КЛД Сити Джаз</v>
          </cell>
          <cell r="D3401" t="str">
            <v>полиграфия и производство</v>
          </cell>
          <cell r="G3401">
            <v>3735.2</v>
          </cell>
          <cell r="H3401">
            <v>60</v>
          </cell>
          <cell r="I3401">
            <v>51</v>
          </cell>
        </row>
        <row r="3402">
          <cell r="B3402">
            <v>41862</v>
          </cell>
          <cell r="C3402" t="str">
            <v>14.08.03 ФМ КЛД Сити Джаз</v>
          </cell>
          <cell r="D3402" t="str">
            <v>полиграфия и производство</v>
          </cell>
          <cell r="G3402">
            <v>3735.2</v>
          </cell>
          <cell r="H3402">
            <v>20</v>
          </cell>
          <cell r="I3402">
            <v>60</v>
          </cell>
        </row>
        <row r="3403">
          <cell r="B3403">
            <v>41862</v>
          </cell>
          <cell r="C3403" t="str">
            <v>14.08.01 ФМ Sidney Beach</v>
          </cell>
          <cell r="D3403" t="str">
            <v>сопровождение деятельности</v>
          </cell>
          <cell r="G3403">
            <v>12726</v>
          </cell>
          <cell r="H3403">
            <v>60</v>
          </cell>
          <cell r="I3403">
            <v>51</v>
          </cell>
        </row>
        <row r="3404">
          <cell r="B3404">
            <v>41862</v>
          </cell>
          <cell r="C3404" t="str">
            <v>14.08.01 ФМ Sidney Beach</v>
          </cell>
          <cell r="D3404" t="str">
            <v>сопровождение деятельности</v>
          </cell>
          <cell r="G3404">
            <v>12726</v>
          </cell>
          <cell r="H3404">
            <v>20</v>
          </cell>
          <cell r="I3404">
            <v>60</v>
          </cell>
        </row>
        <row r="3405">
          <cell r="B3405">
            <v>41862</v>
          </cell>
          <cell r="C3405" t="str">
            <v>фд</v>
          </cell>
          <cell r="D3405" t="str">
            <v>Транзит</v>
          </cell>
          <cell r="G3405">
            <v>200000</v>
          </cell>
          <cell r="H3405">
            <v>57</v>
          </cell>
          <cell r="I3405">
            <v>51</v>
          </cell>
        </row>
        <row r="3406">
          <cell r="B3406">
            <v>41862</v>
          </cell>
          <cell r="C3406" t="str">
            <v>Офис</v>
          </cell>
          <cell r="D3406" t="str">
            <v>Зарплата 07</v>
          </cell>
          <cell r="G3406">
            <v>3000</v>
          </cell>
          <cell r="H3406">
            <v>70</v>
          </cell>
          <cell r="I3406">
            <v>50</v>
          </cell>
        </row>
        <row r="3407">
          <cell r="B3407">
            <v>41862</v>
          </cell>
          <cell r="C3407" t="str">
            <v>ТП АвтоСпецЦентр 6</v>
          </cell>
          <cell r="D3407" t="str">
            <v>Промоперсонал</v>
          </cell>
          <cell r="G3407">
            <v>13000</v>
          </cell>
          <cell r="H3407">
            <v>60</v>
          </cell>
          <cell r="I3407">
            <v>50</v>
          </cell>
        </row>
        <row r="3408">
          <cell r="B3408">
            <v>41862</v>
          </cell>
          <cell r="C3408" t="str">
            <v>офис</v>
          </cell>
          <cell r="D3408" t="str">
            <v>аренда</v>
          </cell>
          <cell r="G3408">
            <v>-4000</v>
          </cell>
          <cell r="H3408">
            <v>76</v>
          </cell>
          <cell r="I3408">
            <v>50</v>
          </cell>
        </row>
        <row r="3409">
          <cell r="B3409">
            <v>41862</v>
          </cell>
          <cell r="C3409" t="str">
            <v>офис</v>
          </cell>
          <cell r="D3409" t="str">
            <v>аренда</v>
          </cell>
          <cell r="G3409">
            <v>-4000</v>
          </cell>
          <cell r="H3409">
            <v>76</v>
          </cell>
          <cell r="I3409">
            <v>50</v>
          </cell>
        </row>
        <row r="3410">
          <cell r="B3410">
            <v>41862</v>
          </cell>
          <cell r="C3410" t="str">
            <v>14.08.21 ФМ Униформа Хорека</v>
          </cell>
          <cell r="D3410" t="str">
            <v>Доп. персонал</v>
          </cell>
          <cell r="G3410">
            <v>3500</v>
          </cell>
          <cell r="H3410">
            <v>60</v>
          </cell>
          <cell r="I3410">
            <v>50</v>
          </cell>
        </row>
        <row r="3411">
          <cell r="B3411">
            <v>41862</v>
          </cell>
          <cell r="C3411" t="str">
            <v>14.08.03 ФМ КЛД Сити Джаз</v>
          </cell>
          <cell r="D3411" t="str">
            <v>подотчет</v>
          </cell>
          <cell r="G3411">
            <v>1000</v>
          </cell>
          <cell r="H3411">
            <v>71</v>
          </cell>
          <cell r="I3411">
            <v>50</v>
          </cell>
        </row>
        <row r="3412">
          <cell r="B3412">
            <v>41862</v>
          </cell>
          <cell r="C3412" t="str">
            <v>14.08.01 ФМ Sidney Beach</v>
          </cell>
          <cell r="D3412" t="str">
            <v>подотчет</v>
          </cell>
          <cell r="G3412">
            <v>2000</v>
          </cell>
          <cell r="H3412">
            <v>71</v>
          </cell>
          <cell r="I3412">
            <v>50</v>
          </cell>
        </row>
        <row r="3413">
          <cell r="B3413">
            <v>41862</v>
          </cell>
          <cell r="C3413" t="str">
            <v>офис</v>
          </cell>
          <cell r="D3413" t="str">
            <v>накладные расходы</v>
          </cell>
          <cell r="G3413">
            <v>494</v>
          </cell>
          <cell r="H3413">
            <v>76</v>
          </cell>
          <cell r="I3413">
            <v>50</v>
          </cell>
        </row>
        <row r="3414">
          <cell r="B3414">
            <v>41862</v>
          </cell>
          <cell r="C3414" t="str">
            <v>офис</v>
          </cell>
          <cell r="D3414" t="str">
            <v>накладные расходы</v>
          </cell>
          <cell r="G3414">
            <v>494</v>
          </cell>
          <cell r="H3414">
            <v>26</v>
          </cell>
          <cell r="I3414">
            <v>76</v>
          </cell>
        </row>
        <row r="3415">
          <cell r="B3415">
            <v>41862</v>
          </cell>
          <cell r="C3415" t="str">
            <v>14.08.21 ФМ Униформа Хорека</v>
          </cell>
          <cell r="D3415" t="str">
            <v>Доп. персонал</v>
          </cell>
          <cell r="G3415">
            <v>3500</v>
          </cell>
          <cell r="H3415">
            <v>20</v>
          </cell>
          <cell r="I3415">
            <v>60</v>
          </cell>
        </row>
        <row r="3416">
          <cell r="B3416">
            <v>41863</v>
          </cell>
          <cell r="C3416" t="str">
            <v>фд</v>
          </cell>
          <cell r="D3416" t="str">
            <v>перемещение</v>
          </cell>
          <cell r="G3416">
            <v>100000</v>
          </cell>
          <cell r="H3416">
            <v>50</v>
          </cell>
          <cell r="I3416">
            <v>51</v>
          </cell>
        </row>
        <row r="3417">
          <cell r="B3417">
            <v>41863</v>
          </cell>
          <cell r="C3417" t="str">
            <v>ФД</v>
          </cell>
          <cell r="D3417" t="str">
            <v>перемещение</v>
          </cell>
          <cell r="G3417">
            <v>38462</v>
          </cell>
          <cell r="H3417">
            <v>50</v>
          </cell>
          <cell r="I3417">
            <v>51</v>
          </cell>
        </row>
        <row r="3418">
          <cell r="B3418">
            <v>41863</v>
          </cell>
          <cell r="C3418" t="str">
            <v>офис</v>
          </cell>
          <cell r="D3418" t="str">
            <v>налоги</v>
          </cell>
          <cell r="G3418">
            <v>18914</v>
          </cell>
          <cell r="H3418">
            <v>68</v>
          </cell>
          <cell r="I3418">
            <v>51</v>
          </cell>
        </row>
        <row r="3419">
          <cell r="B3419">
            <v>41863</v>
          </cell>
          <cell r="C3419" t="str">
            <v>14.07.11 ФМ Sidney Beach</v>
          </cell>
          <cell r="D3419" t="str">
            <v>подотчет</v>
          </cell>
          <cell r="G3419">
            <v>12000</v>
          </cell>
          <cell r="H3419">
            <v>50</v>
          </cell>
          <cell r="I3419">
            <v>71</v>
          </cell>
        </row>
        <row r="3420">
          <cell r="B3420">
            <v>41863</v>
          </cell>
          <cell r="C3420" t="str">
            <v>14.08.03 ФМ КЛД Сити Джаз</v>
          </cell>
          <cell r="D3420" t="str">
            <v>подотчет</v>
          </cell>
          <cell r="G3420">
            <v>1000</v>
          </cell>
          <cell r="H3420">
            <v>50</v>
          </cell>
          <cell r="I3420">
            <v>71</v>
          </cell>
        </row>
        <row r="3421">
          <cell r="B3421">
            <v>41863</v>
          </cell>
          <cell r="C3421" t="str">
            <v>14.08.01 ФМ Sidney Beach</v>
          </cell>
          <cell r="D3421" t="str">
            <v>подотчет</v>
          </cell>
          <cell r="G3421">
            <v>2000</v>
          </cell>
          <cell r="H3421">
            <v>50</v>
          </cell>
          <cell r="I3421">
            <v>71</v>
          </cell>
        </row>
        <row r="3422">
          <cell r="B3422">
            <v>41863</v>
          </cell>
          <cell r="C3422" t="str">
            <v>14.08.10 ФМ Униформа Retail</v>
          </cell>
          <cell r="D3422" t="str">
            <v>подотчет</v>
          </cell>
          <cell r="G3422">
            <v>56300</v>
          </cell>
          <cell r="H3422">
            <v>50</v>
          </cell>
          <cell r="I3422">
            <v>71</v>
          </cell>
        </row>
        <row r="3423">
          <cell r="B3423">
            <v>41863</v>
          </cell>
          <cell r="C3423" t="str">
            <v>офис</v>
          </cell>
          <cell r="D3423" t="str">
            <v>подотчет</v>
          </cell>
          <cell r="G3423">
            <v>75000</v>
          </cell>
          <cell r="H3423">
            <v>50</v>
          </cell>
          <cell r="I3423">
            <v>71</v>
          </cell>
        </row>
        <row r="3424">
          <cell r="B3424">
            <v>41863</v>
          </cell>
          <cell r="C3424" t="str">
            <v>офис</v>
          </cell>
          <cell r="D3424" t="str">
            <v>подотчет</v>
          </cell>
          <cell r="G3424">
            <v>30000</v>
          </cell>
          <cell r="H3424">
            <v>50</v>
          </cell>
          <cell r="I3424">
            <v>71</v>
          </cell>
        </row>
        <row r="3425">
          <cell r="B3425">
            <v>41863</v>
          </cell>
          <cell r="C3425" t="str">
            <v>14.08.03 ФМ КЛД Сити Джаз</v>
          </cell>
          <cell r="D3425" t="str">
            <v>логистика и монтаж</v>
          </cell>
          <cell r="G3425">
            <v>1000</v>
          </cell>
          <cell r="H3425">
            <v>60</v>
          </cell>
          <cell r="I3425">
            <v>50</v>
          </cell>
        </row>
        <row r="3426">
          <cell r="B3426">
            <v>41863</v>
          </cell>
          <cell r="C3426" t="str">
            <v>14.08.01 ФМ Sidney Beach</v>
          </cell>
          <cell r="D3426" t="str">
            <v>логистика и монтаж</v>
          </cell>
          <cell r="G3426">
            <v>2000</v>
          </cell>
          <cell r="H3426">
            <v>60</v>
          </cell>
          <cell r="I3426">
            <v>50</v>
          </cell>
        </row>
        <row r="3427">
          <cell r="B3427">
            <v>41863</v>
          </cell>
          <cell r="C3427" t="str">
            <v>14.08.10 ФМ Униформа Retail</v>
          </cell>
          <cell r="D3427" t="str">
            <v>сопровождение деятельности</v>
          </cell>
          <cell r="G3427">
            <v>56300</v>
          </cell>
          <cell r="H3427">
            <v>60</v>
          </cell>
          <cell r="I3427">
            <v>50</v>
          </cell>
        </row>
        <row r="3428">
          <cell r="B3428">
            <v>41863</v>
          </cell>
          <cell r="C3428" t="str">
            <v>офис</v>
          </cell>
          <cell r="D3428" t="str">
            <v>накладные расходы</v>
          </cell>
          <cell r="G3428">
            <v>105000</v>
          </cell>
          <cell r="H3428">
            <v>76</v>
          </cell>
          <cell r="I3428">
            <v>50</v>
          </cell>
        </row>
        <row r="3429">
          <cell r="B3429">
            <v>41863</v>
          </cell>
          <cell r="C3429" t="str">
            <v>14.07.11 ФМ Sidney Beach</v>
          </cell>
          <cell r="D3429" t="str">
            <v>полиграфия и производство</v>
          </cell>
          <cell r="G3429">
            <v>12000</v>
          </cell>
          <cell r="H3429">
            <v>60</v>
          </cell>
          <cell r="I3429">
            <v>50</v>
          </cell>
        </row>
        <row r="3430">
          <cell r="B3430">
            <v>41863</v>
          </cell>
          <cell r="C3430" t="str">
            <v>14.08.03 ФМ КЛД Сити Джаз</v>
          </cell>
          <cell r="D3430" t="str">
            <v>логистика и монтаж</v>
          </cell>
          <cell r="G3430">
            <v>1000</v>
          </cell>
          <cell r="H3430">
            <v>20</v>
          </cell>
          <cell r="I3430">
            <v>60</v>
          </cell>
        </row>
        <row r="3431">
          <cell r="B3431">
            <v>41863</v>
          </cell>
          <cell r="C3431" t="str">
            <v>14.08.01 ФМ Sidney Beach</v>
          </cell>
          <cell r="D3431" t="str">
            <v>логистика и монтаж</v>
          </cell>
          <cell r="G3431">
            <v>2000</v>
          </cell>
          <cell r="H3431">
            <v>20</v>
          </cell>
          <cell r="I3431">
            <v>60</v>
          </cell>
        </row>
        <row r="3432">
          <cell r="B3432">
            <v>41863</v>
          </cell>
          <cell r="C3432" t="str">
            <v>14.08.10 ФМ Униформа Retail</v>
          </cell>
          <cell r="D3432" t="str">
            <v>сопровождение деятельности</v>
          </cell>
          <cell r="G3432">
            <v>56300</v>
          </cell>
          <cell r="H3432">
            <v>20</v>
          </cell>
          <cell r="I3432">
            <v>60</v>
          </cell>
        </row>
        <row r="3433">
          <cell r="B3433">
            <v>41863</v>
          </cell>
          <cell r="C3433" t="str">
            <v>офис</v>
          </cell>
          <cell r="D3433" t="str">
            <v>накладные расходы</v>
          </cell>
          <cell r="G3433">
            <v>105000</v>
          </cell>
          <cell r="H3433">
            <v>26</v>
          </cell>
          <cell r="I3433">
            <v>76</v>
          </cell>
        </row>
        <row r="3434">
          <cell r="B3434">
            <v>41863</v>
          </cell>
          <cell r="C3434" t="str">
            <v>Офис</v>
          </cell>
          <cell r="D3434" t="str">
            <v>накладные расходы</v>
          </cell>
          <cell r="G3434">
            <v>7166</v>
          </cell>
          <cell r="H3434">
            <v>76</v>
          </cell>
          <cell r="I3434">
            <v>51</v>
          </cell>
        </row>
        <row r="3435">
          <cell r="B3435">
            <v>41863</v>
          </cell>
          <cell r="C3435" t="str">
            <v>Офис</v>
          </cell>
          <cell r="D3435" t="str">
            <v>накладные расходы</v>
          </cell>
          <cell r="G3435">
            <v>7166</v>
          </cell>
          <cell r="H3435">
            <v>26</v>
          </cell>
          <cell r="I3435">
            <v>76</v>
          </cell>
        </row>
        <row r="3436">
          <cell r="B3436">
            <v>41863</v>
          </cell>
          <cell r="C3436" t="str">
            <v>ФКЦ</v>
          </cell>
          <cell r="D3436" t="str">
            <v>Инвестиции</v>
          </cell>
          <cell r="G3436">
            <v>600</v>
          </cell>
          <cell r="H3436">
            <v>60</v>
          </cell>
          <cell r="I3436">
            <v>51</v>
          </cell>
        </row>
        <row r="3437">
          <cell r="B3437">
            <v>41863</v>
          </cell>
          <cell r="C3437" t="str">
            <v>ФКЦ</v>
          </cell>
          <cell r="D3437" t="str">
            <v>Инвестиции</v>
          </cell>
          <cell r="G3437">
            <v>600</v>
          </cell>
          <cell r="H3437">
            <v>20</v>
          </cell>
          <cell r="I3437">
            <v>60</v>
          </cell>
        </row>
        <row r="3438">
          <cell r="B3438">
            <v>41864</v>
          </cell>
          <cell r="C3438" t="str">
            <v>14.07.17 ФМ Le Cristal</v>
          </cell>
          <cell r="D3438" t="str">
            <v>подотчет</v>
          </cell>
          <cell r="G3438">
            <v>18850</v>
          </cell>
          <cell r="H3438">
            <v>50</v>
          </cell>
          <cell r="I3438">
            <v>71</v>
          </cell>
        </row>
        <row r="3439">
          <cell r="B3439">
            <v>41864</v>
          </cell>
          <cell r="C3439" t="str">
            <v>14.07.25 КЛД ФМ Платинум</v>
          </cell>
          <cell r="D3439" t="str">
            <v>подотчет</v>
          </cell>
          <cell r="G3439">
            <v>32100</v>
          </cell>
          <cell r="H3439">
            <v>50</v>
          </cell>
          <cell r="I3439">
            <v>71</v>
          </cell>
        </row>
        <row r="3440">
          <cell r="B3440">
            <v>41864</v>
          </cell>
          <cell r="C3440" t="str">
            <v>14.07.18 ФМ Море</v>
          </cell>
          <cell r="D3440" t="str">
            <v>Доп. персонал</v>
          </cell>
          <cell r="G3440">
            <v>8000</v>
          </cell>
          <cell r="H3440">
            <v>60</v>
          </cell>
          <cell r="I3440">
            <v>50</v>
          </cell>
        </row>
        <row r="3441">
          <cell r="B3441">
            <v>41864</v>
          </cell>
          <cell r="C3441" t="str">
            <v>14.07.18 ФМ Море</v>
          </cell>
          <cell r="D3441" t="str">
            <v>Доп. персонал</v>
          </cell>
          <cell r="G3441">
            <v>8000</v>
          </cell>
          <cell r="H3441">
            <v>60</v>
          </cell>
          <cell r="I3441">
            <v>50</v>
          </cell>
        </row>
        <row r="3442">
          <cell r="B3442">
            <v>41864</v>
          </cell>
          <cell r="C3442" t="str">
            <v>14.07.18 ФМ Море</v>
          </cell>
          <cell r="D3442" t="str">
            <v>Доп. персонал</v>
          </cell>
          <cell r="G3442">
            <v>8600</v>
          </cell>
          <cell r="H3442">
            <v>60</v>
          </cell>
          <cell r="I3442">
            <v>50</v>
          </cell>
        </row>
        <row r="3443">
          <cell r="B3443">
            <v>41864</v>
          </cell>
          <cell r="C3443" t="str">
            <v>14.07.18 ФМ Море</v>
          </cell>
          <cell r="D3443" t="str">
            <v>Доп. персонал</v>
          </cell>
          <cell r="G3443">
            <v>1500</v>
          </cell>
          <cell r="H3443">
            <v>60</v>
          </cell>
          <cell r="I3443">
            <v>50</v>
          </cell>
        </row>
        <row r="3444">
          <cell r="B3444">
            <v>41864</v>
          </cell>
          <cell r="C3444" t="str">
            <v>14.07.18 ФМ Море</v>
          </cell>
          <cell r="D3444" t="str">
            <v>Доп. персонал</v>
          </cell>
          <cell r="G3444">
            <v>400</v>
          </cell>
          <cell r="H3444">
            <v>60</v>
          </cell>
          <cell r="I3444">
            <v>50</v>
          </cell>
        </row>
        <row r="3445">
          <cell r="B3445">
            <v>41864</v>
          </cell>
          <cell r="C3445" t="str">
            <v>14.07.18 ФМ Море</v>
          </cell>
          <cell r="D3445" t="str">
            <v>Промоперсонал</v>
          </cell>
          <cell r="G3445">
            <v>9000</v>
          </cell>
          <cell r="H3445">
            <v>60</v>
          </cell>
          <cell r="I3445">
            <v>50</v>
          </cell>
        </row>
        <row r="3446">
          <cell r="B3446">
            <v>41864</v>
          </cell>
          <cell r="C3446" t="str">
            <v>14.07.18 ФМ Море</v>
          </cell>
          <cell r="D3446" t="str">
            <v>Промоперсонал</v>
          </cell>
          <cell r="G3446">
            <v>1500</v>
          </cell>
          <cell r="H3446">
            <v>60</v>
          </cell>
          <cell r="I3446">
            <v>50</v>
          </cell>
        </row>
        <row r="3447">
          <cell r="B3447">
            <v>41864</v>
          </cell>
          <cell r="C3447" t="str">
            <v>14.07.18 ФМ Море</v>
          </cell>
          <cell r="D3447" t="str">
            <v>логистика и монтаж</v>
          </cell>
          <cell r="G3447">
            <v>6050</v>
          </cell>
          <cell r="H3447">
            <v>60</v>
          </cell>
          <cell r="I3447">
            <v>50</v>
          </cell>
        </row>
        <row r="3448">
          <cell r="B3448">
            <v>41864</v>
          </cell>
          <cell r="C3448" t="str">
            <v>14.07.25 КЛД ФМ Платинум</v>
          </cell>
          <cell r="D3448" t="str">
            <v>аренда оборудования</v>
          </cell>
          <cell r="G3448">
            <v>2000</v>
          </cell>
          <cell r="H3448">
            <v>60</v>
          </cell>
          <cell r="I3448">
            <v>50</v>
          </cell>
        </row>
        <row r="3449">
          <cell r="B3449">
            <v>41864</v>
          </cell>
          <cell r="C3449" t="str">
            <v>14.07.25 КЛД ФМ Платинум</v>
          </cell>
          <cell r="D3449" t="str">
            <v>сопровождение деятельности</v>
          </cell>
          <cell r="G3449">
            <v>1080</v>
          </cell>
          <cell r="H3449">
            <v>60</v>
          </cell>
          <cell r="I3449">
            <v>50</v>
          </cell>
        </row>
        <row r="3450">
          <cell r="B3450">
            <v>41864</v>
          </cell>
          <cell r="C3450" t="str">
            <v>14.07.18 ФМ Sidney Beach</v>
          </cell>
          <cell r="D3450" t="str">
            <v>подотчет</v>
          </cell>
          <cell r="G3450">
            <v>8867</v>
          </cell>
          <cell r="H3450">
            <v>50</v>
          </cell>
          <cell r="I3450">
            <v>71</v>
          </cell>
        </row>
        <row r="3451">
          <cell r="B3451">
            <v>41864</v>
          </cell>
          <cell r="C3451" t="str">
            <v>14.07.18 ФМ Sidney Beach</v>
          </cell>
          <cell r="D3451" t="str">
            <v>Доп. персонал</v>
          </cell>
          <cell r="G3451">
            <v>4000</v>
          </cell>
          <cell r="H3451">
            <v>60</v>
          </cell>
          <cell r="I3451">
            <v>50</v>
          </cell>
        </row>
        <row r="3452">
          <cell r="B3452">
            <v>41864</v>
          </cell>
          <cell r="C3452" t="str">
            <v>14.07.18 ФМ Sidney Beach</v>
          </cell>
          <cell r="D3452" t="str">
            <v>Доп. персонал</v>
          </cell>
          <cell r="G3452">
            <v>15500</v>
          </cell>
          <cell r="H3452">
            <v>60</v>
          </cell>
          <cell r="I3452">
            <v>50</v>
          </cell>
        </row>
        <row r="3453">
          <cell r="B3453">
            <v>41864</v>
          </cell>
          <cell r="C3453" t="str">
            <v>14.07.18 ФМ Sidney Beach</v>
          </cell>
          <cell r="D3453" t="str">
            <v>Доп. персонал</v>
          </cell>
          <cell r="G3453">
            <v>11400</v>
          </cell>
          <cell r="H3453">
            <v>60</v>
          </cell>
          <cell r="I3453">
            <v>50</v>
          </cell>
        </row>
        <row r="3454">
          <cell r="B3454">
            <v>41864</v>
          </cell>
          <cell r="C3454" t="str">
            <v>14.07.18 ФМ Sidney Beach</v>
          </cell>
          <cell r="D3454" t="str">
            <v>Промоперсонал</v>
          </cell>
          <cell r="G3454">
            <v>12000</v>
          </cell>
          <cell r="H3454">
            <v>60</v>
          </cell>
          <cell r="I3454">
            <v>50</v>
          </cell>
        </row>
        <row r="3455">
          <cell r="B3455">
            <v>41864</v>
          </cell>
          <cell r="C3455" t="str">
            <v>14.07.18 ФМ Sidney Beach</v>
          </cell>
          <cell r="D3455" t="str">
            <v>Промоперсонал</v>
          </cell>
          <cell r="G3455">
            <v>3000</v>
          </cell>
          <cell r="H3455">
            <v>60</v>
          </cell>
          <cell r="I3455">
            <v>50</v>
          </cell>
        </row>
        <row r="3456">
          <cell r="B3456">
            <v>41864</v>
          </cell>
          <cell r="C3456" t="str">
            <v>14.07.18 ФМ Sidney Beach</v>
          </cell>
          <cell r="D3456" t="str">
            <v>логистика и монтаж</v>
          </cell>
          <cell r="G3456">
            <v>5700</v>
          </cell>
          <cell r="H3456">
            <v>60</v>
          </cell>
          <cell r="I3456">
            <v>50</v>
          </cell>
        </row>
        <row r="3457">
          <cell r="B3457">
            <v>41864</v>
          </cell>
          <cell r="C3457" t="str">
            <v>14.07.18 ФМ Sidney Beach</v>
          </cell>
          <cell r="D3457" t="str">
            <v>аренда оборудования</v>
          </cell>
          <cell r="G3457">
            <v>2520</v>
          </cell>
          <cell r="H3457">
            <v>60</v>
          </cell>
          <cell r="I3457">
            <v>50</v>
          </cell>
        </row>
        <row r="3458">
          <cell r="B3458">
            <v>41864</v>
          </cell>
          <cell r="C3458" t="str">
            <v>14.07.18 ФМ Sidney Beach</v>
          </cell>
          <cell r="D3458" t="str">
            <v>Основные средства</v>
          </cell>
          <cell r="G3458">
            <v>13000</v>
          </cell>
          <cell r="H3458">
            <v>60</v>
          </cell>
          <cell r="I3458">
            <v>50</v>
          </cell>
        </row>
        <row r="3459">
          <cell r="B3459">
            <v>41864</v>
          </cell>
          <cell r="C3459" t="str">
            <v>14.06.08 ФМ Бранч</v>
          </cell>
          <cell r="D3459" t="str">
            <v>подотчет</v>
          </cell>
          <cell r="G3459">
            <v>9832</v>
          </cell>
          <cell r="H3459">
            <v>50</v>
          </cell>
          <cell r="I3459">
            <v>71</v>
          </cell>
        </row>
        <row r="3460">
          <cell r="B3460">
            <v>41864</v>
          </cell>
          <cell r="C3460" t="str">
            <v>14.06.08 ФМ Бранч</v>
          </cell>
          <cell r="D3460" t="str">
            <v>сопровождение деятельности</v>
          </cell>
          <cell r="G3460">
            <v>6000</v>
          </cell>
          <cell r="H3460">
            <v>60</v>
          </cell>
          <cell r="I3460">
            <v>50</v>
          </cell>
        </row>
        <row r="3461">
          <cell r="B3461">
            <v>41864</v>
          </cell>
          <cell r="C3461" t="str">
            <v>14.06.08 ФМ Бранч</v>
          </cell>
          <cell r="D3461" t="str">
            <v>логистика и монтаж</v>
          </cell>
          <cell r="G3461">
            <v>1500</v>
          </cell>
          <cell r="H3461">
            <v>60</v>
          </cell>
          <cell r="I3461">
            <v>50</v>
          </cell>
        </row>
        <row r="3462">
          <cell r="B3462">
            <v>41864</v>
          </cell>
          <cell r="C3462" t="str">
            <v>14.08.05 ФМ КЛД Parliament DataBase Activation Kaliningrad</v>
          </cell>
          <cell r="D3462" t="str">
            <v>подотчет</v>
          </cell>
          <cell r="G3462">
            <v>52200</v>
          </cell>
          <cell r="H3462">
            <v>50</v>
          </cell>
          <cell r="I3462">
            <v>71</v>
          </cell>
        </row>
        <row r="3463">
          <cell r="B3463">
            <v>41864</v>
          </cell>
          <cell r="C3463" t="str">
            <v>14.08.05 ФМ КЛД Parliament DataBase Activation Kaliningrad</v>
          </cell>
          <cell r="D3463" t="str">
            <v>Промоперсонал</v>
          </cell>
          <cell r="G3463">
            <v>29200</v>
          </cell>
          <cell r="H3463">
            <v>60</v>
          </cell>
          <cell r="I3463">
            <v>50</v>
          </cell>
        </row>
        <row r="3464">
          <cell r="B3464">
            <v>41864</v>
          </cell>
          <cell r="C3464" t="str">
            <v>14.08.05 ФМ КЛД Parliament DataBase Activation Kaliningrad</v>
          </cell>
          <cell r="D3464" t="str">
            <v>Промоперсонал</v>
          </cell>
          <cell r="G3464">
            <v>7800</v>
          </cell>
          <cell r="H3464">
            <v>60</v>
          </cell>
          <cell r="I3464">
            <v>50</v>
          </cell>
        </row>
        <row r="3465">
          <cell r="B3465">
            <v>41864</v>
          </cell>
          <cell r="C3465" t="str">
            <v>14.08.05 ФМ КЛД Parliament DataBase Activation Kaliningrad</v>
          </cell>
          <cell r="D3465" t="str">
            <v>Телефония</v>
          </cell>
          <cell r="G3465">
            <v>200</v>
          </cell>
          <cell r="H3465">
            <v>60</v>
          </cell>
          <cell r="I3465">
            <v>50</v>
          </cell>
        </row>
        <row r="3466">
          <cell r="B3466">
            <v>41864</v>
          </cell>
          <cell r="C3466" t="str">
            <v>Офис КЛД</v>
          </cell>
          <cell r="D3466" t="str">
            <v>Зарплата 07</v>
          </cell>
          <cell r="G3466">
            <v>15000</v>
          </cell>
          <cell r="H3466">
            <v>70</v>
          </cell>
          <cell r="I3466">
            <v>50</v>
          </cell>
        </row>
        <row r="3467">
          <cell r="B3467">
            <v>41864</v>
          </cell>
          <cell r="C3467" t="str">
            <v>О!Бюро</v>
          </cell>
          <cell r="D3467" t="str">
            <v>Реклама</v>
          </cell>
          <cell r="G3467">
            <v>6000</v>
          </cell>
          <cell r="H3467">
            <v>60</v>
          </cell>
          <cell r="I3467">
            <v>50</v>
          </cell>
        </row>
        <row r="3468">
          <cell r="B3468">
            <v>41864</v>
          </cell>
          <cell r="C3468" t="str">
            <v>Свадьба</v>
          </cell>
          <cell r="D3468" t="str">
            <v>Реклама</v>
          </cell>
          <cell r="G3468">
            <v>6000</v>
          </cell>
          <cell r="H3468">
            <v>60</v>
          </cell>
          <cell r="I3468">
            <v>50</v>
          </cell>
        </row>
        <row r="3469">
          <cell r="B3469">
            <v>41864</v>
          </cell>
          <cell r="C3469" t="str">
            <v>ФКЦ</v>
          </cell>
          <cell r="D3469" t="str">
            <v>Инвестиции</v>
          </cell>
          <cell r="G3469">
            <v>6000</v>
          </cell>
          <cell r="H3469">
            <v>60</v>
          </cell>
          <cell r="I3469">
            <v>50</v>
          </cell>
        </row>
        <row r="3470">
          <cell r="B3470">
            <v>41864</v>
          </cell>
          <cell r="C3470" t="str">
            <v>О!Бюро</v>
          </cell>
          <cell r="D3470" t="str">
            <v>Реклама</v>
          </cell>
          <cell r="G3470">
            <v>6000</v>
          </cell>
          <cell r="H3470">
            <v>20</v>
          </cell>
          <cell r="I3470">
            <v>60</v>
          </cell>
        </row>
        <row r="3471">
          <cell r="B3471">
            <v>41864</v>
          </cell>
          <cell r="C3471" t="str">
            <v>Свадьба</v>
          </cell>
          <cell r="D3471" t="str">
            <v>Реклама</v>
          </cell>
          <cell r="G3471">
            <v>6000</v>
          </cell>
          <cell r="H3471">
            <v>20</v>
          </cell>
          <cell r="I3471">
            <v>60</v>
          </cell>
        </row>
        <row r="3472">
          <cell r="B3472">
            <v>41864</v>
          </cell>
          <cell r="C3472" t="str">
            <v>Офис</v>
          </cell>
          <cell r="D3472" t="str">
            <v>накладные расходы</v>
          </cell>
          <cell r="G3472">
            <v>13200</v>
          </cell>
          <cell r="H3472">
            <v>76</v>
          </cell>
          <cell r="I3472">
            <v>50</v>
          </cell>
        </row>
        <row r="3473">
          <cell r="B3473">
            <v>41864</v>
          </cell>
          <cell r="C3473" t="str">
            <v>14.08.05 ФМ КЛД Parliament DataBase Activation Kaliningrad</v>
          </cell>
          <cell r="D3473" t="str">
            <v>Промоперсонал</v>
          </cell>
          <cell r="G3473">
            <v>29200</v>
          </cell>
          <cell r="H3473">
            <v>20</v>
          </cell>
          <cell r="I3473">
            <v>60</v>
          </cell>
        </row>
        <row r="3474">
          <cell r="B3474">
            <v>41864</v>
          </cell>
          <cell r="C3474" t="str">
            <v>14.08.05 ФМ КЛД Parliament DataBase Activation Kaliningrad</v>
          </cell>
          <cell r="D3474" t="str">
            <v>Промоперсонал</v>
          </cell>
          <cell r="G3474">
            <v>7800</v>
          </cell>
          <cell r="H3474">
            <v>20</v>
          </cell>
          <cell r="I3474">
            <v>60</v>
          </cell>
        </row>
        <row r="3475">
          <cell r="B3475">
            <v>41864</v>
          </cell>
          <cell r="C3475" t="str">
            <v>14.08.05 ФМ КЛД Parliament DataBase Activation Kaliningrad</v>
          </cell>
          <cell r="D3475" t="str">
            <v>Телефония</v>
          </cell>
          <cell r="G3475">
            <v>200</v>
          </cell>
          <cell r="H3475">
            <v>20</v>
          </cell>
          <cell r="I3475">
            <v>60</v>
          </cell>
        </row>
        <row r="3476">
          <cell r="B3476">
            <v>41864</v>
          </cell>
          <cell r="C3476" t="str">
            <v>Офис</v>
          </cell>
          <cell r="D3476" t="str">
            <v>накладные расходы</v>
          </cell>
          <cell r="G3476">
            <v>13200</v>
          </cell>
          <cell r="H3476">
            <v>26</v>
          </cell>
          <cell r="I3476">
            <v>76</v>
          </cell>
        </row>
        <row r="3477">
          <cell r="B3477">
            <v>41864</v>
          </cell>
          <cell r="C3477" t="str">
            <v>ФКЦ</v>
          </cell>
          <cell r="D3477" t="str">
            <v>Инвестиции</v>
          </cell>
          <cell r="G3477">
            <v>6000</v>
          </cell>
          <cell r="H3477">
            <v>20</v>
          </cell>
          <cell r="I3477">
            <v>60</v>
          </cell>
        </row>
        <row r="3478">
          <cell r="B3478">
            <v>41865</v>
          </cell>
          <cell r="C3478" t="str">
            <v>ФД</v>
          </cell>
          <cell r="D3478" t="str">
            <v>Займы</v>
          </cell>
          <cell r="G3478">
            <v>100000</v>
          </cell>
          <cell r="H3478">
            <v>50</v>
          </cell>
          <cell r="I3478">
            <v>66</v>
          </cell>
        </row>
        <row r="3479">
          <cell r="B3479">
            <v>41865</v>
          </cell>
          <cell r="C3479" t="str">
            <v>ФД</v>
          </cell>
          <cell r="D3479" t="str">
            <v>Займы</v>
          </cell>
          <cell r="G3479">
            <v>100000</v>
          </cell>
          <cell r="H3479">
            <v>66</v>
          </cell>
          <cell r="I3479">
            <v>50</v>
          </cell>
        </row>
        <row r="3480">
          <cell r="B3480">
            <v>41865</v>
          </cell>
          <cell r="C3480" t="str">
            <v>ФД</v>
          </cell>
          <cell r="D3480" t="str">
            <v>Займы</v>
          </cell>
          <cell r="G3480">
            <v>20000</v>
          </cell>
          <cell r="H3480">
            <v>66</v>
          </cell>
          <cell r="I3480">
            <v>50</v>
          </cell>
        </row>
        <row r="3481">
          <cell r="B3481">
            <v>41865</v>
          </cell>
          <cell r="C3481" t="str">
            <v>Офис</v>
          </cell>
          <cell r="D3481" t="str">
            <v>накладные расходы</v>
          </cell>
          <cell r="G3481">
            <v>4730</v>
          </cell>
          <cell r="H3481">
            <v>76</v>
          </cell>
          <cell r="I3481">
            <v>50</v>
          </cell>
        </row>
        <row r="3482">
          <cell r="B3482">
            <v>41865</v>
          </cell>
          <cell r="C3482" t="str">
            <v>14.08.31 Бар Проходимец</v>
          </cell>
          <cell r="D3482" t="str">
            <v>подотчет</v>
          </cell>
          <cell r="G3482">
            <v>1440</v>
          </cell>
          <cell r="H3482">
            <v>71</v>
          </cell>
          <cell r="I3482">
            <v>50</v>
          </cell>
        </row>
        <row r="3483">
          <cell r="B3483">
            <v>41865</v>
          </cell>
          <cell r="C3483" t="str">
            <v>14.08.15 ФМ Sidney Beach</v>
          </cell>
          <cell r="D3483" t="str">
            <v>подотчет</v>
          </cell>
          <cell r="G3483">
            <v>85000</v>
          </cell>
          <cell r="H3483">
            <v>71</v>
          </cell>
          <cell r="I3483">
            <v>50</v>
          </cell>
        </row>
        <row r="3484">
          <cell r="B3484">
            <v>41865</v>
          </cell>
          <cell r="C3484" t="str">
            <v>14.08.16 ФМ Москва-Сити</v>
          </cell>
          <cell r="D3484" t="str">
            <v>подотчет</v>
          </cell>
          <cell r="G3484">
            <v>13200</v>
          </cell>
          <cell r="H3484">
            <v>71</v>
          </cell>
          <cell r="I3484">
            <v>50</v>
          </cell>
        </row>
        <row r="3485">
          <cell r="B3485">
            <v>41865</v>
          </cell>
          <cell r="C3485" t="str">
            <v>Офис</v>
          </cell>
          <cell r="D3485" t="str">
            <v>накладные расходы</v>
          </cell>
          <cell r="G3485">
            <v>6000</v>
          </cell>
          <cell r="H3485">
            <v>76</v>
          </cell>
          <cell r="I3485">
            <v>50</v>
          </cell>
        </row>
        <row r="3486">
          <cell r="B3486">
            <v>41865</v>
          </cell>
          <cell r="C3486" t="str">
            <v>Офис</v>
          </cell>
          <cell r="D3486" t="str">
            <v>накладные расходы</v>
          </cell>
          <cell r="G3486">
            <v>6000</v>
          </cell>
          <cell r="H3486">
            <v>26</v>
          </cell>
          <cell r="I3486">
            <v>76</v>
          </cell>
        </row>
        <row r="3487">
          <cell r="B3487">
            <v>41865</v>
          </cell>
          <cell r="C3487" t="str">
            <v>Офис</v>
          </cell>
          <cell r="D3487" t="str">
            <v>подотчет</v>
          </cell>
          <cell r="G3487">
            <v>4800</v>
          </cell>
          <cell r="H3487">
            <v>71</v>
          </cell>
          <cell r="I3487">
            <v>50</v>
          </cell>
        </row>
        <row r="3488">
          <cell r="B3488">
            <v>41865</v>
          </cell>
          <cell r="C3488" t="str">
            <v>14.09.10 ФМ Закупка премиумсов</v>
          </cell>
          <cell r="D3488" t="str">
            <v>полиграфия и производство</v>
          </cell>
          <cell r="G3488">
            <v>120000</v>
          </cell>
          <cell r="H3488">
            <v>60</v>
          </cell>
          <cell r="I3488">
            <v>50</v>
          </cell>
        </row>
        <row r="3489">
          <cell r="B3489">
            <v>41865</v>
          </cell>
          <cell r="C3489" t="str">
            <v>14.08.31 Бар Проходимец</v>
          </cell>
          <cell r="D3489" t="str">
            <v>подотчет</v>
          </cell>
          <cell r="G3489">
            <v>1440</v>
          </cell>
          <cell r="H3489">
            <v>50</v>
          </cell>
          <cell r="I3489">
            <v>71</v>
          </cell>
        </row>
        <row r="3490">
          <cell r="B3490">
            <v>41865</v>
          </cell>
          <cell r="C3490" t="str">
            <v>ИД</v>
          </cell>
          <cell r="D3490" t="str">
            <v>доход от ИД</v>
          </cell>
          <cell r="G3490">
            <v>35.479999999999997</v>
          </cell>
          <cell r="H3490">
            <v>51</v>
          </cell>
          <cell r="I3490">
            <v>91</v>
          </cell>
        </row>
        <row r="3491">
          <cell r="B3491">
            <v>41866</v>
          </cell>
          <cell r="C3491" t="str">
            <v>14.08.15 ФМ Sidney Beach</v>
          </cell>
          <cell r="D3491" t="str">
            <v>Комиссия контрагентам</v>
          </cell>
          <cell r="G3491">
            <v>13300</v>
          </cell>
          <cell r="H3491">
            <v>20</v>
          </cell>
          <cell r="I3491">
            <v>60</v>
          </cell>
        </row>
        <row r="3492">
          <cell r="B3492">
            <v>41866</v>
          </cell>
          <cell r="C3492" t="str">
            <v>ИД</v>
          </cell>
          <cell r="D3492" t="str">
            <v>депозиты</v>
          </cell>
          <cell r="G3492">
            <v>350000</v>
          </cell>
          <cell r="H3492">
            <v>51</v>
          </cell>
          <cell r="I3492">
            <v>54</v>
          </cell>
        </row>
        <row r="3493">
          <cell r="B3493">
            <v>41866</v>
          </cell>
          <cell r="C3493" t="str">
            <v>ФД</v>
          </cell>
          <cell r="D3493" t="str">
            <v>Займы</v>
          </cell>
          <cell r="G3493">
            <v>165000</v>
          </cell>
          <cell r="H3493">
            <v>50</v>
          </cell>
          <cell r="I3493">
            <v>66</v>
          </cell>
        </row>
        <row r="3494">
          <cell r="B3494">
            <v>41866</v>
          </cell>
          <cell r="C3494" t="str">
            <v>ФД</v>
          </cell>
          <cell r="D3494" t="str">
            <v>Транзит</v>
          </cell>
          <cell r="G3494">
            <v>250000</v>
          </cell>
          <cell r="H3494">
            <v>57</v>
          </cell>
          <cell r="I3494">
            <v>51</v>
          </cell>
        </row>
        <row r="3495">
          <cell r="B3495">
            <v>41866</v>
          </cell>
          <cell r="C3495" t="str">
            <v>Офис</v>
          </cell>
          <cell r="D3495" t="str">
            <v>налоги</v>
          </cell>
          <cell r="G3495">
            <v>39173</v>
          </cell>
          <cell r="H3495">
            <v>68</v>
          </cell>
          <cell r="I3495">
            <v>51</v>
          </cell>
        </row>
        <row r="3496">
          <cell r="B3496">
            <v>41866</v>
          </cell>
          <cell r="C3496" t="str">
            <v>ФД</v>
          </cell>
          <cell r="D3496" t="str">
            <v>перемещение</v>
          </cell>
          <cell r="G3496">
            <v>12490.8</v>
          </cell>
          <cell r="H3496">
            <v>50</v>
          </cell>
          <cell r="I3496">
            <v>51</v>
          </cell>
        </row>
        <row r="3497">
          <cell r="B3497">
            <v>41866</v>
          </cell>
          <cell r="C3497" t="str">
            <v>14.08.02 ФМ DataBase Activation July Part2</v>
          </cell>
          <cell r="D3497" t="str">
            <v>Промоперсонал</v>
          </cell>
          <cell r="G3497">
            <v>120300</v>
          </cell>
          <cell r="H3497">
            <v>60</v>
          </cell>
          <cell r="I3497">
            <v>50</v>
          </cell>
        </row>
        <row r="3498">
          <cell r="B3498">
            <v>41866</v>
          </cell>
          <cell r="C3498" t="str">
            <v>14.08.02 ФМ DataBase Activation July Part2</v>
          </cell>
          <cell r="D3498" t="str">
            <v>Промоперсонал</v>
          </cell>
          <cell r="G3498">
            <v>120300</v>
          </cell>
          <cell r="H3498">
            <v>20</v>
          </cell>
          <cell r="I3498">
            <v>60</v>
          </cell>
        </row>
        <row r="3499">
          <cell r="B3499">
            <v>41866</v>
          </cell>
          <cell r="C3499" t="str">
            <v>14.08.15 ФМ Sidney Beach</v>
          </cell>
          <cell r="D3499" t="str">
            <v>аренда оборудования</v>
          </cell>
          <cell r="G3499">
            <v>16504</v>
          </cell>
          <cell r="H3499">
            <v>60</v>
          </cell>
          <cell r="I3499">
            <v>51</v>
          </cell>
        </row>
        <row r="3500">
          <cell r="B3500">
            <v>41866</v>
          </cell>
          <cell r="C3500" t="str">
            <v>14.08.15 ФМ Sidney Beach</v>
          </cell>
          <cell r="D3500" t="str">
            <v>аренда оборудования</v>
          </cell>
          <cell r="G3500">
            <v>16504</v>
          </cell>
          <cell r="H3500">
            <v>20</v>
          </cell>
          <cell r="I3500">
            <v>60</v>
          </cell>
        </row>
        <row r="3501">
          <cell r="B3501">
            <v>41866</v>
          </cell>
          <cell r="C3501" t="str">
            <v>Офис</v>
          </cell>
          <cell r="D3501" t="str">
            <v>Реклама</v>
          </cell>
          <cell r="G3501">
            <v>11000</v>
          </cell>
          <cell r="H3501">
            <v>76</v>
          </cell>
          <cell r="I3501">
            <v>51</v>
          </cell>
        </row>
        <row r="3502">
          <cell r="B3502">
            <v>41866</v>
          </cell>
          <cell r="C3502" t="str">
            <v>Офис</v>
          </cell>
          <cell r="D3502" t="str">
            <v>Реклама</v>
          </cell>
          <cell r="G3502">
            <v>11000</v>
          </cell>
          <cell r="H3502">
            <v>26</v>
          </cell>
          <cell r="I3502">
            <v>76</v>
          </cell>
        </row>
        <row r="3503">
          <cell r="B3503">
            <v>41866</v>
          </cell>
          <cell r="C3503" t="str">
            <v>ФД</v>
          </cell>
          <cell r="D3503" t="str">
            <v>Займы</v>
          </cell>
          <cell r="G3503">
            <v>12490.8</v>
          </cell>
          <cell r="H3503">
            <v>66</v>
          </cell>
          <cell r="I3503">
            <v>50</v>
          </cell>
        </row>
        <row r="3504">
          <cell r="B3504">
            <v>41866</v>
          </cell>
          <cell r="C3504" t="str">
            <v>ФД</v>
          </cell>
          <cell r="D3504" t="str">
            <v>Займы</v>
          </cell>
          <cell r="G3504">
            <v>5000</v>
          </cell>
          <cell r="H3504">
            <v>66</v>
          </cell>
          <cell r="I3504">
            <v>50</v>
          </cell>
        </row>
        <row r="3505">
          <cell r="B3505">
            <v>41866</v>
          </cell>
          <cell r="C3505" t="str">
            <v>офис</v>
          </cell>
          <cell r="D3505" t="str">
            <v>накладные расходы</v>
          </cell>
          <cell r="G3505">
            <v>244</v>
          </cell>
          <cell r="H3505">
            <v>76</v>
          </cell>
          <cell r="I3505">
            <v>50</v>
          </cell>
        </row>
        <row r="3506">
          <cell r="B3506">
            <v>41866</v>
          </cell>
          <cell r="C3506" t="str">
            <v>офис</v>
          </cell>
          <cell r="D3506" t="str">
            <v>накладные расходы</v>
          </cell>
          <cell r="G3506">
            <v>244</v>
          </cell>
          <cell r="H3506">
            <v>26</v>
          </cell>
          <cell r="I3506">
            <v>76</v>
          </cell>
        </row>
        <row r="3507">
          <cell r="B3507">
            <v>41866</v>
          </cell>
          <cell r="C3507" t="str">
            <v>ФД</v>
          </cell>
          <cell r="D3507" t="str">
            <v>Транзит</v>
          </cell>
          <cell r="G3507">
            <v>200000</v>
          </cell>
          <cell r="H3507">
            <v>50</v>
          </cell>
          <cell r="I3507">
            <v>57</v>
          </cell>
        </row>
        <row r="3508">
          <cell r="B3508">
            <v>41866</v>
          </cell>
          <cell r="C3508" t="str">
            <v>Офис</v>
          </cell>
          <cell r="D3508" t="str">
            <v>% за обращение</v>
          </cell>
          <cell r="G3508">
            <v>13000</v>
          </cell>
          <cell r="H3508">
            <v>76</v>
          </cell>
          <cell r="I3508">
            <v>50</v>
          </cell>
        </row>
        <row r="3509">
          <cell r="B3509">
            <v>41866</v>
          </cell>
          <cell r="C3509" t="str">
            <v>Офис</v>
          </cell>
          <cell r="D3509" t="str">
            <v>% за обращение</v>
          </cell>
          <cell r="G3509">
            <v>13000</v>
          </cell>
          <cell r="H3509">
            <v>26</v>
          </cell>
          <cell r="I3509">
            <v>76</v>
          </cell>
        </row>
        <row r="3510">
          <cell r="B3510">
            <v>41866</v>
          </cell>
          <cell r="C3510" t="str">
            <v>Офис</v>
          </cell>
          <cell r="D3510" t="str">
            <v>Зарплата 07</v>
          </cell>
          <cell r="G3510">
            <v>13000</v>
          </cell>
          <cell r="H3510">
            <v>70</v>
          </cell>
          <cell r="I3510">
            <v>50</v>
          </cell>
        </row>
        <row r="3511">
          <cell r="B3511">
            <v>41866</v>
          </cell>
          <cell r="C3511" t="str">
            <v>14.08.15 ФМ Sidney Beach</v>
          </cell>
          <cell r="D3511" t="str">
            <v>полиграфия и производство</v>
          </cell>
          <cell r="G3511">
            <v>755.01120000000003</v>
          </cell>
          <cell r="H3511">
            <v>20</v>
          </cell>
          <cell r="I3511">
            <v>60</v>
          </cell>
        </row>
        <row r="3512">
          <cell r="B3512">
            <v>41866</v>
          </cell>
          <cell r="C3512" t="str">
            <v>14.08.15 ФМ Sidney Beach</v>
          </cell>
          <cell r="D3512" t="str">
            <v>Реализация</v>
          </cell>
          <cell r="G3512">
            <v>273959.24</v>
          </cell>
          <cell r="H3512">
            <v>62</v>
          </cell>
          <cell r="I3512">
            <v>90</v>
          </cell>
        </row>
        <row r="3513">
          <cell r="B3513">
            <v>41866</v>
          </cell>
          <cell r="C3513" t="str">
            <v>14.08.15 ФМ Sidney Beach</v>
          </cell>
          <cell r="D3513" t="str">
            <v>% аккаунта</v>
          </cell>
          <cell r="G3513">
            <v>4140</v>
          </cell>
          <cell r="H3513">
            <v>20</v>
          </cell>
          <cell r="I3513">
            <v>60</v>
          </cell>
        </row>
        <row r="3514">
          <cell r="B3514">
            <v>41866</v>
          </cell>
          <cell r="C3514" t="str">
            <v>14.08.15 ФМ Sidney Beach</v>
          </cell>
          <cell r="D3514" t="str">
            <v>% проджекта</v>
          </cell>
          <cell r="G3514">
            <v>4140</v>
          </cell>
          <cell r="H3514">
            <v>20</v>
          </cell>
          <cell r="I3514">
            <v>60</v>
          </cell>
        </row>
        <row r="3515">
          <cell r="B3515">
            <v>41867</v>
          </cell>
          <cell r="C3515" t="str">
            <v>14.08.16 ФМ Москва-Сити</v>
          </cell>
          <cell r="D3515" t="str">
            <v>Комиссия контрагентам</v>
          </cell>
          <cell r="G3515">
            <v>2410</v>
          </cell>
          <cell r="H3515">
            <v>20</v>
          </cell>
          <cell r="I3515">
            <v>60</v>
          </cell>
        </row>
        <row r="3516">
          <cell r="B3516">
            <v>41867</v>
          </cell>
          <cell r="C3516" t="str">
            <v>14.08.16 ФМ Москва-Сити</v>
          </cell>
          <cell r="D3516" t="str">
            <v>Реализация</v>
          </cell>
          <cell r="G3516">
            <v>47833.78</v>
          </cell>
          <cell r="H3516">
            <v>62</v>
          </cell>
          <cell r="I3516">
            <v>90</v>
          </cell>
        </row>
        <row r="3517">
          <cell r="B3517">
            <v>41867</v>
          </cell>
          <cell r="C3517" t="str">
            <v>14.08.16 ФМ Москва-Сити</v>
          </cell>
          <cell r="D3517" t="str">
            <v>% аккаунта</v>
          </cell>
          <cell r="G3517">
            <v>1820</v>
          </cell>
          <cell r="H3517">
            <v>20</v>
          </cell>
          <cell r="I3517">
            <v>60</v>
          </cell>
        </row>
        <row r="3518">
          <cell r="B3518">
            <v>41867</v>
          </cell>
          <cell r="C3518" t="str">
            <v>14.08.16 ФМ Москва-Сити</v>
          </cell>
          <cell r="D3518" t="str">
            <v>% проджекта</v>
          </cell>
          <cell r="G3518">
            <v>1820</v>
          </cell>
          <cell r="H3518">
            <v>20</v>
          </cell>
          <cell r="I3518">
            <v>60</v>
          </cell>
        </row>
        <row r="3519">
          <cell r="B3519">
            <v>41869</v>
          </cell>
          <cell r="C3519" t="str">
            <v>Офис</v>
          </cell>
          <cell r="D3519" t="str">
            <v>Зарплата 06</v>
          </cell>
          <cell r="G3519">
            <v>8000</v>
          </cell>
          <cell r="H3519">
            <v>70</v>
          </cell>
          <cell r="I3519">
            <v>50</v>
          </cell>
        </row>
        <row r="3520">
          <cell r="B3520">
            <v>41869</v>
          </cell>
          <cell r="C3520" t="str">
            <v>14.08.21 ФМ Le Cristal</v>
          </cell>
          <cell r="D3520" t="str">
            <v>сопровождение деятельности</v>
          </cell>
          <cell r="G3520">
            <v>10000</v>
          </cell>
          <cell r="H3520">
            <v>60</v>
          </cell>
          <cell r="I3520">
            <v>51</v>
          </cell>
        </row>
        <row r="3521">
          <cell r="B3521">
            <v>41869</v>
          </cell>
          <cell r="C3521" t="str">
            <v>14.08.21 ФМ Le Cristal</v>
          </cell>
          <cell r="D3521" t="str">
            <v>сопровождение деятельности</v>
          </cell>
          <cell r="G3521">
            <v>10000</v>
          </cell>
          <cell r="H3521">
            <v>20</v>
          </cell>
          <cell r="I3521">
            <v>60</v>
          </cell>
        </row>
        <row r="3522">
          <cell r="B3522">
            <v>41869</v>
          </cell>
          <cell r="C3522" t="str">
            <v>14.08.10 ФМ Униформа Retail</v>
          </cell>
          <cell r="D3522" t="str">
            <v>Закупка материалов</v>
          </cell>
          <cell r="G3522">
            <v>16492</v>
          </cell>
          <cell r="H3522">
            <v>60</v>
          </cell>
          <cell r="I3522">
            <v>50</v>
          </cell>
        </row>
        <row r="3523">
          <cell r="B3523">
            <v>41869</v>
          </cell>
          <cell r="C3523" t="str">
            <v>14.09.10 ФМ Закупка премиумсов</v>
          </cell>
          <cell r="D3523" t="str">
            <v>полиграфия и производство</v>
          </cell>
          <cell r="G3523">
            <v>45000</v>
          </cell>
          <cell r="H3523">
            <v>60</v>
          </cell>
          <cell r="I3523">
            <v>50</v>
          </cell>
        </row>
        <row r="3524">
          <cell r="B3524">
            <v>41869</v>
          </cell>
          <cell r="C3524" t="str">
            <v>14.07.17 ББР Банк Запонки</v>
          </cell>
          <cell r="D3524" t="str">
            <v>подотчет</v>
          </cell>
          <cell r="G3524">
            <v>600</v>
          </cell>
          <cell r="H3524">
            <v>50</v>
          </cell>
          <cell r="I3524">
            <v>71</v>
          </cell>
        </row>
        <row r="3525">
          <cell r="B3525">
            <v>41869</v>
          </cell>
          <cell r="C3525" t="str">
            <v>14.07.17 ББР Банк Запонки</v>
          </cell>
          <cell r="D3525" t="str">
            <v>полиграфия и производство</v>
          </cell>
          <cell r="G3525">
            <v>600</v>
          </cell>
          <cell r="H3525">
            <v>60</v>
          </cell>
          <cell r="I3525">
            <v>50</v>
          </cell>
        </row>
        <row r="3526">
          <cell r="B3526">
            <v>41869</v>
          </cell>
          <cell r="C3526" t="str">
            <v>Офис</v>
          </cell>
          <cell r="D3526" t="str">
            <v>Зарплата 07</v>
          </cell>
          <cell r="G3526">
            <v>20000</v>
          </cell>
          <cell r="H3526">
            <v>70</v>
          </cell>
          <cell r="I3526">
            <v>50</v>
          </cell>
        </row>
        <row r="3527">
          <cell r="B3527">
            <v>41869</v>
          </cell>
          <cell r="C3527" t="str">
            <v>О!Бюро</v>
          </cell>
          <cell r="D3527" t="str">
            <v>Реклама</v>
          </cell>
          <cell r="G3527">
            <v>648</v>
          </cell>
          <cell r="H3527">
            <v>60</v>
          </cell>
          <cell r="I3527">
            <v>50</v>
          </cell>
        </row>
        <row r="3528">
          <cell r="B3528">
            <v>41869</v>
          </cell>
          <cell r="C3528" t="str">
            <v>О!Бюро</v>
          </cell>
          <cell r="D3528" t="str">
            <v>Реклама</v>
          </cell>
          <cell r="G3528">
            <v>126</v>
          </cell>
          <cell r="H3528">
            <v>60</v>
          </cell>
          <cell r="I3528">
            <v>50</v>
          </cell>
        </row>
        <row r="3529">
          <cell r="B3529">
            <v>41869</v>
          </cell>
          <cell r="C3529" t="str">
            <v>Офис</v>
          </cell>
          <cell r="D3529" t="str">
            <v>накладные расходы</v>
          </cell>
          <cell r="G3529">
            <v>55</v>
          </cell>
          <cell r="H3529">
            <v>76</v>
          </cell>
          <cell r="I3529">
            <v>50</v>
          </cell>
        </row>
        <row r="3530">
          <cell r="B3530">
            <v>41869</v>
          </cell>
          <cell r="C3530" t="str">
            <v>О!Бюро</v>
          </cell>
          <cell r="D3530" t="str">
            <v>Реклама</v>
          </cell>
          <cell r="G3530">
            <v>648</v>
          </cell>
          <cell r="H3530">
            <v>20</v>
          </cell>
          <cell r="I3530">
            <v>60</v>
          </cell>
        </row>
        <row r="3531">
          <cell r="B3531">
            <v>41869</v>
          </cell>
          <cell r="C3531" t="str">
            <v>О!Бюро</v>
          </cell>
          <cell r="D3531" t="str">
            <v>Реклама</v>
          </cell>
          <cell r="G3531">
            <v>126</v>
          </cell>
          <cell r="H3531">
            <v>20</v>
          </cell>
          <cell r="I3531">
            <v>60</v>
          </cell>
        </row>
        <row r="3532">
          <cell r="B3532">
            <v>41869</v>
          </cell>
          <cell r="C3532" t="str">
            <v>Офис</v>
          </cell>
          <cell r="D3532" t="str">
            <v>накладные расходы</v>
          </cell>
          <cell r="G3532">
            <v>55</v>
          </cell>
          <cell r="H3532">
            <v>26</v>
          </cell>
          <cell r="I3532">
            <v>76</v>
          </cell>
        </row>
        <row r="3533">
          <cell r="B3533">
            <v>41869</v>
          </cell>
          <cell r="C3533" t="str">
            <v>Офис</v>
          </cell>
          <cell r="D3533" t="str">
            <v>накладные расходы</v>
          </cell>
          <cell r="G3533">
            <v>500</v>
          </cell>
          <cell r="H3533">
            <v>76</v>
          </cell>
          <cell r="I3533">
            <v>50</v>
          </cell>
        </row>
        <row r="3534">
          <cell r="B3534">
            <v>41869</v>
          </cell>
          <cell r="C3534" t="str">
            <v>Офис</v>
          </cell>
          <cell r="D3534" t="str">
            <v>накладные расходы</v>
          </cell>
          <cell r="G3534">
            <v>500</v>
          </cell>
          <cell r="H3534">
            <v>26</v>
          </cell>
          <cell r="I3534">
            <v>76</v>
          </cell>
        </row>
        <row r="3535">
          <cell r="B3535">
            <v>41869</v>
          </cell>
          <cell r="C3535" t="str">
            <v>ФД</v>
          </cell>
          <cell r="D3535" t="str">
            <v>Займы</v>
          </cell>
          <cell r="G3535">
            <v>50000</v>
          </cell>
          <cell r="H3535">
            <v>66</v>
          </cell>
          <cell r="I3535">
            <v>50</v>
          </cell>
        </row>
        <row r="3536">
          <cell r="B3536">
            <v>41869</v>
          </cell>
          <cell r="C3536" t="str">
            <v>Офис</v>
          </cell>
          <cell r="D3536" t="str">
            <v>подотчет</v>
          </cell>
          <cell r="G3536">
            <v>3600</v>
          </cell>
          <cell r="H3536">
            <v>71</v>
          </cell>
          <cell r="I3536">
            <v>50</v>
          </cell>
        </row>
        <row r="3537">
          <cell r="B3537">
            <v>41869</v>
          </cell>
          <cell r="C3537" t="str">
            <v>14.08.10 ФМ Униформа Retail</v>
          </cell>
          <cell r="D3537" t="str">
            <v>Закупка материалов</v>
          </cell>
          <cell r="G3537">
            <v>16492</v>
          </cell>
          <cell r="H3537">
            <v>20</v>
          </cell>
          <cell r="I3537">
            <v>60</v>
          </cell>
        </row>
        <row r="3538">
          <cell r="B3538">
            <v>41869</v>
          </cell>
          <cell r="C3538" t="str">
            <v>Офис</v>
          </cell>
          <cell r="D3538" t="str">
            <v>накладные расходы</v>
          </cell>
          <cell r="G3538">
            <v>720.59</v>
          </cell>
          <cell r="H3538">
            <v>76</v>
          </cell>
          <cell r="I3538">
            <v>55</v>
          </cell>
        </row>
        <row r="3539">
          <cell r="B3539">
            <v>41869</v>
          </cell>
          <cell r="C3539" t="str">
            <v>Офис</v>
          </cell>
          <cell r="D3539" t="str">
            <v>накладные расходы</v>
          </cell>
          <cell r="G3539">
            <v>720.59</v>
          </cell>
          <cell r="H3539">
            <v>26</v>
          </cell>
          <cell r="I3539">
            <v>76</v>
          </cell>
        </row>
        <row r="3540">
          <cell r="B3540">
            <v>41870</v>
          </cell>
          <cell r="C3540" t="str">
            <v>Офис</v>
          </cell>
          <cell r="D3540" t="str">
            <v>накладные расходы</v>
          </cell>
          <cell r="G3540">
            <v>1000</v>
          </cell>
          <cell r="H3540">
            <v>76</v>
          </cell>
          <cell r="I3540">
            <v>50</v>
          </cell>
        </row>
        <row r="3541">
          <cell r="B3541">
            <v>41870</v>
          </cell>
          <cell r="C3541" t="str">
            <v>Офис</v>
          </cell>
          <cell r="D3541" t="str">
            <v>накладные расходы</v>
          </cell>
          <cell r="G3541">
            <v>1000</v>
          </cell>
          <cell r="H3541">
            <v>26</v>
          </cell>
          <cell r="I3541">
            <v>76</v>
          </cell>
        </row>
        <row r="3542">
          <cell r="B3542">
            <v>41870</v>
          </cell>
          <cell r="C3542" t="str">
            <v>Офис</v>
          </cell>
          <cell r="D3542" t="str">
            <v>Зарплата 07</v>
          </cell>
          <cell r="G3542">
            <v>2000</v>
          </cell>
          <cell r="H3542">
            <v>70</v>
          </cell>
          <cell r="I3542">
            <v>50</v>
          </cell>
        </row>
        <row r="3543">
          <cell r="B3543">
            <v>41870</v>
          </cell>
          <cell r="C3543" t="str">
            <v>14.08.05 ФМ КЛД Parliament DataBase Activation Kaliningrad</v>
          </cell>
          <cell r="D3543" t="str">
            <v>подотчет</v>
          </cell>
          <cell r="G3543">
            <v>15500</v>
          </cell>
          <cell r="H3543">
            <v>71</v>
          </cell>
          <cell r="I3543">
            <v>50</v>
          </cell>
        </row>
        <row r="3544">
          <cell r="B3544">
            <v>41870</v>
          </cell>
          <cell r="C3544" t="str">
            <v>ФД</v>
          </cell>
          <cell r="D3544" t="str">
            <v>Транзит</v>
          </cell>
          <cell r="G3544">
            <v>-300000</v>
          </cell>
          <cell r="H3544">
            <v>57</v>
          </cell>
          <cell r="I3544">
            <v>51</v>
          </cell>
        </row>
        <row r="3545">
          <cell r="B3545">
            <v>41870</v>
          </cell>
          <cell r="C3545" t="str">
            <v>ФД</v>
          </cell>
          <cell r="D3545" t="str">
            <v>Транзит</v>
          </cell>
          <cell r="G3545">
            <v>294490</v>
          </cell>
          <cell r="H3545">
            <v>57</v>
          </cell>
          <cell r="I3545">
            <v>51</v>
          </cell>
        </row>
        <row r="3546">
          <cell r="B3546">
            <v>41870</v>
          </cell>
          <cell r="C3546" t="str">
            <v>Офис</v>
          </cell>
          <cell r="D3546" t="str">
            <v>Зарплата 07</v>
          </cell>
          <cell r="G3546">
            <v>10000</v>
          </cell>
          <cell r="H3546">
            <v>70</v>
          </cell>
          <cell r="I3546">
            <v>50</v>
          </cell>
        </row>
        <row r="3547">
          <cell r="B3547">
            <v>41871</v>
          </cell>
          <cell r="C3547" t="str">
            <v>14.06.10 ВТБ24 Санкт-Петербург</v>
          </cell>
          <cell r="D3547" t="str">
            <v>оплата покупателя</v>
          </cell>
          <cell r="G3547">
            <v>20897.8</v>
          </cell>
          <cell r="H3547">
            <v>51</v>
          </cell>
          <cell r="I3547">
            <v>62</v>
          </cell>
        </row>
        <row r="3548">
          <cell r="B3548">
            <v>41871</v>
          </cell>
          <cell r="C3548" t="str">
            <v>14.09.06 ФМ Москва-Сити</v>
          </cell>
          <cell r="D3548" t="str">
            <v>сопровождение деятельности</v>
          </cell>
          <cell r="G3548">
            <v>1000</v>
          </cell>
          <cell r="H3548">
            <v>60</v>
          </cell>
          <cell r="I3548">
            <v>51</v>
          </cell>
        </row>
        <row r="3549">
          <cell r="B3549">
            <v>41871</v>
          </cell>
          <cell r="C3549" t="str">
            <v>14.08.23 ФМ Москва-Сити</v>
          </cell>
          <cell r="D3549" t="str">
            <v>сопровождение деятельности</v>
          </cell>
          <cell r="G3549">
            <v>1000</v>
          </cell>
          <cell r="H3549">
            <v>60</v>
          </cell>
          <cell r="I3549">
            <v>51</v>
          </cell>
        </row>
        <row r="3550">
          <cell r="B3550">
            <v>41871</v>
          </cell>
          <cell r="C3550" t="str">
            <v>14.08.23 ФМ Sidney Beach</v>
          </cell>
          <cell r="D3550" t="str">
            <v>сопровождение деятельности</v>
          </cell>
          <cell r="G3550">
            <v>2000</v>
          </cell>
          <cell r="H3550">
            <v>60</v>
          </cell>
          <cell r="I3550">
            <v>51</v>
          </cell>
        </row>
        <row r="3551">
          <cell r="B3551">
            <v>41871</v>
          </cell>
          <cell r="C3551" t="str">
            <v>14.08.21 ФМ Le Cristal</v>
          </cell>
          <cell r="D3551" t="str">
            <v>сопровождение деятельности</v>
          </cell>
          <cell r="G3551">
            <v>2000</v>
          </cell>
          <cell r="H3551">
            <v>60</v>
          </cell>
          <cell r="I3551">
            <v>51</v>
          </cell>
        </row>
        <row r="3552">
          <cell r="B3552">
            <v>41871</v>
          </cell>
          <cell r="C3552" t="str">
            <v>Газель</v>
          </cell>
          <cell r="D3552" t="str">
            <v>обслуживание газели</v>
          </cell>
          <cell r="G3552">
            <v>4000</v>
          </cell>
          <cell r="H3552">
            <v>60</v>
          </cell>
          <cell r="I3552">
            <v>51</v>
          </cell>
        </row>
        <row r="3553">
          <cell r="B3553">
            <v>41871</v>
          </cell>
          <cell r="C3553" t="str">
            <v>14.08.23 ФМ Москва-Сити</v>
          </cell>
          <cell r="D3553" t="str">
            <v>сопровождение деятельности</v>
          </cell>
          <cell r="G3553">
            <v>1000</v>
          </cell>
          <cell r="H3553">
            <v>20</v>
          </cell>
          <cell r="I3553">
            <v>60</v>
          </cell>
        </row>
        <row r="3554">
          <cell r="B3554">
            <v>41871</v>
          </cell>
          <cell r="C3554" t="str">
            <v>14.08.23 ФМ Sidney Beach</v>
          </cell>
          <cell r="D3554" t="str">
            <v>сопровождение деятельности</v>
          </cell>
          <cell r="G3554">
            <v>2000</v>
          </cell>
          <cell r="H3554">
            <v>20</v>
          </cell>
          <cell r="I3554">
            <v>60</v>
          </cell>
        </row>
        <row r="3555">
          <cell r="B3555">
            <v>41871</v>
          </cell>
          <cell r="C3555" t="str">
            <v>14.08.21 ФМ Le Cristal</v>
          </cell>
          <cell r="D3555" t="str">
            <v>сопровождение деятельности</v>
          </cell>
          <cell r="G3555">
            <v>2000</v>
          </cell>
          <cell r="H3555">
            <v>20</v>
          </cell>
          <cell r="I3555">
            <v>60</v>
          </cell>
        </row>
        <row r="3556">
          <cell r="B3556">
            <v>41871</v>
          </cell>
          <cell r="C3556" t="str">
            <v>Газель</v>
          </cell>
          <cell r="D3556" t="str">
            <v>обслуживание газели</v>
          </cell>
          <cell r="G3556">
            <v>4000</v>
          </cell>
          <cell r="H3556">
            <v>20</v>
          </cell>
          <cell r="I3556">
            <v>60</v>
          </cell>
        </row>
        <row r="3557">
          <cell r="B3557">
            <v>41871</v>
          </cell>
          <cell r="C3557" t="str">
            <v>Офис</v>
          </cell>
          <cell r="D3557" t="str">
            <v>накладные расходы</v>
          </cell>
          <cell r="G3557">
            <v>250</v>
          </cell>
          <cell r="H3557">
            <v>76</v>
          </cell>
          <cell r="I3557">
            <v>50</v>
          </cell>
        </row>
        <row r="3558">
          <cell r="B3558">
            <v>41871</v>
          </cell>
          <cell r="C3558" t="str">
            <v>Офис</v>
          </cell>
          <cell r="D3558" t="str">
            <v>накладные расходы</v>
          </cell>
          <cell r="G3558">
            <v>250</v>
          </cell>
          <cell r="H3558">
            <v>26</v>
          </cell>
          <cell r="I3558">
            <v>76</v>
          </cell>
        </row>
        <row r="3559">
          <cell r="B3559">
            <v>41871</v>
          </cell>
          <cell r="C3559" t="str">
            <v>14.08.15 ФМ Sidney Beach</v>
          </cell>
          <cell r="D3559" t="str">
            <v>сопровождение деятельности</v>
          </cell>
          <cell r="G3559">
            <v>2900</v>
          </cell>
          <cell r="H3559">
            <v>60</v>
          </cell>
          <cell r="I3559">
            <v>51</v>
          </cell>
        </row>
        <row r="3560">
          <cell r="B3560">
            <v>41871</v>
          </cell>
          <cell r="C3560" t="str">
            <v>14.08.15 ФМ Sidney Beach</v>
          </cell>
          <cell r="D3560" t="str">
            <v>сопровождение деятельности</v>
          </cell>
          <cell r="G3560">
            <v>2900</v>
          </cell>
          <cell r="H3560">
            <v>20</v>
          </cell>
          <cell r="I3560">
            <v>60</v>
          </cell>
        </row>
        <row r="3561">
          <cell r="B3561">
            <v>41871</v>
          </cell>
          <cell r="C3561" t="str">
            <v>ФД</v>
          </cell>
          <cell r="D3561" t="str">
            <v>Транзит</v>
          </cell>
          <cell r="G3561">
            <v>250000</v>
          </cell>
          <cell r="H3561">
            <v>50</v>
          </cell>
          <cell r="I3561">
            <v>57</v>
          </cell>
        </row>
        <row r="3562">
          <cell r="B3562">
            <v>41871</v>
          </cell>
          <cell r="C3562" t="str">
            <v>Офис</v>
          </cell>
          <cell r="D3562" t="str">
            <v>% за обращение</v>
          </cell>
          <cell r="G3562">
            <v>16250</v>
          </cell>
          <cell r="H3562">
            <v>76</v>
          </cell>
          <cell r="I3562">
            <v>50</v>
          </cell>
        </row>
        <row r="3563">
          <cell r="B3563">
            <v>41871</v>
          </cell>
          <cell r="C3563" t="str">
            <v>Офис</v>
          </cell>
          <cell r="D3563" t="str">
            <v>% за обращение</v>
          </cell>
          <cell r="G3563">
            <v>16250</v>
          </cell>
          <cell r="H3563">
            <v>26</v>
          </cell>
          <cell r="I3563">
            <v>76</v>
          </cell>
        </row>
        <row r="3564">
          <cell r="B3564">
            <v>41871</v>
          </cell>
          <cell r="C3564" t="str">
            <v>Офис</v>
          </cell>
          <cell r="D3564" t="str">
            <v>Зарплата 07</v>
          </cell>
          <cell r="G3564">
            <v>19000</v>
          </cell>
          <cell r="H3564">
            <v>70</v>
          </cell>
          <cell r="I3564">
            <v>50</v>
          </cell>
        </row>
        <row r="3565">
          <cell r="B3565">
            <v>41871</v>
          </cell>
          <cell r="C3565" t="str">
            <v>ФД</v>
          </cell>
          <cell r="D3565" t="str">
            <v>Займы</v>
          </cell>
          <cell r="G3565">
            <v>800000</v>
          </cell>
          <cell r="H3565">
            <v>50</v>
          </cell>
          <cell r="I3565">
            <v>66</v>
          </cell>
        </row>
        <row r="3566">
          <cell r="B3566">
            <v>41871</v>
          </cell>
          <cell r="C3566" t="str">
            <v>ФД</v>
          </cell>
          <cell r="D3566" t="str">
            <v>Займы</v>
          </cell>
          <cell r="G3566">
            <v>50000</v>
          </cell>
          <cell r="H3566">
            <v>66</v>
          </cell>
          <cell r="I3566">
            <v>50</v>
          </cell>
        </row>
        <row r="3567">
          <cell r="B3567">
            <v>41871</v>
          </cell>
          <cell r="C3567" t="str">
            <v>ФД</v>
          </cell>
          <cell r="D3567" t="str">
            <v>Займы</v>
          </cell>
          <cell r="G3567">
            <v>40000</v>
          </cell>
          <cell r="H3567">
            <v>66</v>
          </cell>
          <cell r="I3567">
            <v>50</v>
          </cell>
        </row>
        <row r="3568">
          <cell r="B3568">
            <v>41871</v>
          </cell>
          <cell r="C3568" t="str">
            <v>О!Бюро</v>
          </cell>
          <cell r="D3568" t="str">
            <v>подотчет</v>
          </cell>
          <cell r="G3568">
            <v>12000</v>
          </cell>
          <cell r="H3568">
            <v>71</v>
          </cell>
          <cell r="I3568">
            <v>50</v>
          </cell>
        </row>
        <row r="3569">
          <cell r="B3569">
            <v>41871</v>
          </cell>
          <cell r="C3569" t="str">
            <v>14.06.10 ФМ DataBase Activation June</v>
          </cell>
          <cell r="D3569" t="str">
            <v>подотчет</v>
          </cell>
          <cell r="G3569">
            <v>1000</v>
          </cell>
          <cell r="H3569">
            <v>71</v>
          </cell>
          <cell r="I3569">
            <v>50</v>
          </cell>
        </row>
        <row r="3570">
          <cell r="B3570">
            <v>41871</v>
          </cell>
          <cell r="C3570" t="str">
            <v>Офис</v>
          </cell>
          <cell r="D3570" t="str">
            <v>Зарплата 07</v>
          </cell>
          <cell r="G3570">
            <v>2000</v>
          </cell>
          <cell r="H3570">
            <v>70</v>
          </cell>
          <cell r="I3570">
            <v>50</v>
          </cell>
        </row>
        <row r="3571">
          <cell r="B3571">
            <v>41871</v>
          </cell>
          <cell r="C3571" t="str">
            <v>Офис</v>
          </cell>
          <cell r="D3571" t="str">
            <v>Зарплата 07</v>
          </cell>
          <cell r="G3571">
            <v>100000</v>
          </cell>
          <cell r="H3571">
            <v>70</v>
          </cell>
          <cell r="I3571">
            <v>50</v>
          </cell>
        </row>
        <row r="3572">
          <cell r="B3572">
            <v>41871</v>
          </cell>
          <cell r="C3572" t="str">
            <v>ФКЦ</v>
          </cell>
          <cell r="D3572" t="str">
            <v>Инвестиции</v>
          </cell>
          <cell r="G3572">
            <v>80000</v>
          </cell>
          <cell r="H3572">
            <v>60</v>
          </cell>
          <cell r="I3572">
            <v>50</v>
          </cell>
        </row>
        <row r="3573">
          <cell r="B3573">
            <v>41871</v>
          </cell>
          <cell r="C3573" t="str">
            <v>Офис</v>
          </cell>
          <cell r="D3573" t="str">
            <v>Зарплата 07</v>
          </cell>
          <cell r="G3573">
            <v>20000</v>
          </cell>
          <cell r="H3573">
            <v>70</v>
          </cell>
          <cell r="I3573">
            <v>50</v>
          </cell>
        </row>
        <row r="3574">
          <cell r="B3574">
            <v>41871</v>
          </cell>
          <cell r="C3574" t="str">
            <v>14.08.21 ФМ Le Cristal</v>
          </cell>
          <cell r="D3574" t="str">
            <v>Доп. персонал</v>
          </cell>
          <cell r="G3574">
            <v>9000</v>
          </cell>
          <cell r="H3574">
            <v>60</v>
          </cell>
          <cell r="I3574">
            <v>50</v>
          </cell>
        </row>
        <row r="3575">
          <cell r="B3575">
            <v>41871</v>
          </cell>
          <cell r="C3575" t="str">
            <v>14.08.21 ФМ Le Cristal</v>
          </cell>
          <cell r="D3575" t="str">
            <v>сопровождение деятельности</v>
          </cell>
          <cell r="G3575">
            <v>1800</v>
          </cell>
          <cell r="H3575">
            <v>60</v>
          </cell>
          <cell r="I3575">
            <v>50</v>
          </cell>
        </row>
        <row r="3576">
          <cell r="B3576">
            <v>41871</v>
          </cell>
          <cell r="C3576" t="str">
            <v>14.08.15 ФМ Sidney Beach</v>
          </cell>
          <cell r="D3576" t="str">
            <v>Доп. персонал</v>
          </cell>
          <cell r="G3576">
            <v>2600</v>
          </cell>
          <cell r="H3576">
            <v>60</v>
          </cell>
          <cell r="I3576">
            <v>50</v>
          </cell>
        </row>
        <row r="3577">
          <cell r="B3577">
            <v>41871</v>
          </cell>
          <cell r="C3577" t="str">
            <v>Офис</v>
          </cell>
          <cell r="D3577" t="str">
            <v>Зарплата 07</v>
          </cell>
          <cell r="G3577">
            <v>20000</v>
          </cell>
          <cell r="H3577">
            <v>70</v>
          </cell>
          <cell r="I3577">
            <v>50</v>
          </cell>
        </row>
        <row r="3578">
          <cell r="B3578">
            <v>41871</v>
          </cell>
          <cell r="C3578" t="str">
            <v>Офис</v>
          </cell>
          <cell r="D3578" t="str">
            <v>Зарплата 07</v>
          </cell>
          <cell r="G3578">
            <v>31694</v>
          </cell>
          <cell r="H3578">
            <v>70</v>
          </cell>
          <cell r="I3578">
            <v>50</v>
          </cell>
        </row>
        <row r="3579">
          <cell r="B3579">
            <v>41871</v>
          </cell>
          <cell r="C3579" t="str">
            <v>Офис</v>
          </cell>
          <cell r="D3579" t="str">
            <v>Зарплата 07</v>
          </cell>
          <cell r="G3579">
            <v>8000</v>
          </cell>
          <cell r="H3579">
            <v>70</v>
          </cell>
          <cell r="I3579">
            <v>50</v>
          </cell>
        </row>
        <row r="3580">
          <cell r="B3580">
            <v>41871</v>
          </cell>
          <cell r="C3580" t="str">
            <v>Офис</v>
          </cell>
          <cell r="D3580" t="str">
            <v>Зарплата 07</v>
          </cell>
          <cell r="G3580">
            <v>50000</v>
          </cell>
          <cell r="H3580">
            <v>70</v>
          </cell>
          <cell r="I3580">
            <v>50</v>
          </cell>
        </row>
        <row r="3581">
          <cell r="B3581">
            <v>41871</v>
          </cell>
          <cell r="C3581" t="str">
            <v>Офис</v>
          </cell>
          <cell r="D3581" t="str">
            <v>Зарплата 07</v>
          </cell>
          <cell r="G3581">
            <v>30000</v>
          </cell>
          <cell r="H3581">
            <v>70</v>
          </cell>
          <cell r="I3581">
            <v>50</v>
          </cell>
        </row>
        <row r="3582">
          <cell r="B3582">
            <v>41871</v>
          </cell>
          <cell r="C3582" t="str">
            <v>Офис</v>
          </cell>
          <cell r="D3582" t="str">
            <v>Зарплата 07</v>
          </cell>
          <cell r="G3582">
            <v>43000</v>
          </cell>
          <cell r="H3582">
            <v>70</v>
          </cell>
          <cell r="I3582">
            <v>50</v>
          </cell>
        </row>
        <row r="3583">
          <cell r="B3583">
            <v>41871</v>
          </cell>
          <cell r="C3583" t="str">
            <v>Офис</v>
          </cell>
          <cell r="D3583" t="str">
            <v>Зарплата 07</v>
          </cell>
          <cell r="G3583">
            <v>40000</v>
          </cell>
          <cell r="H3583">
            <v>70</v>
          </cell>
          <cell r="I3583">
            <v>50</v>
          </cell>
        </row>
        <row r="3584">
          <cell r="B3584">
            <v>41871</v>
          </cell>
          <cell r="C3584" t="str">
            <v>Офис</v>
          </cell>
          <cell r="D3584" t="str">
            <v>Зарплата 07</v>
          </cell>
          <cell r="G3584">
            <v>98000</v>
          </cell>
          <cell r="H3584">
            <v>70</v>
          </cell>
          <cell r="I3584">
            <v>50</v>
          </cell>
        </row>
        <row r="3585">
          <cell r="B3585">
            <v>41871</v>
          </cell>
          <cell r="C3585" t="str">
            <v>Офис</v>
          </cell>
          <cell r="D3585" t="str">
            <v>подотчет</v>
          </cell>
          <cell r="G3585">
            <v>20000</v>
          </cell>
          <cell r="H3585">
            <v>50</v>
          </cell>
          <cell r="I3585">
            <v>71</v>
          </cell>
        </row>
        <row r="3586">
          <cell r="B3586">
            <v>41871</v>
          </cell>
          <cell r="C3586" t="str">
            <v>Офис</v>
          </cell>
          <cell r="D3586" t="str">
            <v>подотчет</v>
          </cell>
          <cell r="G3586">
            <v>1200</v>
          </cell>
          <cell r="H3586">
            <v>50</v>
          </cell>
          <cell r="I3586">
            <v>71</v>
          </cell>
        </row>
        <row r="3587">
          <cell r="B3587">
            <v>41871</v>
          </cell>
          <cell r="C3587" t="str">
            <v>ФКЦ</v>
          </cell>
          <cell r="D3587" t="str">
            <v>Инвестиции</v>
          </cell>
          <cell r="G3587">
            <v>5600</v>
          </cell>
          <cell r="H3587">
            <v>60</v>
          </cell>
          <cell r="I3587">
            <v>50</v>
          </cell>
        </row>
        <row r="3588">
          <cell r="B3588">
            <v>41871</v>
          </cell>
          <cell r="C3588" t="str">
            <v>ФКЦ</v>
          </cell>
          <cell r="D3588" t="str">
            <v>Инвестиции</v>
          </cell>
          <cell r="G3588">
            <v>15600</v>
          </cell>
          <cell r="H3588">
            <v>60</v>
          </cell>
          <cell r="I3588">
            <v>50</v>
          </cell>
        </row>
        <row r="3589">
          <cell r="B3589">
            <v>41871</v>
          </cell>
          <cell r="C3589" t="str">
            <v>ФКЦ</v>
          </cell>
          <cell r="D3589" t="str">
            <v>Инвестиции</v>
          </cell>
          <cell r="G3589">
            <v>700</v>
          </cell>
          <cell r="H3589">
            <v>60</v>
          </cell>
          <cell r="I3589">
            <v>50</v>
          </cell>
        </row>
        <row r="3590">
          <cell r="B3590">
            <v>41871</v>
          </cell>
          <cell r="C3590" t="str">
            <v>ФКЦ</v>
          </cell>
          <cell r="D3590" t="str">
            <v>Инвестиции</v>
          </cell>
          <cell r="G3590">
            <v>790</v>
          </cell>
          <cell r="H3590">
            <v>60</v>
          </cell>
          <cell r="I3590">
            <v>50</v>
          </cell>
        </row>
        <row r="3591">
          <cell r="B3591">
            <v>41871</v>
          </cell>
          <cell r="C3591" t="str">
            <v>ФКЦ</v>
          </cell>
          <cell r="D3591" t="str">
            <v>Инвестиции</v>
          </cell>
          <cell r="G3591">
            <v>10000</v>
          </cell>
          <cell r="H3591">
            <v>60</v>
          </cell>
          <cell r="I3591">
            <v>50</v>
          </cell>
        </row>
        <row r="3592">
          <cell r="B3592">
            <v>41871</v>
          </cell>
          <cell r="C3592" t="str">
            <v>ФКЦ</v>
          </cell>
          <cell r="D3592" t="str">
            <v>Инвестиции</v>
          </cell>
          <cell r="G3592">
            <v>1900</v>
          </cell>
          <cell r="H3592">
            <v>60</v>
          </cell>
          <cell r="I3592">
            <v>50</v>
          </cell>
        </row>
        <row r="3593">
          <cell r="B3593">
            <v>41871</v>
          </cell>
          <cell r="C3593" t="str">
            <v>ФКЦ</v>
          </cell>
          <cell r="D3593" t="str">
            <v>Инвестиции</v>
          </cell>
          <cell r="G3593">
            <v>2290</v>
          </cell>
          <cell r="H3593">
            <v>60</v>
          </cell>
          <cell r="I3593">
            <v>50</v>
          </cell>
        </row>
        <row r="3594">
          <cell r="B3594">
            <v>41871</v>
          </cell>
          <cell r="C3594" t="str">
            <v>ФКЦ</v>
          </cell>
          <cell r="D3594" t="str">
            <v>Инвестиции</v>
          </cell>
          <cell r="G3594">
            <v>80000</v>
          </cell>
          <cell r="H3594">
            <v>20</v>
          </cell>
          <cell r="I3594">
            <v>60</v>
          </cell>
        </row>
        <row r="3595">
          <cell r="B3595">
            <v>41871</v>
          </cell>
          <cell r="C3595" t="str">
            <v>ФКЦ</v>
          </cell>
          <cell r="D3595" t="str">
            <v>Инвестиции</v>
          </cell>
          <cell r="G3595">
            <v>5600</v>
          </cell>
          <cell r="H3595">
            <v>20</v>
          </cell>
          <cell r="I3595">
            <v>60</v>
          </cell>
        </row>
        <row r="3596">
          <cell r="B3596">
            <v>41871</v>
          </cell>
          <cell r="C3596" t="str">
            <v>ФКЦ</v>
          </cell>
          <cell r="D3596" t="str">
            <v>Инвестиции</v>
          </cell>
          <cell r="G3596">
            <v>15600</v>
          </cell>
          <cell r="H3596">
            <v>20</v>
          </cell>
          <cell r="I3596">
            <v>60</v>
          </cell>
        </row>
        <row r="3597">
          <cell r="B3597">
            <v>41871</v>
          </cell>
          <cell r="C3597" t="str">
            <v>ФКЦ</v>
          </cell>
          <cell r="D3597" t="str">
            <v>Инвестиции</v>
          </cell>
          <cell r="G3597">
            <v>700</v>
          </cell>
          <cell r="H3597">
            <v>20</v>
          </cell>
          <cell r="I3597">
            <v>60</v>
          </cell>
        </row>
        <row r="3598">
          <cell r="B3598">
            <v>41871</v>
          </cell>
          <cell r="C3598" t="str">
            <v>ФКЦ</v>
          </cell>
          <cell r="D3598" t="str">
            <v>Инвестиции</v>
          </cell>
          <cell r="G3598">
            <v>790</v>
          </cell>
          <cell r="H3598">
            <v>20</v>
          </cell>
          <cell r="I3598">
            <v>60</v>
          </cell>
        </row>
        <row r="3599">
          <cell r="B3599">
            <v>41871</v>
          </cell>
          <cell r="C3599" t="str">
            <v>ФКЦ</v>
          </cell>
          <cell r="D3599" t="str">
            <v>Инвестиции</v>
          </cell>
          <cell r="G3599">
            <v>10000</v>
          </cell>
          <cell r="H3599">
            <v>20</v>
          </cell>
          <cell r="I3599">
            <v>60</v>
          </cell>
        </row>
        <row r="3600">
          <cell r="B3600">
            <v>41871</v>
          </cell>
          <cell r="C3600" t="str">
            <v>ФКЦ</v>
          </cell>
          <cell r="D3600" t="str">
            <v>Инвестиции</v>
          </cell>
          <cell r="G3600">
            <v>1900</v>
          </cell>
          <cell r="H3600">
            <v>20</v>
          </cell>
          <cell r="I3600">
            <v>60</v>
          </cell>
        </row>
        <row r="3601">
          <cell r="B3601">
            <v>41871</v>
          </cell>
          <cell r="C3601" t="str">
            <v>ФКЦ</v>
          </cell>
          <cell r="D3601" t="str">
            <v>Инвестиции</v>
          </cell>
          <cell r="G3601">
            <v>2290</v>
          </cell>
          <cell r="H3601">
            <v>20</v>
          </cell>
          <cell r="I3601">
            <v>60</v>
          </cell>
        </row>
        <row r="3602">
          <cell r="B3602">
            <v>41872</v>
          </cell>
          <cell r="C3602" t="str">
            <v>14.08.21 ФМ Униформа Хорека</v>
          </cell>
          <cell r="D3602" t="str">
            <v>Закупка материалов</v>
          </cell>
          <cell r="G3602">
            <v>5000</v>
          </cell>
          <cell r="H3602">
            <v>20</v>
          </cell>
          <cell r="I3602">
            <v>60</v>
          </cell>
        </row>
        <row r="3603">
          <cell r="B3603">
            <v>41872</v>
          </cell>
          <cell r="C3603" t="str">
            <v>14.08.21 ФМ Униформа Хорека</v>
          </cell>
          <cell r="D3603" t="str">
            <v>Закупка материалов</v>
          </cell>
          <cell r="G3603">
            <v>4420</v>
          </cell>
          <cell r="H3603">
            <v>20</v>
          </cell>
          <cell r="I3603">
            <v>60</v>
          </cell>
        </row>
        <row r="3604">
          <cell r="B3604">
            <v>41872</v>
          </cell>
          <cell r="C3604" t="str">
            <v>14.08.21 ФМ Униформа Хорека</v>
          </cell>
          <cell r="D3604" t="str">
            <v>Закупка материалов</v>
          </cell>
          <cell r="G3604">
            <v>5150</v>
          </cell>
          <cell r="H3604">
            <v>20</v>
          </cell>
          <cell r="I3604">
            <v>60</v>
          </cell>
        </row>
        <row r="3605">
          <cell r="B3605">
            <v>41872</v>
          </cell>
          <cell r="C3605" t="str">
            <v>14.08.21 ФМ Униформа Хорека</v>
          </cell>
          <cell r="D3605" t="str">
            <v>Закупка материалов</v>
          </cell>
          <cell r="G3605">
            <v>1000</v>
          </cell>
          <cell r="H3605">
            <v>20</v>
          </cell>
          <cell r="I3605">
            <v>60</v>
          </cell>
        </row>
        <row r="3606">
          <cell r="B3606">
            <v>41872</v>
          </cell>
          <cell r="C3606" t="str">
            <v>14.08.21 ФМ Le Cristal</v>
          </cell>
          <cell r="D3606" t="str">
            <v>Комиссия контрагентам</v>
          </cell>
          <cell r="G3606">
            <v>14210</v>
          </cell>
          <cell r="H3606">
            <v>20</v>
          </cell>
          <cell r="I3606">
            <v>60</v>
          </cell>
        </row>
        <row r="3607">
          <cell r="B3607">
            <v>41872</v>
          </cell>
          <cell r="C3607" t="str">
            <v>ФД</v>
          </cell>
          <cell r="D3607" t="str">
            <v>Займы</v>
          </cell>
          <cell r="G3607">
            <v>30000</v>
          </cell>
          <cell r="H3607">
            <v>66</v>
          </cell>
          <cell r="I3607">
            <v>50</v>
          </cell>
        </row>
        <row r="3608">
          <cell r="B3608">
            <v>41872</v>
          </cell>
          <cell r="C3608" t="str">
            <v>Офис</v>
          </cell>
          <cell r="D3608" t="str">
            <v>% по кредитам и займам</v>
          </cell>
          <cell r="G3608">
            <v>295</v>
          </cell>
          <cell r="H3608">
            <v>76</v>
          </cell>
          <cell r="I3608">
            <v>50</v>
          </cell>
        </row>
        <row r="3609">
          <cell r="B3609">
            <v>41872</v>
          </cell>
          <cell r="C3609" t="str">
            <v>Офис</v>
          </cell>
          <cell r="D3609" t="str">
            <v>% по кредитам и займам</v>
          </cell>
          <cell r="G3609">
            <v>295</v>
          </cell>
          <cell r="H3609">
            <v>26</v>
          </cell>
          <cell r="I3609">
            <v>76</v>
          </cell>
        </row>
        <row r="3610">
          <cell r="B3610">
            <v>41872</v>
          </cell>
          <cell r="C3610" t="str">
            <v>Офис</v>
          </cell>
          <cell r="D3610" t="str">
            <v>Зарплата 07</v>
          </cell>
          <cell r="G3610">
            <v>32750</v>
          </cell>
          <cell r="H3610">
            <v>70</v>
          </cell>
          <cell r="I3610">
            <v>50</v>
          </cell>
        </row>
        <row r="3611">
          <cell r="B3611">
            <v>41872</v>
          </cell>
          <cell r="C3611" t="str">
            <v>14.08.21 ФМ Le Cristal</v>
          </cell>
          <cell r="D3611" t="str">
            <v>подотчет</v>
          </cell>
          <cell r="G3611">
            <v>54600</v>
          </cell>
          <cell r="H3611">
            <v>71</v>
          </cell>
          <cell r="I3611">
            <v>50</v>
          </cell>
        </row>
        <row r="3612">
          <cell r="B3612">
            <v>41872</v>
          </cell>
          <cell r="C3612" t="str">
            <v>ФД</v>
          </cell>
          <cell r="D3612" t="str">
            <v>Займы</v>
          </cell>
          <cell r="G3612">
            <v>35000</v>
          </cell>
          <cell r="H3612">
            <v>66</v>
          </cell>
          <cell r="I3612">
            <v>50</v>
          </cell>
        </row>
        <row r="3613">
          <cell r="B3613">
            <v>41872</v>
          </cell>
          <cell r="C3613" t="str">
            <v>14.08.21 ФМ Униформа Хорека</v>
          </cell>
          <cell r="D3613" t="str">
            <v>Реализация</v>
          </cell>
          <cell r="G3613">
            <v>72185.2</v>
          </cell>
          <cell r="H3613">
            <v>62</v>
          </cell>
          <cell r="I3613">
            <v>90</v>
          </cell>
        </row>
        <row r="3614">
          <cell r="B3614">
            <v>41872</v>
          </cell>
          <cell r="C3614" t="str">
            <v>14.08.21 ФМ Le Cristal</v>
          </cell>
          <cell r="D3614" t="str">
            <v>логистика и монтаж</v>
          </cell>
          <cell r="G3614">
            <v>4200</v>
          </cell>
          <cell r="H3614">
            <v>20</v>
          </cell>
          <cell r="I3614">
            <v>60</v>
          </cell>
        </row>
        <row r="3615">
          <cell r="B3615">
            <v>41872</v>
          </cell>
          <cell r="C3615" t="str">
            <v>14.08.21 ФМ Le Cristal</v>
          </cell>
          <cell r="D3615" t="str">
            <v>полиграфия и производство</v>
          </cell>
          <cell r="G3615">
            <v>5280</v>
          </cell>
          <cell r="H3615">
            <v>20</v>
          </cell>
          <cell r="I3615">
            <v>60</v>
          </cell>
        </row>
        <row r="3616">
          <cell r="B3616">
            <v>41872</v>
          </cell>
          <cell r="C3616" t="str">
            <v>14.08.21 ФМ Le Cristal</v>
          </cell>
          <cell r="D3616" t="str">
            <v>аренда оборудования</v>
          </cell>
          <cell r="G3616">
            <v>9135</v>
          </cell>
          <cell r="H3616">
            <v>20</v>
          </cell>
          <cell r="I3616">
            <v>60</v>
          </cell>
        </row>
        <row r="3617">
          <cell r="B3617">
            <v>41872</v>
          </cell>
          <cell r="C3617" t="str">
            <v>14.08.21 ФМ Le Cristal</v>
          </cell>
          <cell r="D3617" t="str">
            <v>Реализация</v>
          </cell>
          <cell r="G3617">
            <v>293605.84000000003</v>
          </cell>
          <cell r="H3617">
            <v>62</v>
          </cell>
          <cell r="I3617">
            <v>90</v>
          </cell>
        </row>
        <row r="3618">
          <cell r="B3618">
            <v>41872</v>
          </cell>
          <cell r="C3618" t="str">
            <v>14.08.21 ФМ Le Cristal</v>
          </cell>
          <cell r="D3618" t="str">
            <v>% аккаунта</v>
          </cell>
          <cell r="G3618">
            <v>3950</v>
          </cell>
          <cell r="H3618">
            <v>20</v>
          </cell>
          <cell r="I3618">
            <v>60</v>
          </cell>
        </row>
        <row r="3619">
          <cell r="B3619">
            <v>41872</v>
          </cell>
          <cell r="C3619" t="str">
            <v>14.08.21 ФМ Le Cristal</v>
          </cell>
          <cell r="D3619" t="str">
            <v>% проджекта</v>
          </cell>
          <cell r="G3619">
            <v>3950</v>
          </cell>
          <cell r="H3619">
            <v>20</v>
          </cell>
          <cell r="I3619">
            <v>60</v>
          </cell>
        </row>
        <row r="3620">
          <cell r="B3620">
            <v>41873</v>
          </cell>
          <cell r="C3620" t="str">
            <v>ФД</v>
          </cell>
          <cell r="D3620" t="str">
            <v>Транзит</v>
          </cell>
          <cell r="G3620">
            <v>-300000</v>
          </cell>
          <cell r="H3620">
            <v>50</v>
          </cell>
          <cell r="I3620">
            <v>57</v>
          </cell>
        </row>
        <row r="3621">
          <cell r="B3621">
            <v>41873</v>
          </cell>
          <cell r="C3621" t="str">
            <v>Офис</v>
          </cell>
          <cell r="D3621" t="str">
            <v>% за обращение</v>
          </cell>
          <cell r="G3621">
            <v>-24000</v>
          </cell>
          <cell r="H3621">
            <v>76</v>
          </cell>
          <cell r="I3621">
            <v>50</v>
          </cell>
        </row>
        <row r="3622">
          <cell r="B3622">
            <v>41873</v>
          </cell>
          <cell r="C3622" t="str">
            <v>Офис</v>
          </cell>
          <cell r="D3622" t="str">
            <v>% за обращение</v>
          </cell>
          <cell r="G3622">
            <v>-24000</v>
          </cell>
          <cell r="H3622">
            <v>26</v>
          </cell>
          <cell r="I3622">
            <v>76</v>
          </cell>
        </row>
        <row r="3623">
          <cell r="B3623">
            <v>41873</v>
          </cell>
          <cell r="C3623" t="str">
            <v>ФД</v>
          </cell>
          <cell r="D3623" t="str">
            <v>Транзит</v>
          </cell>
          <cell r="G3623">
            <v>294490</v>
          </cell>
          <cell r="H3623">
            <v>50</v>
          </cell>
          <cell r="I3623">
            <v>57</v>
          </cell>
        </row>
        <row r="3624">
          <cell r="B3624">
            <v>41873</v>
          </cell>
          <cell r="C3624" t="str">
            <v>Офис</v>
          </cell>
          <cell r="D3624" t="str">
            <v>% за обращение</v>
          </cell>
          <cell r="G3624">
            <v>19141.850000000002</v>
          </cell>
          <cell r="H3624">
            <v>76</v>
          </cell>
          <cell r="I3624">
            <v>50</v>
          </cell>
        </row>
        <row r="3625">
          <cell r="B3625">
            <v>41873</v>
          </cell>
          <cell r="C3625" t="str">
            <v>Офис</v>
          </cell>
          <cell r="D3625" t="str">
            <v>% за обращение</v>
          </cell>
          <cell r="G3625">
            <v>-652.16999999999996</v>
          </cell>
          <cell r="H3625">
            <v>76</v>
          </cell>
          <cell r="I3625">
            <v>50</v>
          </cell>
        </row>
        <row r="3626">
          <cell r="B3626">
            <v>41873</v>
          </cell>
          <cell r="C3626" t="str">
            <v>Офис</v>
          </cell>
          <cell r="D3626" t="str">
            <v>% за обращение</v>
          </cell>
          <cell r="G3626">
            <v>19141.850000000002</v>
          </cell>
          <cell r="H3626">
            <v>26</v>
          </cell>
          <cell r="I3626">
            <v>76</v>
          </cell>
        </row>
        <row r="3627">
          <cell r="B3627">
            <v>41873</v>
          </cell>
          <cell r="C3627" t="str">
            <v>Офис</v>
          </cell>
          <cell r="D3627" t="str">
            <v>% за обращение</v>
          </cell>
          <cell r="G3627">
            <v>-652.16999999999996</v>
          </cell>
          <cell r="H3627">
            <v>26</v>
          </cell>
          <cell r="I3627">
            <v>76</v>
          </cell>
        </row>
        <row r="3628">
          <cell r="B3628">
            <v>41873</v>
          </cell>
          <cell r="C3628" t="str">
            <v>14.07.26 ФМ ЯРЛ Мед</v>
          </cell>
          <cell r="D3628" t="str">
            <v>подотчет</v>
          </cell>
          <cell r="G3628">
            <v>107000</v>
          </cell>
          <cell r="H3628">
            <v>50</v>
          </cell>
          <cell r="I3628">
            <v>71</v>
          </cell>
        </row>
        <row r="3629">
          <cell r="B3629">
            <v>41873</v>
          </cell>
          <cell r="C3629" t="str">
            <v>14.07.26 ФМ ЯРЛ Мед</v>
          </cell>
          <cell r="D3629" t="str">
            <v>подотчет</v>
          </cell>
          <cell r="G3629">
            <v>30000</v>
          </cell>
          <cell r="H3629">
            <v>50</v>
          </cell>
          <cell r="I3629">
            <v>71</v>
          </cell>
        </row>
        <row r="3630">
          <cell r="B3630">
            <v>41873</v>
          </cell>
          <cell r="C3630" t="str">
            <v>14.07.26 ФМ ЯРЛ Мед</v>
          </cell>
          <cell r="D3630" t="str">
            <v>сопровождение деятельности</v>
          </cell>
          <cell r="G3630">
            <v>15287.33</v>
          </cell>
          <cell r="H3630">
            <v>60</v>
          </cell>
          <cell r="I3630">
            <v>50</v>
          </cell>
        </row>
        <row r="3631">
          <cell r="B3631">
            <v>41873</v>
          </cell>
          <cell r="C3631" t="str">
            <v>14.07.26 ФМ ЯРЛ Мед</v>
          </cell>
          <cell r="D3631" t="str">
            <v>Доп. персонал</v>
          </cell>
          <cell r="G3631">
            <v>3000</v>
          </cell>
          <cell r="H3631">
            <v>60</v>
          </cell>
          <cell r="I3631">
            <v>50</v>
          </cell>
        </row>
        <row r="3632">
          <cell r="B3632">
            <v>41873</v>
          </cell>
          <cell r="C3632" t="str">
            <v>14.07.26 ФМ ЯРЛ Мед</v>
          </cell>
          <cell r="D3632" t="str">
            <v>Доп. персонал</v>
          </cell>
          <cell r="G3632">
            <v>12000</v>
          </cell>
          <cell r="H3632">
            <v>60</v>
          </cell>
          <cell r="I3632">
            <v>50</v>
          </cell>
        </row>
        <row r="3633">
          <cell r="B3633">
            <v>41873</v>
          </cell>
          <cell r="C3633" t="str">
            <v>14.07.26 ФМ ЯРЛ Мед</v>
          </cell>
          <cell r="D3633" t="str">
            <v>Доп. персонал</v>
          </cell>
          <cell r="G3633">
            <v>8500</v>
          </cell>
          <cell r="H3633">
            <v>60</v>
          </cell>
          <cell r="I3633">
            <v>50</v>
          </cell>
        </row>
        <row r="3634">
          <cell r="B3634">
            <v>41873</v>
          </cell>
          <cell r="C3634" t="str">
            <v>14.07.26 ФМ ЯРЛ Мед</v>
          </cell>
          <cell r="D3634" t="str">
            <v>логистика и монтаж</v>
          </cell>
          <cell r="G3634">
            <v>12000</v>
          </cell>
          <cell r="H3634">
            <v>60</v>
          </cell>
          <cell r="I3634">
            <v>50</v>
          </cell>
        </row>
        <row r="3635">
          <cell r="B3635">
            <v>41873</v>
          </cell>
          <cell r="C3635" t="str">
            <v>14.07.26 ФМ ЯРЛ Мед</v>
          </cell>
          <cell r="D3635" t="str">
            <v>Доп. персонал</v>
          </cell>
          <cell r="G3635">
            <v>6000</v>
          </cell>
          <cell r="H3635">
            <v>60</v>
          </cell>
          <cell r="I3635">
            <v>50</v>
          </cell>
        </row>
        <row r="3636">
          <cell r="B3636">
            <v>41873</v>
          </cell>
          <cell r="C3636" t="str">
            <v>14.07.26 ФМ ЯРЛ Мед</v>
          </cell>
          <cell r="D3636" t="str">
            <v>Доп. персонал</v>
          </cell>
          <cell r="G3636">
            <v>1500</v>
          </cell>
          <cell r="H3636">
            <v>60</v>
          </cell>
          <cell r="I3636">
            <v>50</v>
          </cell>
        </row>
        <row r="3637">
          <cell r="B3637">
            <v>41873</v>
          </cell>
          <cell r="C3637" t="str">
            <v>14.07.26 ФМ ЯРЛ Мед</v>
          </cell>
          <cell r="D3637" t="str">
            <v>Доп. персонал</v>
          </cell>
          <cell r="G3637">
            <v>6000</v>
          </cell>
          <cell r="H3637">
            <v>60</v>
          </cell>
          <cell r="I3637">
            <v>50</v>
          </cell>
        </row>
        <row r="3638">
          <cell r="B3638">
            <v>41873</v>
          </cell>
          <cell r="C3638" t="str">
            <v>14.07.26 ФМ ЯРЛ Мед</v>
          </cell>
          <cell r="D3638" t="str">
            <v>сопровождение деятельности</v>
          </cell>
          <cell r="G3638">
            <v>5000</v>
          </cell>
          <cell r="H3638">
            <v>60</v>
          </cell>
          <cell r="I3638">
            <v>50</v>
          </cell>
        </row>
        <row r="3639">
          <cell r="B3639">
            <v>41873</v>
          </cell>
          <cell r="C3639" t="str">
            <v>14.07.26 ФМ ЯРЛ Мед</v>
          </cell>
          <cell r="D3639" t="str">
            <v>сопровождение деятельности</v>
          </cell>
          <cell r="G3639">
            <v>1000</v>
          </cell>
          <cell r="H3639">
            <v>60</v>
          </cell>
          <cell r="I3639">
            <v>50</v>
          </cell>
        </row>
        <row r="3640">
          <cell r="B3640">
            <v>41873</v>
          </cell>
          <cell r="C3640" t="str">
            <v>14.07.26 ФМ ЯРЛ Мед</v>
          </cell>
          <cell r="D3640" t="str">
            <v>аренда оборудования</v>
          </cell>
          <cell r="G3640">
            <v>40000</v>
          </cell>
          <cell r="H3640">
            <v>60</v>
          </cell>
          <cell r="I3640">
            <v>50</v>
          </cell>
        </row>
        <row r="3641">
          <cell r="B3641">
            <v>41873</v>
          </cell>
          <cell r="C3641" t="str">
            <v>14.07.26 ФМ ЯРЛ Мед</v>
          </cell>
          <cell r="D3641" t="str">
            <v>Доп. персонал</v>
          </cell>
          <cell r="G3641">
            <v>8000</v>
          </cell>
          <cell r="H3641">
            <v>60</v>
          </cell>
          <cell r="I3641">
            <v>50</v>
          </cell>
        </row>
        <row r="3642">
          <cell r="B3642">
            <v>41873</v>
          </cell>
          <cell r="C3642" t="str">
            <v>14.07.26 ФМ ЯРЛ Мед</v>
          </cell>
          <cell r="D3642" t="str">
            <v>Доп. персонал</v>
          </cell>
          <cell r="G3642">
            <v>4000</v>
          </cell>
          <cell r="H3642">
            <v>60</v>
          </cell>
          <cell r="I3642">
            <v>50</v>
          </cell>
        </row>
        <row r="3643">
          <cell r="B3643">
            <v>41873</v>
          </cell>
          <cell r="C3643" t="str">
            <v>14.07.26 ФМ ЯРЛ Мед</v>
          </cell>
          <cell r="D3643" t="str">
            <v>сопровождение деятельности</v>
          </cell>
          <cell r="G3643">
            <v>2800</v>
          </cell>
          <cell r="H3643">
            <v>60</v>
          </cell>
          <cell r="I3643">
            <v>50</v>
          </cell>
        </row>
        <row r="3644">
          <cell r="B3644">
            <v>41873</v>
          </cell>
          <cell r="C3644" t="str">
            <v>14.07.26 ФМ ЯРЛ Мед</v>
          </cell>
          <cell r="D3644" t="str">
            <v>сопровождение деятельности</v>
          </cell>
          <cell r="G3644">
            <v>5000</v>
          </cell>
          <cell r="H3644">
            <v>60</v>
          </cell>
          <cell r="I3644">
            <v>50</v>
          </cell>
        </row>
        <row r="3645">
          <cell r="B3645">
            <v>41873</v>
          </cell>
          <cell r="C3645" t="str">
            <v>14.07.26 ФМ ЯРЛ Мед</v>
          </cell>
          <cell r="D3645" t="str">
            <v>сопровождение деятельности</v>
          </cell>
          <cell r="G3645">
            <v>951</v>
          </cell>
          <cell r="H3645">
            <v>60</v>
          </cell>
          <cell r="I3645">
            <v>50</v>
          </cell>
        </row>
        <row r="3646">
          <cell r="B3646">
            <v>41873</v>
          </cell>
          <cell r="C3646" t="str">
            <v>14.07.26 ФМ ЯРЛ Мед</v>
          </cell>
          <cell r="D3646" t="str">
            <v>Доп. персонал</v>
          </cell>
          <cell r="G3646">
            <v>2000</v>
          </cell>
          <cell r="H3646">
            <v>60</v>
          </cell>
          <cell r="I3646">
            <v>50</v>
          </cell>
        </row>
        <row r="3647">
          <cell r="B3647">
            <v>41873</v>
          </cell>
          <cell r="C3647" t="str">
            <v>14.07.26 ФМ ЯРЛ Мед</v>
          </cell>
          <cell r="D3647" t="str">
            <v>логистика и монтаж</v>
          </cell>
          <cell r="G3647">
            <v>5650</v>
          </cell>
          <cell r="H3647">
            <v>60</v>
          </cell>
          <cell r="I3647">
            <v>50</v>
          </cell>
        </row>
        <row r="3648">
          <cell r="B3648">
            <v>41873</v>
          </cell>
          <cell r="C3648" t="str">
            <v>Офис</v>
          </cell>
          <cell r="D3648" t="str">
            <v>Зарплата 07</v>
          </cell>
          <cell r="G3648">
            <v>-15000</v>
          </cell>
          <cell r="H3648">
            <v>70</v>
          </cell>
          <cell r="I3648">
            <v>50</v>
          </cell>
        </row>
        <row r="3649">
          <cell r="B3649">
            <v>41873</v>
          </cell>
          <cell r="C3649" t="str">
            <v>ФД</v>
          </cell>
          <cell r="D3649" t="str">
            <v>Займы</v>
          </cell>
          <cell r="G3649">
            <v>15000</v>
          </cell>
          <cell r="H3649">
            <v>50</v>
          </cell>
          <cell r="I3649">
            <v>66</v>
          </cell>
        </row>
        <row r="3650">
          <cell r="B3650">
            <v>41873</v>
          </cell>
          <cell r="C3650" t="str">
            <v>14.08.10 ФМ Униформа Retail</v>
          </cell>
          <cell r="D3650" t="str">
            <v>подотчет</v>
          </cell>
          <cell r="G3650">
            <v>33516</v>
          </cell>
          <cell r="H3650">
            <v>71</v>
          </cell>
          <cell r="I3650">
            <v>50</v>
          </cell>
        </row>
        <row r="3651">
          <cell r="B3651">
            <v>41873</v>
          </cell>
          <cell r="C3651" t="str">
            <v>14.08.23 ФМ Sidney Beach</v>
          </cell>
          <cell r="D3651" t="str">
            <v>подотчет</v>
          </cell>
          <cell r="G3651">
            <v>95100</v>
          </cell>
          <cell r="H3651">
            <v>71</v>
          </cell>
          <cell r="I3651">
            <v>50</v>
          </cell>
        </row>
        <row r="3652">
          <cell r="B3652">
            <v>41873</v>
          </cell>
          <cell r="C3652" t="str">
            <v>14.07.12 ФМ ЯРЛ Мед</v>
          </cell>
          <cell r="D3652" t="str">
            <v>подотчет</v>
          </cell>
          <cell r="G3652">
            <v>10000</v>
          </cell>
          <cell r="H3652">
            <v>50</v>
          </cell>
          <cell r="I3652">
            <v>71</v>
          </cell>
        </row>
        <row r="3653">
          <cell r="B3653">
            <v>41873</v>
          </cell>
          <cell r="C3653" t="str">
            <v>14.07.12 ФМ ЯРЛ Мед</v>
          </cell>
          <cell r="D3653" t="str">
            <v>логистика и монтаж</v>
          </cell>
          <cell r="G3653">
            <v>10000</v>
          </cell>
          <cell r="H3653">
            <v>60</v>
          </cell>
          <cell r="I3653">
            <v>50</v>
          </cell>
        </row>
        <row r="3654">
          <cell r="B3654">
            <v>41873</v>
          </cell>
          <cell r="C3654" t="str">
            <v>14.08.21 ФМ Le Cristal</v>
          </cell>
          <cell r="D3654" t="str">
            <v>подотчет</v>
          </cell>
          <cell r="G3654">
            <v>54600</v>
          </cell>
          <cell r="H3654">
            <v>50</v>
          </cell>
          <cell r="I3654">
            <v>71</v>
          </cell>
        </row>
        <row r="3655">
          <cell r="B3655">
            <v>41873</v>
          </cell>
          <cell r="C3655" t="str">
            <v>14.08.21 ФМ Le Cristal</v>
          </cell>
          <cell r="D3655" t="str">
            <v>сопровождение деятельности</v>
          </cell>
          <cell r="G3655">
            <v>511</v>
          </cell>
          <cell r="H3655">
            <v>60</v>
          </cell>
          <cell r="I3655">
            <v>50</v>
          </cell>
        </row>
        <row r="3656">
          <cell r="B3656">
            <v>41873</v>
          </cell>
          <cell r="C3656" t="str">
            <v>14.08.21 ФМ Le Cristal</v>
          </cell>
          <cell r="D3656" t="str">
            <v>Основные средства</v>
          </cell>
          <cell r="G3656">
            <v>629</v>
          </cell>
          <cell r="H3656">
            <v>60</v>
          </cell>
          <cell r="I3656">
            <v>50</v>
          </cell>
        </row>
        <row r="3657">
          <cell r="B3657">
            <v>41873</v>
          </cell>
          <cell r="C3657" t="str">
            <v>14.08.21 ФМ Le Cristal</v>
          </cell>
          <cell r="D3657" t="str">
            <v>Доп. персонал</v>
          </cell>
          <cell r="G3657">
            <v>32300</v>
          </cell>
          <cell r="H3657">
            <v>60</v>
          </cell>
          <cell r="I3657">
            <v>50</v>
          </cell>
        </row>
        <row r="3658">
          <cell r="B3658">
            <v>41873</v>
          </cell>
          <cell r="C3658" t="str">
            <v>14.08.21 ФМ Le Cristal</v>
          </cell>
          <cell r="D3658" t="str">
            <v>Промоперсонал</v>
          </cell>
          <cell r="G3658">
            <v>13500</v>
          </cell>
          <cell r="H3658">
            <v>60</v>
          </cell>
          <cell r="I3658">
            <v>50</v>
          </cell>
        </row>
        <row r="3659">
          <cell r="B3659">
            <v>41873</v>
          </cell>
          <cell r="C3659" t="str">
            <v>14.08.21 ФМ Le Cristal</v>
          </cell>
          <cell r="D3659" t="str">
            <v>сопровождение деятельности</v>
          </cell>
          <cell r="G3659">
            <v>511</v>
          </cell>
          <cell r="H3659">
            <v>20</v>
          </cell>
          <cell r="I3659">
            <v>60</v>
          </cell>
        </row>
        <row r="3660">
          <cell r="B3660">
            <v>41873</v>
          </cell>
          <cell r="C3660" t="str">
            <v>14.08.21 ФМ Le Cristal</v>
          </cell>
          <cell r="D3660" t="str">
            <v>Основные средства</v>
          </cell>
          <cell r="G3660">
            <v>629</v>
          </cell>
          <cell r="H3660">
            <v>20</v>
          </cell>
          <cell r="I3660">
            <v>60</v>
          </cell>
        </row>
        <row r="3661">
          <cell r="B3661">
            <v>41873</v>
          </cell>
          <cell r="C3661" t="str">
            <v>14.08.21 ФМ Le Cristal</v>
          </cell>
          <cell r="D3661" t="str">
            <v>Доп. персонал</v>
          </cell>
          <cell r="G3661">
            <v>32300</v>
          </cell>
          <cell r="H3661">
            <v>20</v>
          </cell>
          <cell r="I3661">
            <v>60</v>
          </cell>
        </row>
        <row r="3662">
          <cell r="B3662">
            <v>41873</v>
          </cell>
          <cell r="C3662" t="str">
            <v>14.08.21 ФМ Le Cristal</v>
          </cell>
          <cell r="D3662" t="str">
            <v>Промоперсонал</v>
          </cell>
          <cell r="G3662">
            <v>13500</v>
          </cell>
          <cell r="H3662">
            <v>20</v>
          </cell>
          <cell r="I3662">
            <v>60</v>
          </cell>
        </row>
        <row r="3663">
          <cell r="B3663">
            <v>41873</v>
          </cell>
          <cell r="C3663" t="str">
            <v>14.08.21 ФМ Le Cristal</v>
          </cell>
          <cell r="D3663" t="str">
            <v>подотчет</v>
          </cell>
          <cell r="G3663">
            <v>3500</v>
          </cell>
          <cell r="H3663">
            <v>71</v>
          </cell>
          <cell r="I3663">
            <v>50</v>
          </cell>
        </row>
        <row r="3664">
          <cell r="B3664">
            <v>41873</v>
          </cell>
          <cell r="C3664" t="str">
            <v>14.09.14 Drambuie</v>
          </cell>
          <cell r="D3664" t="str">
            <v>подотчет</v>
          </cell>
          <cell r="G3664">
            <v>10267</v>
          </cell>
          <cell r="H3664">
            <v>50</v>
          </cell>
          <cell r="I3664">
            <v>71</v>
          </cell>
        </row>
        <row r="3665">
          <cell r="B3665">
            <v>41873</v>
          </cell>
          <cell r="C3665" t="str">
            <v>14.09.14 Drambuie</v>
          </cell>
          <cell r="D3665" t="str">
            <v>сопровождение деятельности</v>
          </cell>
          <cell r="G3665">
            <v>1000</v>
          </cell>
          <cell r="H3665">
            <v>60</v>
          </cell>
          <cell r="I3665">
            <v>50</v>
          </cell>
        </row>
        <row r="3666">
          <cell r="B3666">
            <v>41873</v>
          </cell>
          <cell r="C3666" t="str">
            <v>14.09.14 Drambuie</v>
          </cell>
          <cell r="D3666" t="str">
            <v>сопровождение деятельности</v>
          </cell>
          <cell r="G3666">
            <v>2187</v>
          </cell>
          <cell r="H3666">
            <v>60</v>
          </cell>
          <cell r="I3666">
            <v>50</v>
          </cell>
        </row>
        <row r="3667">
          <cell r="B3667">
            <v>41873</v>
          </cell>
          <cell r="C3667" t="str">
            <v>14.09.14 Drambuie</v>
          </cell>
          <cell r="D3667" t="str">
            <v>сопровождение деятельности</v>
          </cell>
          <cell r="G3667">
            <v>2850</v>
          </cell>
          <cell r="H3667">
            <v>60</v>
          </cell>
          <cell r="I3667">
            <v>50</v>
          </cell>
        </row>
        <row r="3668">
          <cell r="B3668">
            <v>41873</v>
          </cell>
          <cell r="C3668" t="str">
            <v>14.09.14 Drambuie</v>
          </cell>
          <cell r="D3668" t="str">
            <v>сопровождение деятельности</v>
          </cell>
          <cell r="G3668">
            <v>5000</v>
          </cell>
          <cell r="H3668">
            <v>60</v>
          </cell>
          <cell r="I3668">
            <v>50</v>
          </cell>
        </row>
        <row r="3669">
          <cell r="B3669">
            <v>41873</v>
          </cell>
          <cell r="C3669" t="str">
            <v>14.07.20 ФМ DataBase Activation July</v>
          </cell>
          <cell r="D3669" t="str">
            <v>Доп. персонал</v>
          </cell>
          <cell r="G3669">
            <v>30000</v>
          </cell>
          <cell r="H3669">
            <v>60</v>
          </cell>
          <cell r="I3669">
            <v>50</v>
          </cell>
        </row>
        <row r="3670">
          <cell r="B3670">
            <v>41873</v>
          </cell>
          <cell r="C3670" t="str">
            <v>Офис</v>
          </cell>
          <cell r="D3670" t="str">
            <v>Зарплата 07</v>
          </cell>
          <cell r="G3670">
            <v>30000</v>
          </cell>
          <cell r="H3670">
            <v>70</v>
          </cell>
          <cell r="I3670">
            <v>50</v>
          </cell>
        </row>
        <row r="3671">
          <cell r="B3671">
            <v>41873</v>
          </cell>
          <cell r="C3671" t="str">
            <v>Офис</v>
          </cell>
          <cell r="D3671" t="str">
            <v>накладные расходы</v>
          </cell>
          <cell r="G3671">
            <v>480</v>
          </cell>
          <cell r="H3671">
            <v>76</v>
          </cell>
          <cell r="I3671">
            <v>50</v>
          </cell>
        </row>
        <row r="3672">
          <cell r="B3672">
            <v>41873</v>
          </cell>
          <cell r="C3672" t="str">
            <v>Офис</v>
          </cell>
          <cell r="D3672" t="str">
            <v>накладные расходы</v>
          </cell>
          <cell r="G3672">
            <v>480</v>
          </cell>
          <cell r="H3672">
            <v>26</v>
          </cell>
          <cell r="I3672">
            <v>76</v>
          </cell>
        </row>
        <row r="3673">
          <cell r="B3673">
            <v>41873</v>
          </cell>
          <cell r="C3673" t="str">
            <v>14.07.30 ФМ Snus Top 100 Test Drive</v>
          </cell>
          <cell r="D3673" t="str">
            <v>подотчет</v>
          </cell>
          <cell r="G3673">
            <v>1000</v>
          </cell>
          <cell r="H3673">
            <v>50</v>
          </cell>
          <cell r="I3673">
            <v>71</v>
          </cell>
        </row>
        <row r="3674">
          <cell r="B3674">
            <v>41873</v>
          </cell>
          <cell r="C3674" t="str">
            <v>14.08.23 ФМ Москва-Сити</v>
          </cell>
          <cell r="D3674" t="str">
            <v>подотчет</v>
          </cell>
          <cell r="G3674">
            <v>6400</v>
          </cell>
          <cell r="H3674">
            <v>71</v>
          </cell>
          <cell r="I3674">
            <v>50</v>
          </cell>
        </row>
        <row r="3675">
          <cell r="B3675">
            <v>41873</v>
          </cell>
          <cell r="C3675" t="str">
            <v>14.08.23 ФМ Sidney Beach</v>
          </cell>
          <cell r="D3675" t="str">
            <v>аренда оборудования</v>
          </cell>
          <cell r="G3675">
            <v>17722</v>
          </cell>
          <cell r="H3675">
            <v>60</v>
          </cell>
          <cell r="I3675">
            <v>51</v>
          </cell>
        </row>
        <row r="3676">
          <cell r="B3676">
            <v>41873</v>
          </cell>
          <cell r="C3676" t="str">
            <v>14.08.23 ФМ Sidney Beach</v>
          </cell>
          <cell r="D3676" t="str">
            <v>аренда оборудования</v>
          </cell>
          <cell r="G3676">
            <v>17722</v>
          </cell>
          <cell r="H3676">
            <v>20</v>
          </cell>
          <cell r="I3676">
            <v>60</v>
          </cell>
        </row>
        <row r="3677">
          <cell r="B3677">
            <v>41873</v>
          </cell>
          <cell r="C3677" t="str">
            <v>14.08.23 ФМ Sidney Beach</v>
          </cell>
          <cell r="D3677" t="str">
            <v>Реализация</v>
          </cell>
          <cell r="G3677">
            <v>264055.36</v>
          </cell>
          <cell r="H3677">
            <v>62</v>
          </cell>
          <cell r="I3677">
            <v>90</v>
          </cell>
        </row>
        <row r="3678">
          <cell r="B3678">
            <v>41874</v>
          </cell>
          <cell r="C3678" t="str">
            <v>ТП АвтоСпецЦентр 7</v>
          </cell>
          <cell r="D3678" t="str">
            <v>сопровождение деятельности</v>
          </cell>
          <cell r="G3678">
            <v>15000</v>
          </cell>
          <cell r="H3678">
            <v>20</v>
          </cell>
          <cell r="I3678">
            <v>60</v>
          </cell>
        </row>
        <row r="3679">
          <cell r="B3679">
            <v>41874</v>
          </cell>
          <cell r="C3679" t="str">
            <v>14.08.23 ФМ Москва-Сити</v>
          </cell>
          <cell r="D3679" t="str">
            <v>Комиссия контрагентам</v>
          </cell>
          <cell r="G3679">
            <v>2410</v>
          </cell>
          <cell r="H3679">
            <v>20</v>
          </cell>
          <cell r="I3679">
            <v>60</v>
          </cell>
        </row>
        <row r="3680">
          <cell r="B3680">
            <v>41874</v>
          </cell>
          <cell r="C3680" t="str">
            <v>14.08.23 ФМ Sidney Beach</v>
          </cell>
          <cell r="D3680" t="str">
            <v>Комиссия контрагентам</v>
          </cell>
          <cell r="G3680">
            <v>13180</v>
          </cell>
          <cell r="H3680">
            <v>20</v>
          </cell>
          <cell r="I3680">
            <v>60</v>
          </cell>
        </row>
        <row r="3681">
          <cell r="B3681">
            <v>41874</v>
          </cell>
          <cell r="C3681" t="str">
            <v>14.08.23 ФМ Sidney Beach</v>
          </cell>
          <cell r="D3681" t="str">
            <v>Доп. персонал</v>
          </cell>
          <cell r="G3681">
            <v>2000</v>
          </cell>
          <cell r="H3681">
            <v>20</v>
          </cell>
          <cell r="I3681">
            <v>60</v>
          </cell>
        </row>
        <row r="3682">
          <cell r="B3682">
            <v>41874</v>
          </cell>
          <cell r="C3682" t="str">
            <v>14.08.23 ФМ Sidney Beach</v>
          </cell>
          <cell r="D3682" t="str">
            <v>Промоперсонал</v>
          </cell>
          <cell r="G3682">
            <v>3000</v>
          </cell>
          <cell r="H3682">
            <v>20</v>
          </cell>
          <cell r="I3682">
            <v>60</v>
          </cell>
        </row>
        <row r="3683">
          <cell r="B3683">
            <v>41874</v>
          </cell>
          <cell r="C3683" t="str">
            <v>14.08.23 ФМ Sidney Beach</v>
          </cell>
          <cell r="D3683" t="str">
            <v>Доп. персонал</v>
          </cell>
          <cell r="G3683">
            <v>3000</v>
          </cell>
          <cell r="H3683">
            <v>20</v>
          </cell>
          <cell r="I3683">
            <v>60</v>
          </cell>
        </row>
        <row r="3684">
          <cell r="B3684">
            <v>41874</v>
          </cell>
          <cell r="C3684" t="str">
            <v>14.08.23 ФМ Sidney Beach</v>
          </cell>
          <cell r="D3684" t="str">
            <v>Промоперсонал</v>
          </cell>
          <cell r="G3684">
            <v>32000</v>
          </cell>
          <cell r="H3684">
            <v>20</v>
          </cell>
          <cell r="I3684">
            <v>60</v>
          </cell>
        </row>
        <row r="3685">
          <cell r="B3685">
            <v>41874</v>
          </cell>
          <cell r="C3685" t="str">
            <v>14.08.23 ФМ Sidney Beach</v>
          </cell>
          <cell r="D3685" t="str">
            <v>логистика и монтаж</v>
          </cell>
          <cell r="G3685">
            <v>10800</v>
          </cell>
          <cell r="H3685">
            <v>20</v>
          </cell>
          <cell r="I3685">
            <v>60</v>
          </cell>
        </row>
        <row r="3686">
          <cell r="B3686">
            <v>41874</v>
          </cell>
          <cell r="C3686" t="str">
            <v>14.08.23 ФМ Sidney Beach</v>
          </cell>
          <cell r="D3686" t="str">
            <v>логистика и монтаж</v>
          </cell>
          <cell r="G3686">
            <v>3600</v>
          </cell>
          <cell r="H3686">
            <v>20</v>
          </cell>
          <cell r="I3686">
            <v>60</v>
          </cell>
        </row>
        <row r="3687">
          <cell r="B3687">
            <v>41874</v>
          </cell>
          <cell r="C3687" t="str">
            <v>14.08.23 ФМ Sidney Beach</v>
          </cell>
          <cell r="D3687" t="str">
            <v>Доп. персонал</v>
          </cell>
          <cell r="G3687">
            <v>16000</v>
          </cell>
          <cell r="H3687">
            <v>20</v>
          </cell>
          <cell r="I3687">
            <v>60</v>
          </cell>
        </row>
        <row r="3688">
          <cell r="B3688">
            <v>41874</v>
          </cell>
          <cell r="C3688" t="str">
            <v>14.08.23 ФМ Sidney Beach</v>
          </cell>
          <cell r="D3688" t="str">
            <v>Доп. персонал</v>
          </cell>
          <cell r="G3688">
            <v>4000</v>
          </cell>
          <cell r="H3688">
            <v>20</v>
          </cell>
          <cell r="I3688">
            <v>60</v>
          </cell>
        </row>
        <row r="3689">
          <cell r="B3689">
            <v>41874</v>
          </cell>
          <cell r="C3689" t="str">
            <v>14.08.23 ФМ Sidney Beach</v>
          </cell>
          <cell r="D3689" t="str">
            <v>Доп. персонал</v>
          </cell>
          <cell r="G3689">
            <v>16500</v>
          </cell>
          <cell r="H3689">
            <v>20</v>
          </cell>
          <cell r="I3689">
            <v>60</v>
          </cell>
        </row>
        <row r="3690">
          <cell r="B3690">
            <v>41874</v>
          </cell>
          <cell r="C3690" t="str">
            <v>14.08.23 ФМ Sidney Beach</v>
          </cell>
          <cell r="D3690" t="str">
            <v>Сопровождение деятельности</v>
          </cell>
          <cell r="G3690">
            <v>1737.61</v>
          </cell>
          <cell r="H3690">
            <v>20</v>
          </cell>
          <cell r="I3690">
            <v>60</v>
          </cell>
        </row>
        <row r="3691">
          <cell r="B3691">
            <v>41874</v>
          </cell>
          <cell r="C3691" t="str">
            <v>14.08.23 ФМ Sidney Beach</v>
          </cell>
          <cell r="D3691" t="str">
            <v>Доп. персонал</v>
          </cell>
          <cell r="G3691">
            <v>2500</v>
          </cell>
          <cell r="H3691">
            <v>20</v>
          </cell>
          <cell r="I3691">
            <v>60</v>
          </cell>
        </row>
        <row r="3692">
          <cell r="B3692">
            <v>41874</v>
          </cell>
          <cell r="C3692" t="str">
            <v>14.08.23 ФМ Москва-Сити</v>
          </cell>
          <cell r="D3692" t="str">
            <v>аренда оборудования</v>
          </cell>
          <cell r="G3692">
            <v>4000</v>
          </cell>
          <cell r="H3692">
            <v>20</v>
          </cell>
          <cell r="I3692">
            <v>60</v>
          </cell>
        </row>
        <row r="3693">
          <cell r="B3693">
            <v>41874</v>
          </cell>
          <cell r="C3693" t="str">
            <v>14.08.23 ФМ Москва-Сити</v>
          </cell>
          <cell r="D3693" t="str">
            <v>Сопровождение деятельности</v>
          </cell>
          <cell r="G3693">
            <v>55</v>
          </cell>
          <cell r="H3693">
            <v>20</v>
          </cell>
          <cell r="I3693">
            <v>60</v>
          </cell>
        </row>
        <row r="3694">
          <cell r="B3694">
            <v>41874</v>
          </cell>
          <cell r="C3694" t="str">
            <v>14.08.23 ФМ Sidney Beach</v>
          </cell>
          <cell r="D3694" t="str">
            <v>полиграфия и производство</v>
          </cell>
          <cell r="G3694">
            <v>2279.9960000000001</v>
          </cell>
          <cell r="H3694">
            <v>20</v>
          </cell>
          <cell r="I3694">
            <v>60</v>
          </cell>
        </row>
        <row r="3695">
          <cell r="B3695">
            <v>41874</v>
          </cell>
          <cell r="C3695" t="str">
            <v>14.08.23 ФМ Москва-Сити</v>
          </cell>
          <cell r="D3695" t="str">
            <v>Реализация</v>
          </cell>
          <cell r="G3695">
            <v>75691.039999999994</v>
          </cell>
          <cell r="H3695">
            <v>62</v>
          </cell>
          <cell r="I3695">
            <v>90</v>
          </cell>
        </row>
        <row r="3696">
          <cell r="B3696">
            <v>41874</v>
          </cell>
          <cell r="C3696" t="str">
            <v>14.08.23 ФМ Москва-Сити</v>
          </cell>
          <cell r="D3696" t="str">
            <v>% аккаунта</v>
          </cell>
          <cell r="G3696">
            <v>2040</v>
          </cell>
          <cell r="H3696">
            <v>20</v>
          </cell>
          <cell r="I3696">
            <v>60</v>
          </cell>
        </row>
        <row r="3697">
          <cell r="B3697">
            <v>41874</v>
          </cell>
          <cell r="C3697" t="str">
            <v>14.08.23 ФМ Sidney Beach</v>
          </cell>
          <cell r="D3697" t="str">
            <v>% аккаунта</v>
          </cell>
          <cell r="G3697">
            <v>3810</v>
          </cell>
          <cell r="H3697">
            <v>20</v>
          </cell>
          <cell r="I3697">
            <v>60</v>
          </cell>
        </row>
        <row r="3698">
          <cell r="B3698">
            <v>41874</v>
          </cell>
          <cell r="C3698" t="str">
            <v>14.08.23 ФМ Sidney Beach</v>
          </cell>
          <cell r="D3698" t="str">
            <v>% проджекта</v>
          </cell>
          <cell r="G3698">
            <v>3810</v>
          </cell>
          <cell r="H3698">
            <v>20</v>
          </cell>
          <cell r="I3698">
            <v>60</v>
          </cell>
        </row>
        <row r="3699">
          <cell r="B3699">
            <v>41876</v>
          </cell>
          <cell r="C3699" t="str">
            <v>14.08.21 ФМ Униформа Хорека</v>
          </cell>
          <cell r="D3699" t="str">
            <v>Комиссия контрагентам</v>
          </cell>
          <cell r="G3699">
            <v>3300</v>
          </cell>
          <cell r="H3699">
            <v>20</v>
          </cell>
          <cell r="I3699">
            <v>60</v>
          </cell>
        </row>
        <row r="3700">
          <cell r="B3700">
            <v>41876</v>
          </cell>
          <cell r="C3700" t="str">
            <v>Офис</v>
          </cell>
          <cell r="D3700" t="str">
            <v>подотчет</v>
          </cell>
          <cell r="G3700">
            <v>9010</v>
          </cell>
          <cell r="H3700">
            <v>71</v>
          </cell>
          <cell r="I3700">
            <v>50</v>
          </cell>
        </row>
        <row r="3701">
          <cell r="B3701">
            <v>41876</v>
          </cell>
          <cell r="C3701" t="str">
            <v>Офис</v>
          </cell>
          <cell r="D3701" t="str">
            <v>накладные расходы</v>
          </cell>
          <cell r="G3701">
            <v>380</v>
          </cell>
          <cell r="H3701">
            <v>76</v>
          </cell>
          <cell r="I3701">
            <v>50</v>
          </cell>
        </row>
        <row r="3702">
          <cell r="B3702">
            <v>41876</v>
          </cell>
          <cell r="C3702" t="str">
            <v>Офис</v>
          </cell>
          <cell r="D3702" t="str">
            <v>накладные расходы</v>
          </cell>
          <cell r="G3702">
            <v>380</v>
          </cell>
          <cell r="H3702">
            <v>26</v>
          </cell>
          <cell r="I3702">
            <v>76</v>
          </cell>
        </row>
        <row r="3703">
          <cell r="B3703">
            <v>41876</v>
          </cell>
          <cell r="C3703" t="str">
            <v>14.09.07 ФМ Логистика</v>
          </cell>
          <cell r="D3703" t="str">
            <v>подотчет</v>
          </cell>
          <cell r="G3703">
            <v>49200</v>
          </cell>
          <cell r="H3703">
            <v>71</v>
          </cell>
          <cell r="I3703">
            <v>50</v>
          </cell>
        </row>
        <row r="3704">
          <cell r="B3704">
            <v>41877</v>
          </cell>
          <cell r="C3704" t="str">
            <v>ФД</v>
          </cell>
          <cell r="D3704" t="str">
            <v>Займы</v>
          </cell>
          <cell r="G3704">
            <v>100000</v>
          </cell>
          <cell r="H3704">
            <v>50</v>
          </cell>
          <cell r="I3704">
            <v>66</v>
          </cell>
        </row>
        <row r="3705">
          <cell r="B3705">
            <v>41877</v>
          </cell>
          <cell r="C3705" t="str">
            <v>14.08.29 ФМ Униформа Хорека</v>
          </cell>
          <cell r="D3705" t="str">
            <v>подотчет</v>
          </cell>
          <cell r="G3705">
            <v>98087.5</v>
          </cell>
          <cell r="H3705">
            <v>71</v>
          </cell>
          <cell r="I3705">
            <v>50</v>
          </cell>
        </row>
        <row r="3706">
          <cell r="B3706">
            <v>41877</v>
          </cell>
          <cell r="C3706" t="str">
            <v>ФД</v>
          </cell>
          <cell r="D3706" t="str">
            <v>Займы</v>
          </cell>
          <cell r="G3706">
            <v>40000</v>
          </cell>
          <cell r="H3706">
            <v>50</v>
          </cell>
          <cell r="I3706">
            <v>66</v>
          </cell>
        </row>
        <row r="3707">
          <cell r="B3707">
            <v>41877</v>
          </cell>
          <cell r="C3707" t="str">
            <v>Офис</v>
          </cell>
          <cell r="D3707" t="str">
            <v>Зарплата 07</v>
          </cell>
          <cell r="G3707">
            <v>40000</v>
          </cell>
          <cell r="H3707">
            <v>70</v>
          </cell>
          <cell r="I3707">
            <v>50</v>
          </cell>
        </row>
        <row r="3708">
          <cell r="B3708">
            <v>41877</v>
          </cell>
          <cell r="C3708" t="str">
            <v>14.08.26 Владивосток Опора Росии</v>
          </cell>
          <cell r="D3708" t="str">
            <v>Реализация</v>
          </cell>
          <cell r="G3708">
            <v>17717.7</v>
          </cell>
          <cell r="H3708">
            <v>62</v>
          </cell>
          <cell r="I3708">
            <v>90</v>
          </cell>
        </row>
        <row r="3709">
          <cell r="B3709">
            <v>41877</v>
          </cell>
          <cell r="C3709" t="str">
            <v>14.08.26 Владивосток Опора Росии</v>
          </cell>
          <cell r="D3709" t="str">
            <v>Промоперсонал</v>
          </cell>
          <cell r="G3709">
            <v>6750</v>
          </cell>
          <cell r="H3709">
            <v>20</v>
          </cell>
          <cell r="I3709">
            <v>60</v>
          </cell>
        </row>
        <row r="3710">
          <cell r="B3710">
            <v>41878</v>
          </cell>
          <cell r="C3710" t="str">
            <v>ФД</v>
          </cell>
          <cell r="D3710" t="str">
            <v>Займы</v>
          </cell>
          <cell r="G3710">
            <v>80000</v>
          </cell>
          <cell r="H3710">
            <v>50</v>
          </cell>
          <cell r="I3710">
            <v>66</v>
          </cell>
        </row>
        <row r="3711">
          <cell r="B3711">
            <v>41878</v>
          </cell>
          <cell r="C3711" t="str">
            <v>ФД</v>
          </cell>
          <cell r="D3711" t="str">
            <v>перемещение</v>
          </cell>
          <cell r="G3711">
            <v>80000</v>
          </cell>
          <cell r="H3711">
            <v>51</v>
          </cell>
          <cell r="I3711">
            <v>50</v>
          </cell>
        </row>
        <row r="3712">
          <cell r="B3712">
            <v>41878</v>
          </cell>
          <cell r="C3712" t="str">
            <v>ФД</v>
          </cell>
          <cell r="D3712" t="str">
            <v>Займы</v>
          </cell>
          <cell r="G3712">
            <v>700000</v>
          </cell>
          <cell r="H3712">
            <v>50</v>
          </cell>
          <cell r="I3712">
            <v>66</v>
          </cell>
        </row>
        <row r="3713">
          <cell r="B3713">
            <v>41878</v>
          </cell>
          <cell r="C3713" t="str">
            <v>ФД</v>
          </cell>
          <cell r="D3713" t="str">
            <v>Займы</v>
          </cell>
          <cell r="G3713">
            <v>22000</v>
          </cell>
          <cell r="H3713">
            <v>50</v>
          </cell>
          <cell r="I3713">
            <v>66</v>
          </cell>
        </row>
        <row r="3714">
          <cell r="B3714">
            <v>41878</v>
          </cell>
          <cell r="C3714" t="str">
            <v>Газель</v>
          </cell>
          <cell r="D3714" t="str">
            <v>кредит по газели</v>
          </cell>
          <cell r="G3714">
            <v>22000</v>
          </cell>
          <cell r="H3714">
            <v>60</v>
          </cell>
          <cell r="I3714">
            <v>50</v>
          </cell>
        </row>
        <row r="3715">
          <cell r="B3715">
            <v>41878</v>
          </cell>
          <cell r="C3715" t="str">
            <v>Газель</v>
          </cell>
          <cell r="D3715" t="str">
            <v>кредит по газели</v>
          </cell>
          <cell r="G3715">
            <v>22000</v>
          </cell>
          <cell r="H3715">
            <v>20</v>
          </cell>
          <cell r="I3715">
            <v>60</v>
          </cell>
        </row>
        <row r="3716">
          <cell r="B3716">
            <v>41878</v>
          </cell>
          <cell r="C3716" t="str">
            <v>ФД</v>
          </cell>
          <cell r="D3716" t="str">
            <v>Займы</v>
          </cell>
          <cell r="G3716">
            <v>400000</v>
          </cell>
          <cell r="H3716">
            <v>66</v>
          </cell>
          <cell r="I3716">
            <v>50</v>
          </cell>
        </row>
        <row r="3717">
          <cell r="B3717">
            <v>41878</v>
          </cell>
          <cell r="C3717" t="str">
            <v>14.03.01 ФМ НН Z-top</v>
          </cell>
          <cell r="D3717" t="str">
            <v>Комиссия контрагентам</v>
          </cell>
          <cell r="G3717">
            <v>10680</v>
          </cell>
          <cell r="H3717">
            <v>60</v>
          </cell>
          <cell r="I3717">
            <v>50</v>
          </cell>
        </row>
        <row r="3718">
          <cell r="B3718">
            <v>41878</v>
          </cell>
          <cell r="C3718" t="str">
            <v>14.03.08 ФМ НН Z-top</v>
          </cell>
          <cell r="D3718" t="str">
            <v>Комиссия контрагентам</v>
          </cell>
          <cell r="G3718">
            <v>15790</v>
          </cell>
          <cell r="H3718">
            <v>60</v>
          </cell>
          <cell r="I3718">
            <v>50</v>
          </cell>
        </row>
        <row r="3719">
          <cell r="B3719">
            <v>41878</v>
          </cell>
          <cell r="C3719" t="str">
            <v>14.03.08 ФМ КЗ Пашмир</v>
          </cell>
          <cell r="D3719" t="str">
            <v>Комиссия контрагентам</v>
          </cell>
          <cell r="G3719">
            <v>17800</v>
          </cell>
          <cell r="H3719">
            <v>60</v>
          </cell>
          <cell r="I3719">
            <v>50</v>
          </cell>
        </row>
        <row r="3720">
          <cell r="B3720">
            <v>41878</v>
          </cell>
          <cell r="C3720" t="str">
            <v xml:space="preserve">14.03.11 ФМ Униформа Retail </v>
          </cell>
          <cell r="D3720" t="str">
            <v>Комиссия контрагентам</v>
          </cell>
          <cell r="G3720">
            <v>3460</v>
          </cell>
          <cell r="H3720">
            <v>60</v>
          </cell>
          <cell r="I3720">
            <v>50</v>
          </cell>
        </row>
        <row r="3721">
          <cell r="B3721">
            <v>41878</v>
          </cell>
          <cell r="C3721" t="str">
            <v xml:space="preserve">14.03.12 ФМ Униформа Retail </v>
          </cell>
          <cell r="D3721" t="str">
            <v>Комиссия контрагентам</v>
          </cell>
          <cell r="G3721">
            <v>7390</v>
          </cell>
          <cell r="H3721">
            <v>60</v>
          </cell>
          <cell r="I3721">
            <v>50</v>
          </cell>
        </row>
        <row r="3722">
          <cell r="B3722">
            <v>41878</v>
          </cell>
          <cell r="C3722" t="str">
            <v>14.03.11 ФМ Униформа Provocation</v>
          </cell>
          <cell r="D3722" t="str">
            <v>Комиссия контрагентам</v>
          </cell>
          <cell r="G3722">
            <v>5090</v>
          </cell>
          <cell r="H3722">
            <v>60</v>
          </cell>
          <cell r="I3722">
            <v>50</v>
          </cell>
        </row>
        <row r="3723">
          <cell r="B3723">
            <v>41878</v>
          </cell>
          <cell r="C3723" t="str">
            <v xml:space="preserve">14.03.14 ФМ Cinema Club </v>
          </cell>
          <cell r="D3723" t="str">
            <v>Комиссия контрагентам</v>
          </cell>
          <cell r="G3723">
            <v>7250</v>
          </cell>
          <cell r="H3723">
            <v>60</v>
          </cell>
          <cell r="I3723">
            <v>50</v>
          </cell>
        </row>
        <row r="3724">
          <cell r="B3724">
            <v>41878</v>
          </cell>
          <cell r="C3724" t="str">
            <v>14.03.21 НН ФМ Milo</v>
          </cell>
          <cell r="D3724" t="str">
            <v>Комиссия контрагентам</v>
          </cell>
          <cell r="G3724">
            <v>13930</v>
          </cell>
          <cell r="H3724">
            <v>60</v>
          </cell>
          <cell r="I3724">
            <v>50</v>
          </cell>
        </row>
        <row r="3725">
          <cell r="B3725">
            <v>41878</v>
          </cell>
          <cell r="C3725" t="str">
            <v>14.03.20 ФМ ЧтоГдеКогда</v>
          </cell>
          <cell r="D3725" t="str">
            <v>Комиссия контрагентам</v>
          </cell>
          <cell r="G3725">
            <v>11940</v>
          </cell>
          <cell r="H3725">
            <v>60</v>
          </cell>
          <cell r="I3725">
            <v>50</v>
          </cell>
        </row>
        <row r="3726">
          <cell r="B3726">
            <v>41878</v>
          </cell>
          <cell r="C3726" t="str">
            <v>14.04.03 ФМ Мансарда</v>
          </cell>
          <cell r="D3726" t="str">
            <v>Комиссия контрагентам</v>
          </cell>
          <cell r="G3726">
            <v>5610</v>
          </cell>
          <cell r="H3726">
            <v>60</v>
          </cell>
          <cell r="I3726">
            <v>50</v>
          </cell>
        </row>
        <row r="3727">
          <cell r="B3727">
            <v>41878</v>
          </cell>
          <cell r="C3727" t="str">
            <v>14.04.17 ФМ Москва-Сити</v>
          </cell>
          <cell r="D3727" t="str">
            <v>Комиссия контрагентам</v>
          </cell>
          <cell r="G3727">
            <v>7330</v>
          </cell>
          <cell r="H3727">
            <v>60</v>
          </cell>
          <cell r="I3727">
            <v>50</v>
          </cell>
        </row>
        <row r="3728">
          <cell r="B3728">
            <v>41878</v>
          </cell>
          <cell r="C3728" t="str">
            <v>14.04.16 ФМ Библиотека</v>
          </cell>
          <cell r="D3728" t="str">
            <v>Комиссия контрагентам</v>
          </cell>
          <cell r="G3728">
            <v>6340</v>
          </cell>
          <cell r="H3728">
            <v>60</v>
          </cell>
          <cell r="I3728">
            <v>50</v>
          </cell>
        </row>
        <row r="3729">
          <cell r="B3729">
            <v>41878</v>
          </cell>
          <cell r="C3729" t="str">
            <v>14.04.11 КЗ ФМ Extra lounge</v>
          </cell>
          <cell r="D3729" t="str">
            <v>Комиссия контрагентам</v>
          </cell>
          <cell r="G3729">
            <v>14690</v>
          </cell>
          <cell r="H3729">
            <v>60</v>
          </cell>
          <cell r="I3729">
            <v>50</v>
          </cell>
        </row>
        <row r="3730">
          <cell r="B3730">
            <v>41878</v>
          </cell>
          <cell r="C3730" t="str">
            <v>14.04.14 ФМ Униформа Retail</v>
          </cell>
          <cell r="D3730" t="str">
            <v>Комиссия контрагентам</v>
          </cell>
          <cell r="G3730">
            <v>660</v>
          </cell>
          <cell r="H3730">
            <v>60</v>
          </cell>
          <cell r="I3730">
            <v>50</v>
          </cell>
        </row>
        <row r="3731">
          <cell r="B3731">
            <v>41878</v>
          </cell>
          <cell r="C3731" t="str">
            <v>14.04.26 ФМ Библиотека</v>
          </cell>
          <cell r="D3731" t="str">
            <v>Комиссия контрагентам</v>
          </cell>
          <cell r="G3731">
            <v>7530</v>
          </cell>
          <cell r="H3731">
            <v>60</v>
          </cell>
          <cell r="I3731">
            <v>50</v>
          </cell>
        </row>
        <row r="3732">
          <cell r="B3732">
            <v>41878</v>
          </cell>
          <cell r="C3732" t="str">
            <v>14.04.26 ЯРЛ ФМ Мед</v>
          </cell>
          <cell r="D3732" t="str">
            <v>Комиссия контрагентам</v>
          </cell>
          <cell r="G3732">
            <v>17330</v>
          </cell>
          <cell r="H3732">
            <v>60</v>
          </cell>
          <cell r="I3732">
            <v>50</v>
          </cell>
        </row>
        <row r="3733">
          <cell r="B3733">
            <v>41878</v>
          </cell>
          <cell r="C3733" t="str">
            <v>14.04.25 ФМ москва сити</v>
          </cell>
          <cell r="D3733" t="str">
            <v>Комиссия контрагентам</v>
          </cell>
          <cell r="G3733">
            <v>8030</v>
          </cell>
          <cell r="H3733">
            <v>60</v>
          </cell>
          <cell r="I3733">
            <v>50</v>
          </cell>
        </row>
        <row r="3734">
          <cell r="B3734">
            <v>41878</v>
          </cell>
          <cell r="C3734" t="str">
            <v>14.05.07 ФМ Производство платков</v>
          </cell>
          <cell r="D3734" t="str">
            <v>Комиссия контрагентам</v>
          </cell>
          <cell r="G3734">
            <v>30800</v>
          </cell>
          <cell r="H3734">
            <v>60</v>
          </cell>
          <cell r="I3734">
            <v>50</v>
          </cell>
        </row>
        <row r="3735">
          <cell r="B3735">
            <v>41878</v>
          </cell>
          <cell r="C3735" t="str">
            <v>14.05.16 НН ФМ Тифани</v>
          </cell>
          <cell r="D3735" t="str">
            <v>Комиссия контрагентам</v>
          </cell>
          <cell r="G3735">
            <v>15640</v>
          </cell>
          <cell r="H3735">
            <v>60</v>
          </cell>
          <cell r="I3735">
            <v>50</v>
          </cell>
        </row>
        <row r="3736">
          <cell r="B3736">
            <v>41878</v>
          </cell>
          <cell r="C3736" t="str">
            <v>14.05.16 ФМ Кино со вкусом</v>
          </cell>
          <cell r="D3736" t="str">
            <v>Комиссия контрагентам</v>
          </cell>
          <cell r="G3736">
            <v>27300</v>
          </cell>
          <cell r="H3736">
            <v>60</v>
          </cell>
          <cell r="I3736">
            <v>50</v>
          </cell>
        </row>
        <row r="3737">
          <cell r="B3737">
            <v>41878</v>
          </cell>
          <cell r="C3737" t="str">
            <v>14.05.19 ФМ DataBase Activation May1</v>
          </cell>
          <cell r="D3737" t="str">
            <v>Комиссия контрагентам</v>
          </cell>
          <cell r="G3737">
            <v>2570</v>
          </cell>
          <cell r="H3737">
            <v>60</v>
          </cell>
          <cell r="I3737">
            <v>50</v>
          </cell>
        </row>
        <row r="3738">
          <cell r="B3738">
            <v>41878</v>
          </cell>
          <cell r="C3738" t="str">
            <v>14.05.27 ФМ Библиотека</v>
          </cell>
          <cell r="D3738" t="str">
            <v>Комиссия контрагентам</v>
          </cell>
          <cell r="G3738">
            <v>15570</v>
          </cell>
          <cell r="H3738">
            <v>60</v>
          </cell>
          <cell r="I3738">
            <v>50</v>
          </cell>
        </row>
        <row r="3739">
          <cell r="B3739">
            <v>41878</v>
          </cell>
          <cell r="C3739" t="str">
            <v>14.05.29 ФМ Собака</v>
          </cell>
          <cell r="D3739" t="str">
            <v>Комиссия контрагентам</v>
          </cell>
          <cell r="G3739">
            <v>17280</v>
          </cell>
          <cell r="H3739">
            <v>60</v>
          </cell>
          <cell r="I3739">
            <v>50</v>
          </cell>
        </row>
        <row r="3740">
          <cell r="B3740">
            <v>41878</v>
          </cell>
          <cell r="C3740" t="str">
            <v>14.05.30 ФМ ELLE</v>
          </cell>
          <cell r="D3740" t="str">
            <v>Комиссия контрагентам</v>
          </cell>
          <cell r="G3740">
            <v>21490</v>
          </cell>
          <cell r="H3740">
            <v>60</v>
          </cell>
          <cell r="I3740">
            <v>50</v>
          </cell>
        </row>
        <row r="3741">
          <cell r="B3741">
            <v>41878</v>
          </cell>
          <cell r="C3741" t="str">
            <v>14.06.08 ФМ Бранч</v>
          </cell>
          <cell r="D3741" t="str">
            <v>Комиссия контрагентам</v>
          </cell>
          <cell r="G3741">
            <v>7790</v>
          </cell>
          <cell r="H3741">
            <v>60</v>
          </cell>
          <cell r="I3741">
            <v>50</v>
          </cell>
        </row>
        <row r="3742">
          <cell r="B3742">
            <v>41878</v>
          </cell>
          <cell r="C3742" t="str">
            <v>14.06.04 ФМ DataBase Activation May2</v>
          </cell>
          <cell r="D3742" t="str">
            <v>Комиссия контрагентам</v>
          </cell>
          <cell r="G3742">
            <v>11970</v>
          </cell>
          <cell r="H3742">
            <v>60</v>
          </cell>
          <cell r="I3742">
            <v>50</v>
          </cell>
        </row>
        <row r="3743">
          <cell r="B3743">
            <v>41878</v>
          </cell>
          <cell r="C3743" t="str">
            <v>14.06.10 ФМ DataBase Activation June</v>
          </cell>
          <cell r="D3743" t="str">
            <v>Комиссия контрагентам</v>
          </cell>
          <cell r="G3743">
            <v>5510</v>
          </cell>
          <cell r="H3743">
            <v>60</v>
          </cell>
          <cell r="I3743">
            <v>50</v>
          </cell>
        </row>
        <row r="3744">
          <cell r="B3744">
            <v>41878</v>
          </cell>
          <cell r="C3744" t="str">
            <v>14.07.25 ФМ Sidney Beach</v>
          </cell>
          <cell r="D3744" t="str">
            <v>подотчет</v>
          </cell>
          <cell r="G3744">
            <v>3000</v>
          </cell>
          <cell r="H3744">
            <v>50</v>
          </cell>
          <cell r="I3744">
            <v>71</v>
          </cell>
        </row>
        <row r="3745">
          <cell r="B3745">
            <v>41878</v>
          </cell>
          <cell r="C3745" t="str">
            <v>14.07.25 ФМ Sidney Beach</v>
          </cell>
          <cell r="D3745" t="str">
            <v>Доп. персонал</v>
          </cell>
          <cell r="G3745">
            <v>3000</v>
          </cell>
          <cell r="H3745">
            <v>60</v>
          </cell>
          <cell r="I3745">
            <v>50</v>
          </cell>
        </row>
        <row r="3746">
          <cell r="B3746">
            <v>41878</v>
          </cell>
          <cell r="C3746" t="str">
            <v>О!Бюро</v>
          </cell>
          <cell r="D3746" t="str">
            <v>подотчет</v>
          </cell>
          <cell r="G3746">
            <v>12000</v>
          </cell>
          <cell r="H3746">
            <v>50</v>
          </cell>
          <cell r="I3746">
            <v>71</v>
          </cell>
        </row>
        <row r="3747">
          <cell r="B3747">
            <v>41878</v>
          </cell>
          <cell r="C3747" t="str">
            <v>14.06.10 ФМ DataBase Activation June</v>
          </cell>
          <cell r="D3747" t="str">
            <v>подотчет</v>
          </cell>
          <cell r="G3747">
            <v>1000</v>
          </cell>
          <cell r="H3747">
            <v>50</v>
          </cell>
          <cell r="I3747">
            <v>71</v>
          </cell>
        </row>
        <row r="3748">
          <cell r="B3748">
            <v>41878</v>
          </cell>
          <cell r="C3748" t="str">
            <v>О!Бюро</v>
          </cell>
          <cell r="D3748" t="str">
            <v>реклама</v>
          </cell>
          <cell r="G3748">
            <v>12000</v>
          </cell>
          <cell r="H3748">
            <v>60</v>
          </cell>
          <cell r="I3748">
            <v>50</v>
          </cell>
        </row>
        <row r="3749">
          <cell r="B3749">
            <v>41878</v>
          </cell>
          <cell r="C3749" t="str">
            <v>14.06.10 ФМ DataBase Activation June</v>
          </cell>
          <cell r="D3749" t="str">
            <v>Сопровождение деятельности</v>
          </cell>
          <cell r="G3749">
            <v>1000</v>
          </cell>
          <cell r="H3749">
            <v>60</v>
          </cell>
          <cell r="I3749">
            <v>50</v>
          </cell>
        </row>
        <row r="3750">
          <cell r="B3750">
            <v>41878</v>
          </cell>
          <cell r="C3750" t="str">
            <v>О!Бюро</v>
          </cell>
          <cell r="D3750" t="str">
            <v>реклама</v>
          </cell>
          <cell r="G3750">
            <v>12000</v>
          </cell>
          <cell r="H3750">
            <v>20</v>
          </cell>
          <cell r="I3750">
            <v>60</v>
          </cell>
        </row>
        <row r="3751">
          <cell r="B3751">
            <v>41878</v>
          </cell>
          <cell r="C3751" t="str">
            <v>Офис</v>
          </cell>
          <cell r="D3751" t="str">
            <v>подотчет</v>
          </cell>
          <cell r="G3751">
            <v>1400</v>
          </cell>
          <cell r="H3751">
            <v>71</v>
          </cell>
          <cell r="I3751">
            <v>50</v>
          </cell>
        </row>
        <row r="3752">
          <cell r="B3752">
            <v>41878</v>
          </cell>
          <cell r="C3752" t="str">
            <v>офис</v>
          </cell>
          <cell r="D3752" t="str">
            <v>налоги</v>
          </cell>
          <cell r="G3752">
            <v>800</v>
          </cell>
          <cell r="H3752">
            <v>68</v>
          </cell>
          <cell r="I3752">
            <v>51</v>
          </cell>
        </row>
        <row r="3753">
          <cell r="B3753">
            <v>41878</v>
          </cell>
          <cell r="C3753" t="str">
            <v>офис</v>
          </cell>
          <cell r="D3753" t="str">
            <v>налоги</v>
          </cell>
          <cell r="G3753">
            <v>800</v>
          </cell>
          <cell r="H3753">
            <v>26</v>
          </cell>
          <cell r="I3753">
            <v>68</v>
          </cell>
        </row>
        <row r="3754">
          <cell r="B3754">
            <v>41879</v>
          </cell>
          <cell r="C3754" t="str">
            <v>ФД</v>
          </cell>
          <cell r="D3754" t="str">
            <v>Займы</v>
          </cell>
          <cell r="G3754">
            <v>1000000</v>
          </cell>
          <cell r="H3754">
            <v>50</v>
          </cell>
          <cell r="I3754">
            <v>66</v>
          </cell>
        </row>
        <row r="3755">
          <cell r="B3755">
            <v>41879</v>
          </cell>
          <cell r="C3755" t="str">
            <v>ФД</v>
          </cell>
          <cell r="D3755" t="str">
            <v>Займы</v>
          </cell>
          <cell r="G3755">
            <v>80000</v>
          </cell>
          <cell r="H3755">
            <v>66</v>
          </cell>
          <cell r="I3755">
            <v>50</v>
          </cell>
        </row>
        <row r="3756">
          <cell r="B3756">
            <v>41879</v>
          </cell>
          <cell r="C3756" t="str">
            <v>Офис</v>
          </cell>
          <cell r="D3756" t="str">
            <v>подотчет</v>
          </cell>
          <cell r="G3756">
            <v>40000</v>
          </cell>
          <cell r="H3756">
            <v>71</v>
          </cell>
          <cell r="I3756">
            <v>50</v>
          </cell>
        </row>
        <row r="3757">
          <cell r="B3757">
            <v>41879</v>
          </cell>
          <cell r="C3757" t="str">
            <v>ФКЦ</v>
          </cell>
          <cell r="D3757" t="str">
            <v>Инвестиции</v>
          </cell>
          <cell r="G3757">
            <v>60000</v>
          </cell>
          <cell r="H3757">
            <v>60</v>
          </cell>
          <cell r="I3757">
            <v>50</v>
          </cell>
        </row>
        <row r="3758">
          <cell r="B3758">
            <v>41879</v>
          </cell>
          <cell r="C3758" t="str">
            <v>Офис</v>
          </cell>
          <cell r="D3758" t="str">
            <v>накладные расходы</v>
          </cell>
          <cell r="G3758">
            <v>10200</v>
          </cell>
          <cell r="H3758">
            <v>76</v>
          </cell>
          <cell r="I3758">
            <v>50</v>
          </cell>
        </row>
        <row r="3759">
          <cell r="B3759">
            <v>41879</v>
          </cell>
          <cell r="C3759" t="str">
            <v>Офис</v>
          </cell>
          <cell r="D3759" t="str">
            <v>накладные расходы</v>
          </cell>
          <cell r="G3759">
            <v>10200</v>
          </cell>
          <cell r="H3759">
            <v>26</v>
          </cell>
          <cell r="I3759">
            <v>76</v>
          </cell>
        </row>
        <row r="3760">
          <cell r="B3760">
            <v>41879</v>
          </cell>
          <cell r="C3760" t="str">
            <v>Офис</v>
          </cell>
          <cell r="D3760" t="str">
            <v>Зарплата 05</v>
          </cell>
          <cell r="G3760">
            <v>45000</v>
          </cell>
          <cell r="H3760">
            <v>70</v>
          </cell>
          <cell r="I3760">
            <v>50</v>
          </cell>
        </row>
        <row r="3761">
          <cell r="B3761">
            <v>41879</v>
          </cell>
          <cell r="C3761" t="str">
            <v>Офис</v>
          </cell>
          <cell r="D3761" t="str">
            <v>Зарплата 06</v>
          </cell>
          <cell r="G3761">
            <v>45000</v>
          </cell>
          <cell r="H3761">
            <v>70</v>
          </cell>
          <cell r="I3761">
            <v>50</v>
          </cell>
        </row>
        <row r="3762">
          <cell r="B3762">
            <v>41879</v>
          </cell>
          <cell r="C3762" t="str">
            <v>Офис</v>
          </cell>
          <cell r="D3762" t="str">
            <v>Зарплата 07</v>
          </cell>
          <cell r="G3762">
            <v>50000</v>
          </cell>
          <cell r="H3762">
            <v>70</v>
          </cell>
          <cell r="I3762">
            <v>50</v>
          </cell>
        </row>
        <row r="3763">
          <cell r="B3763">
            <v>41879</v>
          </cell>
          <cell r="C3763" t="str">
            <v>ФД</v>
          </cell>
          <cell r="D3763" t="str">
            <v>Займы</v>
          </cell>
          <cell r="G3763">
            <v>104509</v>
          </cell>
          <cell r="H3763">
            <v>66</v>
          </cell>
          <cell r="I3763">
            <v>50</v>
          </cell>
        </row>
        <row r="3764">
          <cell r="B3764">
            <v>41879</v>
          </cell>
          <cell r="C3764" t="str">
            <v>Офис</v>
          </cell>
          <cell r="D3764" t="str">
            <v>% по кредитам и займам</v>
          </cell>
          <cell r="G3764">
            <v>30000</v>
          </cell>
          <cell r="H3764">
            <v>76</v>
          </cell>
          <cell r="I3764">
            <v>50</v>
          </cell>
        </row>
        <row r="3765">
          <cell r="B3765">
            <v>41879</v>
          </cell>
          <cell r="C3765" t="str">
            <v>Офис</v>
          </cell>
          <cell r="D3765" t="str">
            <v>% по кредитам и займам</v>
          </cell>
          <cell r="G3765">
            <v>30000</v>
          </cell>
          <cell r="H3765">
            <v>26</v>
          </cell>
          <cell r="I3765">
            <v>76</v>
          </cell>
        </row>
        <row r="3766">
          <cell r="B3766">
            <v>41879</v>
          </cell>
          <cell r="C3766" t="str">
            <v>Офис</v>
          </cell>
          <cell r="D3766" t="str">
            <v>% по кредитам и займам</v>
          </cell>
          <cell r="G3766">
            <v>8839</v>
          </cell>
          <cell r="H3766">
            <v>76</v>
          </cell>
          <cell r="I3766">
            <v>50</v>
          </cell>
        </row>
        <row r="3767">
          <cell r="B3767">
            <v>41879</v>
          </cell>
          <cell r="C3767" t="str">
            <v>Офис</v>
          </cell>
          <cell r="D3767" t="str">
            <v>% по кредитам и займам</v>
          </cell>
          <cell r="G3767">
            <v>8839</v>
          </cell>
          <cell r="H3767">
            <v>26</v>
          </cell>
          <cell r="I3767">
            <v>76</v>
          </cell>
        </row>
        <row r="3768">
          <cell r="B3768">
            <v>41879</v>
          </cell>
          <cell r="C3768" t="str">
            <v>Офис</v>
          </cell>
          <cell r="D3768" t="str">
            <v>% по кредитам и займам</v>
          </cell>
          <cell r="G3768">
            <v>10000</v>
          </cell>
          <cell r="H3768">
            <v>76</v>
          </cell>
          <cell r="I3768">
            <v>50</v>
          </cell>
        </row>
        <row r="3769">
          <cell r="B3769">
            <v>41879</v>
          </cell>
          <cell r="C3769" t="str">
            <v>Офис</v>
          </cell>
          <cell r="D3769" t="str">
            <v>% по кредитам и займам</v>
          </cell>
          <cell r="G3769">
            <v>10000</v>
          </cell>
          <cell r="H3769">
            <v>26</v>
          </cell>
          <cell r="I3769">
            <v>76</v>
          </cell>
        </row>
        <row r="3770">
          <cell r="B3770">
            <v>41879</v>
          </cell>
          <cell r="C3770" t="str">
            <v>офис</v>
          </cell>
          <cell r="D3770" t="str">
            <v>% по кредитам и займам</v>
          </cell>
          <cell r="G3770">
            <v>20000</v>
          </cell>
          <cell r="H3770">
            <v>76</v>
          </cell>
          <cell r="I3770">
            <v>50</v>
          </cell>
        </row>
        <row r="3771">
          <cell r="B3771">
            <v>41879</v>
          </cell>
          <cell r="C3771" t="str">
            <v>офис</v>
          </cell>
          <cell r="D3771" t="str">
            <v>% по кредитам и займам</v>
          </cell>
          <cell r="G3771">
            <v>20000</v>
          </cell>
          <cell r="H3771">
            <v>26</v>
          </cell>
          <cell r="I3771">
            <v>76</v>
          </cell>
        </row>
        <row r="3772">
          <cell r="B3772">
            <v>41879</v>
          </cell>
          <cell r="C3772" t="str">
            <v>Офис</v>
          </cell>
          <cell r="D3772" t="str">
            <v>% по кредитам и займам</v>
          </cell>
          <cell r="G3772">
            <v>13096</v>
          </cell>
          <cell r="H3772">
            <v>76</v>
          </cell>
          <cell r="I3772">
            <v>50</v>
          </cell>
        </row>
        <row r="3773">
          <cell r="B3773">
            <v>41879</v>
          </cell>
          <cell r="C3773" t="str">
            <v>Офис</v>
          </cell>
          <cell r="D3773" t="str">
            <v>% по кредитам и займам</v>
          </cell>
          <cell r="G3773">
            <v>13096</v>
          </cell>
          <cell r="H3773">
            <v>26</v>
          </cell>
          <cell r="I3773">
            <v>76</v>
          </cell>
        </row>
        <row r="3774">
          <cell r="B3774">
            <v>41879</v>
          </cell>
          <cell r="C3774" t="str">
            <v>Офис</v>
          </cell>
          <cell r="D3774" t="str">
            <v>Зарплата 07</v>
          </cell>
          <cell r="G3774">
            <v>95000</v>
          </cell>
          <cell r="H3774">
            <v>70</v>
          </cell>
          <cell r="I3774">
            <v>50</v>
          </cell>
        </row>
        <row r="3775">
          <cell r="B3775">
            <v>41879</v>
          </cell>
          <cell r="C3775" t="str">
            <v>ФД</v>
          </cell>
          <cell r="D3775" t="str">
            <v>перемещение</v>
          </cell>
          <cell r="G3775">
            <v>27500</v>
          </cell>
          <cell r="H3775">
            <v>51</v>
          </cell>
          <cell r="I3775">
            <v>50</v>
          </cell>
        </row>
        <row r="3776">
          <cell r="B3776">
            <v>41879</v>
          </cell>
          <cell r="C3776" t="str">
            <v>14.08.26 Владивосток Опора Росии</v>
          </cell>
          <cell r="D3776" t="str">
            <v>подотчет</v>
          </cell>
          <cell r="G3776">
            <v>6750</v>
          </cell>
          <cell r="H3776">
            <v>71</v>
          </cell>
          <cell r="I3776">
            <v>50</v>
          </cell>
        </row>
        <row r="3777">
          <cell r="B3777">
            <v>41879</v>
          </cell>
          <cell r="C3777" t="str">
            <v>14.08.28 Хабаровск Опора Росии</v>
          </cell>
          <cell r="D3777" t="str">
            <v>подотчет</v>
          </cell>
          <cell r="G3777">
            <v>10000</v>
          </cell>
          <cell r="H3777">
            <v>71</v>
          </cell>
          <cell r="I3777">
            <v>50</v>
          </cell>
        </row>
        <row r="3778">
          <cell r="B3778">
            <v>41879</v>
          </cell>
          <cell r="C3778" t="str">
            <v>ФД</v>
          </cell>
          <cell r="D3778" t="str">
            <v>перемещение</v>
          </cell>
          <cell r="G3778">
            <v>30000</v>
          </cell>
          <cell r="H3778">
            <v>51</v>
          </cell>
          <cell r="I3778">
            <v>50</v>
          </cell>
        </row>
        <row r="3779">
          <cell r="B3779">
            <v>41879</v>
          </cell>
          <cell r="C3779" t="str">
            <v>ФД</v>
          </cell>
          <cell r="D3779" t="str">
            <v>Займы</v>
          </cell>
          <cell r="G3779">
            <v>165000</v>
          </cell>
          <cell r="H3779">
            <v>66</v>
          </cell>
          <cell r="I3779">
            <v>50</v>
          </cell>
        </row>
        <row r="3780">
          <cell r="B3780">
            <v>41879</v>
          </cell>
          <cell r="C3780" t="str">
            <v>14.08.10 ФМ Униформа Retail</v>
          </cell>
          <cell r="D3780" t="str">
            <v>подотчет</v>
          </cell>
          <cell r="G3780">
            <v>37260</v>
          </cell>
          <cell r="H3780">
            <v>71</v>
          </cell>
          <cell r="I3780">
            <v>50</v>
          </cell>
        </row>
        <row r="3781">
          <cell r="B3781">
            <v>41879</v>
          </cell>
          <cell r="C3781" t="str">
            <v>14.07.17 ББР Банк Запонки</v>
          </cell>
          <cell r="D3781" t="str">
            <v>оплата покупателя</v>
          </cell>
          <cell r="G3781">
            <v>-16500</v>
          </cell>
          <cell r="H3781">
            <v>51</v>
          </cell>
          <cell r="I3781">
            <v>62</v>
          </cell>
        </row>
        <row r="3782">
          <cell r="B3782">
            <v>41879</v>
          </cell>
          <cell r="C3782" t="str">
            <v>Офис</v>
          </cell>
          <cell r="D3782" t="str">
            <v>подотчет</v>
          </cell>
          <cell r="G3782">
            <v>4800</v>
          </cell>
          <cell r="H3782">
            <v>50</v>
          </cell>
          <cell r="I3782">
            <v>71</v>
          </cell>
        </row>
        <row r="3783">
          <cell r="B3783">
            <v>41879</v>
          </cell>
          <cell r="C3783" t="str">
            <v>Офис</v>
          </cell>
          <cell r="D3783" t="str">
            <v>накладные расходы</v>
          </cell>
          <cell r="G3783">
            <v>4800</v>
          </cell>
          <cell r="H3783">
            <v>76</v>
          </cell>
          <cell r="I3783">
            <v>50</v>
          </cell>
        </row>
        <row r="3784">
          <cell r="B3784">
            <v>41879</v>
          </cell>
          <cell r="C3784" t="str">
            <v>Офис</v>
          </cell>
          <cell r="D3784" t="str">
            <v>накладные расходы</v>
          </cell>
          <cell r="G3784">
            <v>4800</v>
          </cell>
          <cell r="H3784">
            <v>26</v>
          </cell>
          <cell r="I3784">
            <v>76</v>
          </cell>
        </row>
        <row r="3785">
          <cell r="B3785">
            <v>41879</v>
          </cell>
          <cell r="C3785" t="str">
            <v>14.08.28 Хабаровск Опора Росии</v>
          </cell>
          <cell r="D3785" t="str">
            <v>Реализация</v>
          </cell>
          <cell r="G3785">
            <v>17717.7</v>
          </cell>
          <cell r="H3785">
            <v>62</v>
          </cell>
          <cell r="I3785">
            <v>90</v>
          </cell>
        </row>
        <row r="3786">
          <cell r="B3786">
            <v>41879</v>
          </cell>
          <cell r="C3786" t="str">
            <v>14.08.10 ФМ Униформа Retail</v>
          </cell>
          <cell r="D3786" t="str">
            <v>логистика и монтаж</v>
          </cell>
          <cell r="G3786">
            <v>4245</v>
          </cell>
          <cell r="H3786">
            <v>20</v>
          </cell>
          <cell r="I3786">
            <v>60</v>
          </cell>
        </row>
        <row r="3787">
          <cell r="B3787">
            <v>41879</v>
          </cell>
          <cell r="C3787" t="str">
            <v>Офис</v>
          </cell>
          <cell r="D3787" t="str">
            <v>Основные средства</v>
          </cell>
          <cell r="G3787">
            <v>23300</v>
          </cell>
          <cell r="H3787">
            <v>76</v>
          </cell>
          <cell r="I3787">
            <v>51</v>
          </cell>
        </row>
        <row r="3788">
          <cell r="B3788">
            <v>41879</v>
          </cell>
          <cell r="C3788" t="str">
            <v>Офис</v>
          </cell>
          <cell r="D3788" t="str">
            <v>Основные средства</v>
          </cell>
          <cell r="G3788">
            <v>23300</v>
          </cell>
          <cell r="H3788">
            <v>26</v>
          </cell>
          <cell r="I3788">
            <v>76</v>
          </cell>
        </row>
        <row r="3789">
          <cell r="B3789">
            <v>41879</v>
          </cell>
          <cell r="C3789" t="str">
            <v>14.08.15 ФМ Sidney Beach</v>
          </cell>
          <cell r="D3789" t="str">
            <v>подотчет</v>
          </cell>
          <cell r="G3789">
            <v>85000</v>
          </cell>
          <cell r="H3789">
            <v>50</v>
          </cell>
          <cell r="I3789">
            <v>71</v>
          </cell>
        </row>
        <row r="3790">
          <cell r="B3790">
            <v>41879</v>
          </cell>
          <cell r="C3790" t="str">
            <v>14.08.15 ФМ Sidney Beach</v>
          </cell>
          <cell r="D3790" t="str">
            <v>Доп. персонал</v>
          </cell>
          <cell r="G3790">
            <v>16000</v>
          </cell>
          <cell r="H3790">
            <v>60</v>
          </cell>
          <cell r="I3790">
            <v>50</v>
          </cell>
        </row>
        <row r="3791">
          <cell r="B3791">
            <v>41879</v>
          </cell>
          <cell r="C3791" t="str">
            <v>14.08.15 ФМ Sidney Beach</v>
          </cell>
          <cell r="D3791" t="str">
            <v>Доп. персонал</v>
          </cell>
          <cell r="G3791">
            <v>16500</v>
          </cell>
          <cell r="H3791">
            <v>60</v>
          </cell>
          <cell r="I3791">
            <v>50</v>
          </cell>
        </row>
        <row r="3792">
          <cell r="B3792">
            <v>41879</v>
          </cell>
          <cell r="C3792" t="str">
            <v>14.08.15 ФМ Sidney Beach</v>
          </cell>
          <cell r="D3792" t="str">
            <v>Доп. персонал</v>
          </cell>
          <cell r="G3792">
            <v>8000</v>
          </cell>
          <cell r="H3792">
            <v>60</v>
          </cell>
          <cell r="I3792">
            <v>50</v>
          </cell>
        </row>
        <row r="3793">
          <cell r="B3793">
            <v>41879</v>
          </cell>
          <cell r="C3793" t="str">
            <v>14.08.15 ФМ Sidney Beach</v>
          </cell>
          <cell r="D3793" t="str">
            <v>Доп. персонал</v>
          </cell>
          <cell r="G3793">
            <v>8000</v>
          </cell>
          <cell r="H3793">
            <v>60</v>
          </cell>
          <cell r="I3793">
            <v>50</v>
          </cell>
        </row>
        <row r="3794">
          <cell r="B3794">
            <v>41879</v>
          </cell>
          <cell r="C3794" t="str">
            <v>14.08.15 ФМ Sidney Beach</v>
          </cell>
          <cell r="D3794" t="str">
            <v>Доп. персонал</v>
          </cell>
          <cell r="G3794">
            <v>1500</v>
          </cell>
          <cell r="H3794">
            <v>60</v>
          </cell>
          <cell r="I3794">
            <v>50</v>
          </cell>
        </row>
        <row r="3795">
          <cell r="B3795">
            <v>41879</v>
          </cell>
          <cell r="C3795" t="str">
            <v>14.08.15 ФМ Sidney Beach</v>
          </cell>
          <cell r="D3795" t="str">
            <v>Доп. персонал</v>
          </cell>
          <cell r="G3795">
            <v>19000</v>
          </cell>
          <cell r="H3795">
            <v>60</v>
          </cell>
          <cell r="I3795">
            <v>50</v>
          </cell>
        </row>
        <row r="3796">
          <cell r="B3796">
            <v>41879</v>
          </cell>
          <cell r="C3796" t="str">
            <v>14.08.15 ФМ Sidney Beach</v>
          </cell>
          <cell r="D3796" t="str">
            <v>Доп. персонал</v>
          </cell>
          <cell r="G3796">
            <v>1500</v>
          </cell>
          <cell r="H3796">
            <v>60</v>
          </cell>
          <cell r="I3796">
            <v>50</v>
          </cell>
        </row>
        <row r="3797">
          <cell r="B3797">
            <v>41879</v>
          </cell>
          <cell r="C3797" t="str">
            <v>14.08.15 ФМ Sidney Beach</v>
          </cell>
          <cell r="D3797" t="str">
            <v>Доп. персонал</v>
          </cell>
          <cell r="G3797">
            <v>1500</v>
          </cell>
          <cell r="H3797">
            <v>60</v>
          </cell>
          <cell r="I3797">
            <v>50</v>
          </cell>
        </row>
        <row r="3798">
          <cell r="B3798">
            <v>41879</v>
          </cell>
          <cell r="C3798" t="str">
            <v>14.08.15 ФМ Sidney Beach</v>
          </cell>
          <cell r="D3798" t="str">
            <v>Промоперсонал</v>
          </cell>
          <cell r="G3798">
            <v>15000</v>
          </cell>
          <cell r="H3798">
            <v>60</v>
          </cell>
          <cell r="I3798">
            <v>50</v>
          </cell>
        </row>
        <row r="3799">
          <cell r="B3799">
            <v>41879</v>
          </cell>
          <cell r="C3799" t="str">
            <v>14.08.15 ФМ Sidney Beach</v>
          </cell>
          <cell r="D3799" t="str">
            <v>Промоперсонал</v>
          </cell>
          <cell r="G3799">
            <v>3000</v>
          </cell>
          <cell r="H3799">
            <v>60</v>
          </cell>
          <cell r="I3799">
            <v>50</v>
          </cell>
        </row>
        <row r="3800">
          <cell r="B3800">
            <v>41879</v>
          </cell>
          <cell r="C3800" t="str">
            <v>14.08.15 ФМ Sidney Beach</v>
          </cell>
          <cell r="D3800" t="str">
            <v>логистика и монтаж</v>
          </cell>
          <cell r="G3800">
            <v>3000</v>
          </cell>
          <cell r="H3800">
            <v>60</v>
          </cell>
          <cell r="I3800">
            <v>50</v>
          </cell>
        </row>
        <row r="3801">
          <cell r="B3801">
            <v>41879</v>
          </cell>
          <cell r="C3801" t="str">
            <v>14.08.15 ФМ Sidney Beach</v>
          </cell>
          <cell r="D3801" t="str">
            <v>Сопровождение деятельности</v>
          </cell>
          <cell r="G3801">
            <v>2756</v>
          </cell>
          <cell r="H3801">
            <v>60</v>
          </cell>
          <cell r="I3801">
            <v>50</v>
          </cell>
        </row>
        <row r="3802">
          <cell r="B3802">
            <v>41879</v>
          </cell>
          <cell r="C3802" t="str">
            <v>14.08.15 ФМ Sidney Beach</v>
          </cell>
          <cell r="D3802" t="str">
            <v>Доп. персонал</v>
          </cell>
          <cell r="G3802">
            <v>16000</v>
          </cell>
          <cell r="H3802">
            <v>20</v>
          </cell>
          <cell r="I3802">
            <v>60</v>
          </cell>
        </row>
        <row r="3803">
          <cell r="B3803">
            <v>41879</v>
          </cell>
          <cell r="C3803" t="str">
            <v>14.08.15 ФМ Sidney Beach</v>
          </cell>
          <cell r="D3803" t="str">
            <v>Доп. персонал</v>
          </cell>
          <cell r="G3803">
            <v>16500</v>
          </cell>
          <cell r="H3803">
            <v>20</v>
          </cell>
          <cell r="I3803">
            <v>60</v>
          </cell>
        </row>
        <row r="3804">
          <cell r="B3804">
            <v>41879</v>
          </cell>
          <cell r="C3804" t="str">
            <v>14.08.15 ФМ Sidney Beach</v>
          </cell>
          <cell r="D3804" t="str">
            <v>Доп. персонал</v>
          </cell>
          <cell r="G3804">
            <v>8000</v>
          </cell>
          <cell r="H3804">
            <v>20</v>
          </cell>
          <cell r="I3804">
            <v>60</v>
          </cell>
        </row>
        <row r="3805">
          <cell r="B3805">
            <v>41879</v>
          </cell>
          <cell r="C3805" t="str">
            <v>14.08.15 ФМ Sidney Beach</v>
          </cell>
          <cell r="D3805" t="str">
            <v>Доп. персонал</v>
          </cell>
          <cell r="G3805">
            <v>8000</v>
          </cell>
          <cell r="H3805">
            <v>20</v>
          </cell>
          <cell r="I3805">
            <v>60</v>
          </cell>
        </row>
        <row r="3806">
          <cell r="B3806">
            <v>41879</v>
          </cell>
          <cell r="C3806" t="str">
            <v>14.08.15 ФМ Sidney Beach</v>
          </cell>
          <cell r="D3806" t="str">
            <v>Доп. персонал</v>
          </cell>
          <cell r="G3806">
            <v>1500</v>
          </cell>
          <cell r="H3806">
            <v>20</v>
          </cell>
          <cell r="I3806">
            <v>60</v>
          </cell>
        </row>
        <row r="3807">
          <cell r="B3807">
            <v>41879</v>
          </cell>
          <cell r="C3807" t="str">
            <v>14.08.15 ФМ Sidney Beach</v>
          </cell>
          <cell r="D3807" t="str">
            <v>Доп. персонал</v>
          </cell>
          <cell r="G3807">
            <v>19000</v>
          </cell>
          <cell r="H3807">
            <v>20</v>
          </cell>
          <cell r="I3807">
            <v>60</v>
          </cell>
        </row>
        <row r="3808">
          <cell r="B3808">
            <v>41879</v>
          </cell>
          <cell r="C3808" t="str">
            <v>14.08.15 ФМ Sidney Beach</v>
          </cell>
          <cell r="D3808" t="str">
            <v>Доп. персонал</v>
          </cell>
          <cell r="G3808">
            <v>1500</v>
          </cell>
          <cell r="H3808">
            <v>20</v>
          </cell>
          <cell r="I3808">
            <v>60</v>
          </cell>
        </row>
        <row r="3809">
          <cell r="B3809">
            <v>41879</v>
          </cell>
          <cell r="C3809" t="str">
            <v>14.08.15 ФМ Sidney Beach</v>
          </cell>
          <cell r="D3809" t="str">
            <v>Доп. персонал</v>
          </cell>
          <cell r="G3809">
            <v>1500</v>
          </cell>
          <cell r="H3809">
            <v>20</v>
          </cell>
          <cell r="I3809">
            <v>60</v>
          </cell>
        </row>
        <row r="3810">
          <cell r="B3810">
            <v>41879</v>
          </cell>
          <cell r="C3810" t="str">
            <v>14.08.15 ФМ Sidney Beach</v>
          </cell>
          <cell r="D3810" t="str">
            <v>Промоперсонал</v>
          </cell>
          <cell r="G3810">
            <v>15000</v>
          </cell>
          <cell r="H3810">
            <v>20</v>
          </cell>
          <cell r="I3810">
            <v>60</v>
          </cell>
        </row>
        <row r="3811">
          <cell r="B3811">
            <v>41879</v>
          </cell>
          <cell r="C3811" t="str">
            <v>14.08.15 ФМ Sidney Beach</v>
          </cell>
          <cell r="D3811" t="str">
            <v>Промоперсонал</v>
          </cell>
          <cell r="G3811">
            <v>3000</v>
          </cell>
          <cell r="H3811">
            <v>20</v>
          </cell>
          <cell r="I3811">
            <v>60</v>
          </cell>
        </row>
        <row r="3812">
          <cell r="B3812">
            <v>41879</v>
          </cell>
          <cell r="C3812" t="str">
            <v>14.08.15 ФМ Sidney Beach</v>
          </cell>
          <cell r="D3812" t="str">
            <v>логистика и монтаж</v>
          </cell>
          <cell r="G3812">
            <v>3000</v>
          </cell>
          <cell r="H3812">
            <v>20</v>
          </cell>
          <cell r="I3812">
            <v>60</v>
          </cell>
        </row>
        <row r="3813">
          <cell r="B3813">
            <v>41879</v>
          </cell>
          <cell r="C3813" t="str">
            <v>14.08.15 ФМ Sidney Beach</v>
          </cell>
          <cell r="D3813" t="str">
            <v>Сопровождение деятельности</v>
          </cell>
          <cell r="G3813">
            <v>2756</v>
          </cell>
          <cell r="H3813">
            <v>20</v>
          </cell>
          <cell r="I3813">
            <v>60</v>
          </cell>
        </row>
        <row r="3814">
          <cell r="B3814">
            <v>41879</v>
          </cell>
          <cell r="C3814" t="str">
            <v>14.07.25 КЛД ФМ Платинум</v>
          </cell>
          <cell r="D3814" t="str">
            <v>Сопровождение деятельности</v>
          </cell>
          <cell r="G3814">
            <v>1675</v>
          </cell>
          <cell r="H3814">
            <v>60</v>
          </cell>
          <cell r="I3814">
            <v>50</v>
          </cell>
        </row>
        <row r="3815">
          <cell r="B3815">
            <v>41879</v>
          </cell>
          <cell r="C3815" t="str">
            <v>Офис</v>
          </cell>
          <cell r="D3815" t="str">
            <v>Основные средства</v>
          </cell>
          <cell r="G3815">
            <v>78340</v>
          </cell>
          <cell r="H3815">
            <v>76</v>
          </cell>
          <cell r="I3815">
            <v>51</v>
          </cell>
        </row>
        <row r="3816">
          <cell r="B3816">
            <v>41879</v>
          </cell>
          <cell r="C3816" t="str">
            <v>Офис</v>
          </cell>
          <cell r="D3816" t="str">
            <v>Основные средства</v>
          </cell>
          <cell r="G3816">
            <v>78340</v>
          </cell>
          <cell r="H3816">
            <v>26</v>
          </cell>
          <cell r="I3816">
            <v>76</v>
          </cell>
        </row>
        <row r="3817">
          <cell r="B3817">
            <v>41879</v>
          </cell>
          <cell r="C3817" t="str">
            <v>Офис</v>
          </cell>
          <cell r="D3817" t="str">
            <v>% за обращение</v>
          </cell>
          <cell r="G3817">
            <v>18.819999999999709</v>
          </cell>
          <cell r="H3817">
            <v>76</v>
          </cell>
          <cell r="I3817">
            <v>50</v>
          </cell>
        </row>
        <row r="3818">
          <cell r="B3818">
            <v>41879</v>
          </cell>
          <cell r="C3818" t="str">
            <v>Офис</v>
          </cell>
          <cell r="D3818" t="str">
            <v>% за обращение</v>
          </cell>
          <cell r="G3818">
            <v>18.819999999999709</v>
          </cell>
          <cell r="H3818">
            <v>26</v>
          </cell>
          <cell r="I3818">
            <v>76</v>
          </cell>
        </row>
        <row r="3819">
          <cell r="B3819">
            <v>41879</v>
          </cell>
          <cell r="C3819" t="str">
            <v>Офис</v>
          </cell>
          <cell r="D3819" t="str">
            <v>Телефония</v>
          </cell>
          <cell r="G3819">
            <v>19600</v>
          </cell>
          <cell r="H3819">
            <v>76</v>
          </cell>
          <cell r="I3819">
            <v>51</v>
          </cell>
        </row>
        <row r="3820">
          <cell r="B3820">
            <v>41879</v>
          </cell>
          <cell r="C3820" t="str">
            <v>Офис</v>
          </cell>
          <cell r="D3820" t="str">
            <v>Телефония</v>
          </cell>
          <cell r="G3820">
            <v>19600</v>
          </cell>
          <cell r="H3820">
            <v>26</v>
          </cell>
          <cell r="I3820">
            <v>76</v>
          </cell>
        </row>
        <row r="3821">
          <cell r="B3821">
            <v>41879</v>
          </cell>
          <cell r="C3821" t="str">
            <v>14.08.28 Хабаровск Опора Росии</v>
          </cell>
          <cell r="D3821" t="str">
            <v>Промоперсонал</v>
          </cell>
          <cell r="G3821">
            <v>10000</v>
          </cell>
          <cell r="H3821">
            <v>20</v>
          </cell>
          <cell r="I3821">
            <v>60</v>
          </cell>
        </row>
        <row r="3822">
          <cell r="B3822">
            <v>41879</v>
          </cell>
          <cell r="C3822" t="str">
            <v>Офис</v>
          </cell>
          <cell r="D3822" t="str">
            <v>накладные расходы</v>
          </cell>
          <cell r="G3822">
            <v>126</v>
          </cell>
          <cell r="H3822">
            <v>76</v>
          </cell>
          <cell r="I3822">
            <v>50</v>
          </cell>
        </row>
        <row r="3823">
          <cell r="B3823">
            <v>41879</v>
          </cell>
          <cell r="C3823" t="str">
            <v>Офис</v>
          </cell>
          <cell r="D3823" t="str">
            <v>накладные расходы</v>
          </cell>
          <cell r="G3823">
            <v>126</v>
          </cell>
          <cell r="H3823">
            <v>26</v>
          </cell>
          <cell r="I3823">
            <v>76</v>
          </cell>
        </row>
        <row r="3824">
          <cell r="B3824">
            <v>41879</v>
          </cell>
          <cell r="C3824" t="str">
            <v>ФКЦ</v>
          </cell>
          <cell r="D3824" t="str">
            <v>Инвестиции</v>
          </cell>
          <cell r="G3824">
            <v>60000</v>
          </cell>
          <cell r="H3824">
            <v>20</v>
          </cell>
          <cell r="I3824">
            <v>60</v>
          </cell>
        </row>
        <row r="3825">
          <cell r="B3825">
            <v>41880</v>
          </cell>
          <cell r="C3825" t="str">
            <v>14.08.29 ФМ Униформа Хорека</v>
          </cell>
          <cell r="D3825" t="str">
            <v>Комиссия контрагентам</v>
          </cell>
          <cell r="G3825">
            <v>11360</v>
          </cell>
          <cell r="H3825">
            <v>20</v>
          </cell>
          <cell r="I3825">
            <v>60</v>
          </cell>
        </row>
        <row r="3826">
          <cell r="B3826">
            <v>41880</v>
          </cell>
          <cell r="C3826" t="str">
            <v>Офис</v>
          </cell>
          <cell r="D3826" t="str">
            <v>накладные расходы</v>
          </cell>
          <cell r="G3826">
            <v>600</v>
          </cell>
          <cell r="H3826">
            <v>76</v>
          </cell>
          <cell r="I3826">
            <v>50</v>
          </cell>
        </row>
        <row r="3827">
          <cell r="B3827">
            <v>41880</v>
          </cell>
          <cell r="C3827" t="str">
            <v>Офис</v>
          </cell>
          <cell r="D3827" t="str">
            <v>накладные расходы</v>
          </cell>
          <cell r="G3827">
            <v>600</v>
          </cell>
          <cell r="H3827">
            <v>26</v>
          </cell>
          <cell r="I3827">
            <v>76</v>
          </cell>
        </row>
        <row r="3828">
          <cell r="B3828">
            <v>41880</v>
          </cell>
          <cell r="C3828" t="str">
            <v>Офис</v>
          </cell>
          <cell r="D3828" t="str">
            <v>накладные расходы</v>
          </cell>
          <cell r="G3828">
            <v>4200</v>
          </cell>
          <cell r="H3828">
            <v>76</v>
          </cell>
          <cell r="I3828">
            <v>50</v>
          </cell>
        </row>
        <row r="3829">
          <cell r="B3829">
            <v>41880</v>
          </cell>
          <cell r="C3829" t="str">
            <v>Офис</v>
          </cell>
          <cell r="D3829" t="str">
            <v>накладные расходы</v>
          </cell>
          <cell r="G3829">
            <v>4200</v>
          </cell>
          <cell r="H3829">
            <v>26</v>
          </cell>
          <cell r="I3829">
            <v>76</v>
          </cell>
        </row>
        <row r="3830">
          <cell r="B3830">
            <v>41880</v>
          </cell>
          <cell r="C3830" t="str">
            <v>14.09.07 ФМ Логистика</v>
          </cell>
          <cell r="D3830" t="str">
            <v>логистика и монтаж</v>
          </cell>
          <cell r="G3830">
            <v>5200</v>
          </cell>
          <cell r="H3830">
            <v>60</v>
          </cell>
          <cell r="I3830">
            <v>50</v>
          </cell>
        </row>
        <row r="3831">
          <cell r="B3831">
            <v>41880</v>
          </cell>
          <cell r="C3831" t="str">
            <v>14.08.29 ФМ Униформа Хорека</v>
          </cell>
          <cell r="D3831" t="str">
            <v>подотчет</v>
          </cell>
          <cell r="G3831">
            <v>98100</v>
          </cell>
          <cell r="H3831">
            <v>71</v>
          </cell>
          <cell r="I3831">
            <v>50</v>
          </cell>
        </row>
        <row r="3832">
          <cell r="B3832">
            <v>41880</v>
          </cell>
          <cell r="C3832" t="str">
            <v>14.03.31 ВТБ 24 ТП СПб</v>
          </cell>
          <cell r="D3832" t="str">
            <v>оплата покупателя</v>
          </cell>
          <cell r="G3832">
            <v>20000</v>
          </cell>
          <cell r="H3832">
            <v>51</v>
          </cell>
          <cell r="I3832">
            <v>62</v>
          </cell>
        </row>
        <row r="3833">
          <cell r="B3833">
            <v>41880</v>
          </cell>
          <cell r="C3833" t="str">
            <v>14.08.29 ФМ Униформа Хорека</v>
          </cell>
          <cell r="D3833" t="str">
            <v>Закупка материалов</v>
          </cell>
          <cell r="G3833">
            <v>196175</v>
          </cell>
          <cell r="H3833">
            <v>20</v>
          </cell>
          <cell r="I3833">
            <v>60</v>
          </cell>
        </row>
        <row r="3834">
          <cell r="B3834">
            <v>41880</v>
          </cell>
          <cell r="C3834" t="str">
            <v>14.08.29 ФМ Униформа Хорека</v>
          </cell>
          <cell r="D3834" t="str">
            <v>Реализация</v>
          </cell>
          <cell r="G3834">
            <v>251856.54</v>
          </cell>
          <cell r="H3834">
            <v>62</v>
          </cell>
          <cell r="I3834">
            <v>90</v>
          </cell>
        </row>
        <row r="3835">
          <cell r="B3835">
            <v>41881</v>
          </cell>
          <cell r="C3835" t="str">
            <v>офис</v>
          </cell>
          <cell r="D3835" t="str">
            <v>аренда</v>
          </cell>
          <cell r="G3835">
            <v>-4000</v>
          </cell>
          <cell r="H3835">
            <v>26</v>
          </cell>
          <cell r="I3835">
            <v>76</v>
          </cell>
        </row>
        <row r="3836">
          <cell r="B3836">
            <v>41881</v>
          </cell>
          <cell r="C3836" t="str">
            <v>ФД</v>
          </cell>
          <cell r="D3836" t="str">
            <v>Займы</v>
          </cell>
          <cell r="G3836">
            <v>36000</v>
          </cell>
          <cell r="H3836">
            <v>50</v>
          </cell>
          <cell r="I3836">
            <v>66</v>
          </cell>
        </row>
        <row r="3837">
          <cell r="B3837">
            <v>41881</v>
          </cell>
          <cell r="C3837" t="str">
            <v>Офис</v>
          </cell>
          <cell r="D3837" t="str">
            <v>Зарплата 08</v>
          </cell>
          <cell r="G3837">
            <v>100000</v>
          </cell>
          <cell r="H3837">
            <v>26</v>
          </cell>
          <cell r="I3837">
            <v>70</v>
          </cell>
        </row>
        <row r="3838">
          <cell r="B3838">
            <v>41881</v>
          </cell>
          <cell r="C3838" t="str">
            <v>Офис</v>
          </cell>
          <cell r="D3838" t="str">
            <v>Зарплата 08</v>
          </cell>
          <cell r="G3838">
            <v>100000</v>
          </cell>
          <cell r="H3838">
            <v>26</v>
          </cell>
          <cell r="I3838">
            <v>70</v>
          </cell>
        </row>
        <row r="3839">
          <cell r="B3839">
            <v>41881</v>
          </cell>
          <cell r="C3839" t="str">
            <v>Офис</v>
          </cell>
          <cell r="D3839" t="str">
            <v>Зарплата 08</v>
          </cell>
          <cell r="G3839">
            <v>100000</v>
          </cell>
          <cell r="H3839">
            <v>26</v>
          </cell>
          <cell r="I3839">
            <v>70</v>
          </cell>
        </row>
        <row r="3840">
          <cell r="B3840">
            <v>41881</v>
          </cell>
          <cell r="C3840" t="str">
            <v>Офис</v>
          </cell>
          <cell r="D3840" t="str">
            <v>Зарплата 08</v>
          </cell>
          <cell r="G3840">
            <v>50000</v>
          </cell>
          <cell r="H3840">
            <v>26</v>
          </cell>
          <cell r="I3840">
            <v>70</v>
          </cell>
        </row>
        <row r="3841">
          <cell r="B3841">
            <v>41881</v>
          </cell>
          <cell r="C3841" t="str">
            <v>Офис</v>
          </cell>
          <cell r="D3841" t="str">
            <v>Зарплата 08</v>
          </cell>
          <cell r="G3841">
            <v>40000</v>
          </cell>
          <cell r="H3841">
            <v>26</v>
          </cell>
          <cell r="I3841">
            <v>70</v>
          </cell>
        </row>
        <row r="3842">
          <cell r="B3842">
            <v>41881</v>
          </cell>
          <cell r="C3842" t="str">
            <v>Офис</v>
          </cell>
          <cell r="D3842" t="str">
            <v>Зарплата 08</v>
          </cell>
          <cell r="G3842">
            <v>20000</v>
          </cell>
          <cell r="H3842">
            <v>26</v>
          </cell>
          <cell r="I3842">
            <v>70</v>
          </cell>
        </row>
        <row r="3843">
          <cell r="B3843">
            <v>41881</v>
          </cell>
          <cell r="C3843" t="str">
            <v>Офис</v>
          </cell>
          <cell r="D3843" t="str">
            <v>Зарплата 08</v>
          </cell>
          <cell r="G3843">
            <v>50000</v>
          </cell>
          <cell r="H3843">
            <v>26</v>
          </cell>
          <cell r="I3843">
            <v>70</v>
          </cell>
        </row>
        <row r="3844">
          <cell r="B3844">
            <v>41881</v>
          </cell>
          <cell r="C3844" t="str">
            <v>Офис</v>
          </cell>
          <cell r="D3844" t="str">
            <v>Зарплата 08</v>
          </cell>
          <cell r="G3844">
            <v>45000</v>
          </cell>
          <cell r="H3844">
            <v>26</v>
          </cell>
          <cell r="I3844">
            <v>70</v>
          </cell>
        </row>
        <row r="3845">
          <cell r="B3845">
            <v>41881</v>
          </cell>
          <cell r="C3845" t="str">
            <v>Офис</v>
          </cell>
          <cell r="D3845" t="str">
            <v>Зарплата 08</v>
          </cell>
          <cell r="G3845">
            <v>40000</v>
          </cell>
          <cell r="H3845">
            <v>26</v>
          </cell>
          <cell r="I3845">
            <v>70</v>
          </cell>
        </row>
        <row r="3846">
          <cell r="B3846">
            <v>41881</v>
          </cell>
          <cell r="C3846" t="str">
            <v>Офис</v>
          </cell>
          <cell r="D3846" t="str">
            <v>Зарплата 08</v>
          </cell>
          <cell r="G3846">
            <v>20970</v>
          </cell>
          <cell r="H3846">
            <v>26</v>
          </cell>
          <cell r="I3846">
            <v>70</v>
          </cell>
        </row>
        <row r="3847">
          <cell r="B3847">
            <v>41881</v>
          </cell>
          <cell r="C3847" t="str">
            <v>Офис</v>
          </cell>
          <cell r="D3847" t="str">
            <v>Зарплата 08</v>
          </cell>
          <cell r="G3847">
            <v>43000</v>
          </cell>
          <cell r="H3847">
            <v>26</v>
          </cell>
          <cell r="I3847">
            <v>70</v>
          </cell>
        </row>
        <row r="3848">
          <cell r="B3848">
            <v>41881</v>
          </cell>
          <cell r="C3848" t="str">
            <v>Офис</v>
          </cell>
          <cell r="D3848" t="str">
            <v>Зарплата 08</v>
          </cell>
          <cell r="G3848">
            <v>40000</v>
          </cell>
          <cell r="H3848">
            <v>26</v>
          </cell>
          <cell r="I3848">
            <v>70</v>
          </cell>
        </row>
        <row r="3849">
          <cell r="B3849">
            <v>41881</v>
          </cell>
          <cell r="C3849" t="str">
            <v>Офис</v>
          </cell>
          <cell r="D3849" t="str">
            <v>Зарплата 08</v>
          </cell>
          <cell r="G3849">
            <v>20000</v>
          </cell>
          <cell r="H3849">
            <v>26</v>
          </cell>
          <cell r="I3849">
            <v>70</v>
          </cell>
        </row>
        <row r="3850">
          <cell r="B3850">
            <v>41881</v>
          </cell>
          <cell r="C3850" t="str">
            <v>Офис</v>
          </cell>
          <cell r="D3850" t="str">
            <v>Зарплата 08</v>
          </cell>
          <cell r="G3850">
            <v>37000</v>
          </cell>
          <cell r="H3850">
            <v>26</v>
          </cell>
          <cell r="I3850">
            <v>70</v>
          </cell>
        </row>
        <row r="3851">
          <cell r="B3851">
            <v>41881</v>
          </cell>
          <cell r="C3851" t="str">
            <v>Офис</v>
          </cell>
          <cell r="D3851" t="str">
            <v>Зарплата 08</v>
          </cell>
          <cell r="G3851">
            <v>8000</v>
          </cell>
          <cell r="H3851">
            <v>26</v>
          </cell>
          <cell r="I3851">
            <v>70</v>
          </cell>
        </row>
        <row r="3852">
          <cell r="B3852">
            <v>41881</v>
          </cell>
          <cell r="C3852" t="str">
            <v>Офис</v>
          </cell>
          <cell r="D3852" t="str">
            <v>Зарплата 08</v>
          </cell>
          <cell r="G3852">
            <v>20000</v>
          </cell>
          <cell r="H3852">
            <v>26</v>
          </cell>
          <cell r="I3852">
            <v>70</v>
          </cell>
        </row>
        <row r="3853">
          <cell r="B3853">
            <v>41881</v>
          </cell>
          <cell r="C3853" t="str">
            <v>Офис</v>
          </cell>
          <cell r="D3853" t="str">
            <v>Зарплата 08</v>
          </cell>
          <cell r="G3853">
            <v>3900</v>
          </cell>
          <cell r="H3853">
            <v>26</v>
          </cell>
          <cell r="I3853">
            <v>70</v>
          </cell>
        </row>
        <row r="3854">
          <cell r="B3854">
            <v>41881</v>
          </cell>
          <cell r="C3854" t="str">
            <v>Офис</v>
          </cell>
          <cell r="D3854" t="str">
            <v>Зарплата 08</v>
          </cell>
          <cell r="G3854">
            <v>30000</v>
          </cell>
          <cell r="H3854">
            <v>26</v>
          </cell>
          <cell r="I3854">
            <v>70</v>
          </cell>
        </row>
        <row r="3855">
          <cell r="B3855">
            <v>41881</v>
          </cell>
          <cell r="C3855" t="str">
            <v>Офис КЛД</v>
          </cell>
          <cell r="D3855" t="str">
            <v>Зарплата 08</v>
          </cell>
          <cell r="G3855">
            <v>27140</v>
          </cell>
          <cell r="H3855">
            <v>26</v>
          </cell>
          <cell r="I3855">
            <v>70</v>
          </cell>
        </row>
        <row r="3856">
          <cell r="B3856">
            <v>41881</v>
          </cell>
          <cell r="C3856" t="str">
            <v>ИД</v>
          </cell>
          <cell r="D3856" t="str">
            <v>доход от ИД</v>
          </cell>
          <cell r="G3856">
            <v>12000</v>
          </cell>
          <cell r="H3856">
            <v>50</v>
          </cell>
          <cell r="I3856">
            <v>91</v>
          </cell>
        </row>
        <row r="3857">
          <cell r="B3857">
            <v>41881</v>
          </cell>
          <cell r="C3857" t="str">
            <v>Офис</v>
          </cell>
          <cell r="D3857" t="str">
            <v>налоги</v>
          </cell>
          <cell r="G3857">
            <v>44207</v>
          </cell>
          <cell r="H3857">
            <v>26</v>
          </cell>
          <cell r="I3857">
            <v>68</v>
          </cell>
        </row>
        <row r="3858">
          <cell r="B3858">
            <v>41881</v>
          </cell>
          <cell r="C3858" t="str">
            <v>Закрытие</v>
          </cell>
          <cell r="D3858" t="str">
            <v>Закрытие месяца</v>
          </cell>
          <cell r="G3858">
            <v>2472605.5099999998</v>
          </cell>
          <cell r="H3858">
            <v>90</v>
          </cell>
          <cell r="I3858">
            <v>20</v>
          </cell>
        </row>
        <row r="3859">
          <cell r="B3859">
            <v>41881</v>
          </cell>
          <cell r="C3859" t="str">
            <v>Закрытие</v>
          </cell>
          <cell r="D3859" t="str">
            <v>Закрытие месяца</v>
          </cell>
          <cell r="G3859">
            <v>1408028.9</v>
          </cell>
          <cell r="H3859">
            <v>90</v>
          </cell>
          <cell r="I3859">
            <v>26</v>
          </cell>
        </row>
        <row r="3860">
          <cell r="B3860">
            <v>41881</v>
          </cell>
          <cell r="C3860" t="str">
            <v>Закрытие</v>
          </cell>
          <cell r="D3860" t="str">
            <v>Закрытие месяца</v>
          </cell>
          <cell r="G3860">
            <v>3880634.41</v>
          </cell>
          <cell r="H3860">
            <v>99</v>
          </cell>
          <cell r="I3860">
            <v>90</v>
          </cell>
        </row>
        <row r="3861">
          <cell r="B3861">
            <v>41881</v>
          </cell>
          <cell r="C3861" t="str">
            <v>Закрытие</v>
          </cell>
          <cell r="D3861" t="str">
            <v>Закрытие месяца</v>
          </cell>
          <cell r="G3861">
            <v>3821086.66</v>
          </cell>
          <cell r="H3861">
            <v>90</v>
          </cell>
          <cell r="I3861">
            <v>99</v>
          </cell>
        </row>
        <row r="3862">
          <cell r="B3862">
            <v>41881</v>
          </cell>
          <cell r="C3862" t="str">
            <v>Закрытие</v>
          </cell>
          <cell r="D3862" t="str">
            <v>Закрытие месяца</v>
          </cell>
          <cell r="G3862">
            <v>12035.48</v>
          </cell>
          <cell r="H3862">
            <v>91</v>
          </cell>
          <cell r="I3862">
            <v>99</v>
          </cell>
        </row>
        <row r="3863">
          <cell r="B3863">
            <v>41881</v>
          </cell>
          <cell r="C3863" t="str">
            <v>ТП Автоспеццентр 7</v>
          </cell>
          <cell r="D3863" t="str">
            <v>Промоперсонал</v>
          </cell>
          <cell r="G3863">
            <v>25250</v>
          </cell>
          <cell r="H3863">
            <v>20</v>
          </cell>
          <cell r="I3863">
            <v>60</v>
          </cell>
        </row>
        <row r="3864">
          <cell r="B3864">
            <v>41882</v>
          </cell>
          <cell r="C3864" t="str">
            <v>офис</v>
          </cell>
          <cell r="D3864" t="str">
            <v>налоги</v>
          </cell>
          <cell r="G3864">
            <v>55153</v>
          </cell>
          <cell r="H3864">
            <v>26</v>
          </cell>
          <cell r="I3864">
            <v>68</v>
          </cell>
        </row>
        <row r="3865">
          <cell r="B3865">
            <v>41882</v>
          </cell>
          <cell r="C3865" t="str">
            <v>Офис</v>
          </cell>
          <cell r="D3865" t="str">
            <v>Зарплата 08</v>
          </cell>
          <cell r="G3865">
            <v>1500</v>
          </cell>
          <cell r="H3865">
            <v>26</v>
          </cell>
          <cell r="I3865">
            <v>70</v>
          </cell>
        </row>
        <row r="3866">
          <cell r="B3866">
            <v>41882</v>
          </cell>
          <cell r="C3866" t="str">
            <v>Офис</v>
          </cell>
          <cell r="D3866" t="str">
            <v>РКО</v>
          </cell>
          <cell r="G3866">
            <v>3574.27</v>
          </cell>
          <cell r="H3866">
            <v>76</v>
          </cell>
          <cell r="I3866">
            <v>51</v>
          </cell>
        </row>
        <row r="3867">
          <cell r="B3867">
            <v>41882</v>
          </cell>
          <cell r="C3867" t="str">
            <v>Офис</v>
          </cell>
          <cell r="D3867" t="str">
            <v>РКО</v>
          </cell>
          <cell r="G3867">
            <v>3574.27</v>
          </cell>
          <cell r="H3867">
            <v>26</v>
          </cell>
          <cell r="I3867">
            <v>76</v>
          </cell>
        </row>
        <row r="3868">
          <cell r="B3868">
            <v>41882</v>
          </cell>
          <cell r="C3868" t="str">
            <v>ТП АвтоСпецЦентр 7</v>
          </cell>
          <cell r="D3868" t="str">
            <v>Реализация</v>
          </cell>
          <cell r="G3868">
            <v>50000</v>
          </cell>
          <cell r="H3868">
            <v>62</v>
          </cell>
          <cell r="I3868">
            <v>90</v>
          </cell>
        </row>
        <row r="3869">
          <cell r="B3869">
            <v>41882</v>
          </cell>
          <cell r="C3869" t="str">
            <v>14.08.31 Бар Проходимец</v>
          </cell>
          <cell r="D3869" t="str">
            <v>Реализация</v>
          </cell>
          <cell r="G3869">
            <v>2640</v>
          </cell>
          <cell r="H3869">
            <v>62</v>
          </cell>
          <cell r="I3869">
            <v>90</v>
          </cell>
        </row>
        <row r="3870">
          <cell r="B3870">
            <v>41883</v>
          </cell>
          <cell r="C3870" t="str">
            <v>14.09.01 Невская Ратуша-макеты</v>
          </cell>
          <cell r="D3870" t="str">
            <v>Реализация</v>
          </cell>
          <cell r="G3870">
            <v>6749.6</v>
          </cell>
          <cell r="H3870">
            <v>62</v>
          </cell>
          <cell r="I3870">
            <v>90</v>
          </cell>
        </row>
        <row r="3871">
          <cell r="B3871">
            <v>41884</v>
          </cell>
          <cell r="C3871" t="str">
            <v>14.08.10 ФМ Униформа Retail</v>
          </cell>
          <cell r="D3871" t="str">
            <v>логистика и монтаж</v>
          </cell>
          <cell r="G3871">
            <v>4245</v>
          </cell>
          <cell r="H3871">
            <v>60</v>
          </cell>
          <cell r="I3871">
            <v>51</v>
          </cell>
        </row>
        <row r="3872">
          <cell r="B3872">
            <v>41884</v>
          </cell>
          <cell r="C3872" t="str">
            <v>ФД</v>
          </cell>
          <cell r="D3872" t="str">
            <v>перемещение</v>
          </cell>
          <cell r="G3872">
            <v>10618.82</v>
          </cell>
          <cell r="H3872">
            <v>50</v>
          </cell>
          <cell r="I3872">
            <v>51</v>
          </cell>
        </row>
        <row r="3873">
          <cell r="B3873">
            <v>41884</v>
          </cell>
          <cell r="C3873" t="str">
            <v>Офис КЛД</v>
          </cell>
          <cell r="D3873" t="str">
            <v>Зарплата 07</v>
          </cell>
          <cell r="G3873">
            <v>15000</v>
          </cell>
          <cell r="H3873">
            <v>70</v>
          </cell>
          <cell r="I3873">
            <v>50</v>
          </cell>
        </row>
        <row r="3874">
          <cell r="B3874">
            <v>41884</v>
          </cell>
          <cell r="C3874" t="str">
            <v>Офис</v>
          </cell>
          <cell r="D3874" t="str">
            <v>накладные расходы</v>
          </cell>
          <cell r="G3874">
            <v>5000</v>
          </cell>
          <cell r="H3874">
            <v>76</v>
          </cell>
          <cell r="I3874">
            <v>50</v>
          </cell>
        </row>
        <row r="3875">
          <cell r="B3875">
            <v>41884</v>
          </cell>
          <cell r="C3875" t="str">
            <v>Офис</v>
          </cell>
          <cell r="D3875" t="str">
            <v>накладные расходы</v>
          </cell>
          <cell r="G3875">
            <v>800</v>
          </cell>
          <cell r="H3875">
            <v>76</v>
          </cell>
          <cell r="I3875">
            <v>50</v>
          </cell>
        </row>
        <row r="3876">
          <cell r="B3876">
            <v>41884</v>
          </cell>
          <cell r="C3876" t="str">
            <v>Офис</v>
          </cell>
          <cell r="D3876" t="str">
            <v>накладные расходы</v>
          </cell>
          <cell r="G3876">
            <v>800</v>
          </cell>
          <cell r="H3876">
            <v>26</v>
          </cell>
          <cell r="I3876">
            <v>76</v>
          </cell>
        </row>
        <row r="3877">
          <cell r="B3877">
            <v>41884</v>
          </cell>
          <cell r="C3877" t="str">
            <v>Офис</v>
          </cell>
          <cell r="D3877" t="str">
            <v>накладные расходы</v>
          </cell>
          <cell r="G3877">
            <v>5820</v>
          </cell>
          <cell r="H3877">
            <v>76</v>
          </cell>
          <cell r="I3877">
            <v>51</v>
          </cell>
        </row>
        <row r="3878">
          <cell r="B3878">
            <v>41884</v>
          </cell>
          <cell r="C3878" t="str">
            <v>Офис</v>
          </cell>
          <cell r="D3878" t="str">
            <v>накладные расходы</v>
          </cell>
          <cell r="G3878">
            <v>5820</v>
          </cell>
          <cell r="H3878">
            <v>26</v>
          </cell>
          <cell r="I3878">
            <v>76</v>
          </cell>
        </row>
        <row r="3879">
          <cell r="B3879">
            <v>41884</v>
          </cell>
          <cell r="C3879" t="str">
            <v>Офис</v>
          </cell>
          <cell r="D3879" t="str">
            <v>накладные расходы</v>
          </cell>
          <cell r="G3879">
            <v>5000</v>
          </cell>
          <cell r="H3879">
            <v>26</v>
          </cell>
          <cell r="I3879">
            <v>76</v>
          </cell>
        </row>
        <row r="3880">
          <cell r="B3880">
            <v>41886</v>
          </cell>
          <cell r="C3880" t="str">
            <v>Офис</v>
          </cell>
          <cell r="D3880" t="str">
            <v>накладные расходы</v>
          </cell>
          <cell r="G3880">
            <v>500</v>
          </cell>
          <cell r="H3880">
            <v>76</v>
          </cell>
          <cell r="I3880">
            <v>50</v>
          </cell>
        </row>
        <row r="3881">
          <cell r="B3881">
            <v>41886</v>
          </cell>
          <cell r="C3881" t="str">
            <v>Офис</v>
          </cell>
          <cell r="D3881" t="str">
            <v>накладные расходы</v>
          </cell>
          <cell r="G3881">
            <v>632</v>
          </cell>
          <cell r="H3881">
            <v>76</v>
          </cell>
          <cell r="I3881">
            <v>50</v>
          </cell>
        </row>
        <row r="3882">
          <cell r="B3882">
            <v>41886</v>
          </cell>
          <cell r="C3882" t="str">
            <v>Офис</v>
          </cell>
          <cell r="D3882" t="str">
            <v>накладные расходы</v>
          </cell>
          <cell r="G3882">
            <v>632</v>
          </cell>
          <cell r="H3882">
            <v>26</v>
          </cell>
          <cell r="I3882">
            <v>76</v>
          </cell>
        </row>
        <row r="3883">
          <cell r="B3883">
            <v>41886</v>
          </cell>
          <cell r="C3883" t="str">
            <v>О!Бюро</v>
          </cell>
          <cell r="D3883" t="str">
            <v>накладные расходы</v>
          </cell>
          <cell r="G3883">
            <v>1500</v>
          </cell>
          <cell r="H3883">
            <v>60</v>
          </cell>
          <cell r="I3883">
            <v>50</v>
          </cell>
        </row>
        <row r="3884">
          <cell r="B3884">
            <v>41886</v>
          </cell>
          <cell r="C3884" t="str">
            <v>14.09.04 Ставрополь Опора Росии</v>
          </cell>
          <cell r="D3884" t="str">
            <v>Реализация</v>
          </cell>
          <cell r="G3884">
            <v>18691.2</v>
          </cell>
          <cell r="H3884">
            <v>62</v>
          </cell>
          <cell r="I3884">
            <v>90</v>
          </cell>
        </row>
        <row r="3885">
          <cell r="B3885">
            <v>41886</v>
          </cell>
          <cell r="C3885" t="str">
            <v>Офис</v>
          </cell>
          <cell r="D3885" t="str">
            <v>Реклама</v>
          </cell>
          <cell r="G3885">
            <v>2800</v>
          </cell>
          <cell r="H3885">
            <v>76</v>
          </cell>
          <cell r="I3885">
            <v>51</v>
          </cell>
        </row>
        <row r="3886">
          <cell r="B3886">
            <v>41886</v>
          </cell>
          <cell r="C3886" t="str">
            <v>Офис</v>
          </cell>
          <cell r="D3886" t="str">
            <v>Реклама</v>
          </cell>
          <cell r="G3886">
            <v>2800</v>
          </cell>
          <cell r="H3886">
            <v>26</v>
          </cell>
          <cell r="I3886">
            <v>76</v>
          </cell>
        </row>
        <row r="3887">
          <cell r="B3887">
            <v>41887</v>
          </cell>
          <cell r="C3887" t="str">
            <v>Офис</v>
          </cell>
          <cell r="D3887" t="str">
            <v>накладные расходы</v>
          </cell>
          <cell r="G3887">
            <v>2550</v>
          </cell>
          <cell r="H3887">
            <v>76</v>
          </cell>
          <cell r="I3887">
            <v>50</v>
          </cell>
        </row>
        <row r="3888">
          <cell r="B3888">
            <v>41887</v>
          </cell>
          <cell r="C3888" t="str">
            <v>Офис</v>
          </cell>
          <cell r="D3888" t="str">
            <v>накладные расходы</v>
          </cell>
          <cell r="G3888">
            <v>2550</v>
          </cell>
          <cell r="H3888">
            <v>26</v>
          </cell>
          <cell r="I3888">
            <v>76</v>
          </cell>
        </row>
        <row r="3889">
          <cell r="B3889">
            <v>41887</v>
          </cell>
          <cell r="C3889" t="str">
            <v>Офис</v>
          </cell>
          <cell r="D3889" t="str">
            <v>накладные расходы</v>
          </cell>
          <cell r="G3889">
            <v>3400</v>
          </cell>
          <cell r="H3889">
            <v>76</v>
          </cell>
          <cell r="I3889">
            <v>50</v>
          </cell>
        </row>
        <row r="3890">
          <cell r="B3890">
            <v>41887</v>
          </cell>
          <cell r="C3890" t="str">
            <v>Офис</v>
          </cell>
          <cell r="D3890" t="str">
            <v>накладные расходы</v>
          </cell>
          <cell r="G3890">
            <v>3400</v>
          </cell>
          <cell r="H3890">
            <v>26</v>
          </cell>
          <cell r="I3890">
            <v>76</v>
          </cell>
        </row>
        <row r="3891">
          <cell r="B3891">
            <v>41887</v>
          </cell>
          <cell r="C3891" t="str">
            <v>Офис</v>
          </cell>
          <cell r="D3891" t="str">
            <v>подотчет</v>
          </cell>
          <cell r="G3891">
            <v>1600</v>
          </cell>
          <cell r="H3891">
            <v>71</v>
          </cell>
          <cell r="I3891">
            <v>50</v>
          </cell>
        </row>
        <row r="3892">
          <cell r="B3892">
            <v>41887</v>
          </cell>
          <cell r="C3892" t="str">
            <v>14.08.10 ФМ Униформа Retail</v>
          </cell>
          <cell r="D3892" t="str">
            <v>подотчет</v>
          </cell>
          <cell r="G3892">
            <v>2900</v>
          </cell>
          <cell r="H3892">
            <v>71</v>
          </cell>
          <cell r="I3892">
            <v>50</v>
          </cell>
        </row>
        <row r="3893">
          <cell r="B3893">
            <v>41887</v>
          </cell>
          <cell r="C3893" t="str">
            <v>Офис</v>
          </cell>
          <cell r="D3893" t="str">
            <v>Зарплата 07</v>
          </cell>
          <cell r="G3893">
            <v>1600</v>
          </cell>
          <cell r="H3893">
            <v>70</v>
          </cell>
          <cell r="I3893">
            <v>50</v>
          </cell>
        </row>
        <row r="3894">
          <cell r="B3894">
            <v>41887</v>
          </cell>
          <cell r="C3894" t="str">
            <v>Офис</v>
          </cell>
          <cell r="D3894" t="str">
            <v>Зарплата 08</v>
          </cell>
          <cell r="G3894">
            <v>3900</v>
          </cell>
          <cell r="H3894">
            <v>70</v>
          </cell>
          <cell r="I3894">
            <v>50</v>
          </cell>
        </row>
        <row r="3895">
          <cell r="B3895">
            <v>41887</v>
          </cell>
          <cell r="C3895" t="str">
            <v>Офис</v>
          </cell>
          <cell r="D3895" t="str">
            <v>Зарплата 09</v>
          </cell>
          <cell r="G3895">
            <v>200</v>
          </cell>
          <cell r="H3895">
            <v>70</v>
          </cell>
          <cell r="I3895">
            <v>50</v>
          </cell>
        </row>
        <row r="3896">
          <cell r="B3896">
            <v>41887</v>
          </cell>
          <cell r="C3896" t="str">
            <v>Офис</v>
          </cell>
          <cell r="D3896" t="str">
            <v>Зарплата 09</v>
          </cell>
          <cell r="G3896">
            <v>200</v>
          </cell>
          <cell r="H3896">
            <v>70</v>
          </cell>
          <cell r="I3896">
            <v>50</v>
          </cell>
        </row>
        <row r="3897">
          <cell r="B3897">
            <v>41887</v>
          </cell>
          <cell r="C3897" t="str">
            <v>Офис</v>
          </cell>
          <cell r="D3897" t="str">
            <v>Зарплата 09</v>
          </cell>
          <cell r="G3897">
            <v>200</v>
          </cell>
          <cell r="H3897">
            <v>70</v>
          </cell>
          <cell r="I3897">
            <v>50</v>
          </cell>
        </row>
        <row r="3898">
          <cell r="B3898">
            <v>41887</v>
          </cell>
          <cell r="C3898" t="str">
            <v>Офис</v>
          </cell>
          <cell r="D3898" t="str">
            <v>Зарплата 09</v>
          </cell>
          <cell r="G3898">
            <v>200</v>
          </cell>
          <cell r="H3898">
            <v>70</v>
          </cell>
          <cell r="I3898">
            <v>50</v>
          </cell>
        </row>
        <row r="3899">
          <cell r="B3899">
            <v>41887</v>
          </cell>
          <cell r="C3899" t="str">
            <v>Офис</v>
          </cell>
          <cell r="D3899" t="str">
            <v>Зарплата 09</v>
          </cell>
          <cell r="G3899">
            <v>200</v>
          </cell>
          <cell r="H3899">
            <v>70</v>
          </cell>
          <cell r="I3899">
            <v>50</v>
          </cell>
        </row>
        <row r="3900">
          <cell r="B3900">
            <v>41887</v>
          </cell>
          <cell r="C3900" t="str">
            <v>Офис</v>
          </cell>
          <cell r="D3900" t="str">
            <v>Зарплата 09</v>
          </cell>
          <cell r="G3900">
            <v>200</v>
          </cell>
          <cell r="H3900">
            <v>70</v>
          </cell>
          <cell r="I3900">
            <v>50</v>
          </cell>
        </row>
        <row r="3901">
          <cell r="B3901">
            <v>41887</v>
          </cell>
          <cell r="C3901" t="str">
            <v>Офис</v>
          </cell>
          <cell r="D3901" t="str">
            <v>Зарплата 09</v>
          </cell>
          <cell r="G3901">
            <v>200</v>
          </cell>
          <cell r="H3901">
            <v>70</v>
          </cell>
          <cell r="I3901">
            <v>50</v>
          </cell>
        </row>
        <row r="3902">
          <cell r="B3902">
            <v>41887</v>
          </cell>
          <cell r="C3902" t="str">
            <v>Офис</v>
          </cell>
          <cell r="D3902" t="str">
            <v>Зарплата 09</v>
          </cell>
          <cell r="G3902">
            <v>200</v>
          </cell>
          <cell r="H3902">
            <v>70</v>
          </cell>
          <cell r="I3902">
            <v>50</v>
          </cell>
        </row>
        <row r="3903">
          <cell r="B3903">
            <v>41887</v>
          </cell>
          <cell r="C3903" t="str">
            <v>Офис</v>
          </cell>
          <cell r="D3903" t="str">
            <v>накладные расходы</v>
          </cell>
          <cell r="G3903">
            <v>2014.95</v>
          </cell>
          <cell r="H3903">
            <v>76</v>
          </cell>
          <cell r="I3903">
            <v>50</v>
          </cell>
        </row>
        <row r="3904">
          <cell r="B3904">
            <v>41887</v>
          </cell>
          <cell r="C3904" t="str">
            <v>Офис</v>
          </cell>
          <cell r="D3904" t="str">
            <v>накладные расходы</v>
          </cell>
          <cell r="G3904">
            <v>2014.95</v>
          </cell>
          <cell r="H3904">
            <v>26</v>
          </cell>
          <cell r="I3904">
            <v>76</v>
          </cell>
        </row>
        <row r="3905">
          <cell r="B3905">
            <v>41887</v>
          </cell>
          <cell r="C3905" t="str">
            <v>14.08.10 ФМ Униформа Retail</v>
          </cell>
          <cell r="D3905" t="str">
            <v>подотчет</v>
          </cell>
          <cell r="G3905">
            <v>33516</v>
          </cell>
          <cell r="H3905">
            <v>50</v>
          </cell>
          <cell r="I3905">
            <v>71</v>
          </cell>
        </row>
        <row r="3906">
          <cell r="B3906">
            <v>41887</v>
          </cell>
          <cell r="C3906" t="str">
            <v>14.08.23 ФМ Sidney Beach</v>
          </cell>
          <cell r="D3906" t="str">
            <v>подотчет</v>
          </cell>
          <cell r="G3906">
            <v>95100</v>
          </cell>
          <cell r="H3906">
            <v>50</v>
          </cell>
          <cell r="I3906">
            <v>71</v>
          </cell>
        </row>
        <row r="3907">
          <cell r="B3907">
            <v>41887</v>
          </cell>
          <cell r="C3907" t="str">
            <v>14.08.23 ФМ Sidney Beach</v>
          </cell>
          <cell r="D3907" t="str">
            <v>Доп. персонал</v>
          </cell>
          <cell r="G3907">
            <v>2000</v>
          </cell>
          <cell r="H3907">
            <v>60</v>
          </cell>
          <cell r="I3907">
            <v>50</v>
          </cell>
        </row>
        <row r="3908">
          <cell r="B3908">
            <v>41887</v>
          </cell>
          <cell r="C3908" t="str">
            <v>14.08.23 ФМ Sidney Beach</v>
          </cell>
          <cell r="D3908" t="str">
            <v>Промоперсонал</v>
          </cell>
          <cell r="G3908">
            <v>3000</v>
          </cell>
          <cell r="H3908">
            <v>60</v>
          </cell>
          <cell r="I3908">
            <v>50</v>
          </cell>
        </row>
        <row r="3909">
          <cell r="B3909">
            <v>41887</v>
          </cell>
          <cell r="C3909" t="str">
            <v>14.08.23 ФМ Sidney Beach</v>
          </cell>
          <cell r="D3909" t="str">
            <v>Доп. персонал</v>
          </cell>
          <cell r="G3909">
            <v>3000</v>
          </cell>
          <cell r="H3909">
            <v>60</v>
          </cell>
          <cell r="I3909">
            <v>50</v>
          </cell>
        </row>
        <row r="3910">
          <cell r="B3910">
            <v>41887</v>
          </cell>
          <cell r="C3910" t="str">
            <v>14.08.23 ФМ Sidney Beach</v>
          </cell>
          <cell r="D3910" t="str">
            <v>Промоперсонал</v>
          </cell>
          <cell r="G3910">
            <v>32000</v>
          </cell>
          <cell r="H3910">
            <v>60</v>
          </cell>
          <cell r="I3910">
            <v>50</v>
          </cell>
        </row>
        <row r="3911">
          <cell r="B3911">
            <v>41887</v>
          </cell>
          <cell r="C3911" t="str">
            <v>14.08.23 ФМ Sidney Beach</v>
          </cell>
          <cell r="D3911" t="str">
            <v>логистика и монтаж</v>
          </cell>
          <cell r="G3911">
            <v>10800</v>
          </cell>
          <cell r="H3911">
            <v>60</v>
          </cell>
          <cell r="I3911">
            <v>50</v>
          </cell>
        </row>
        <row r="3912">
          <cell r="B3912">
            <v>41887</v>
          </cell>
          <cell r="C3912" t="str">
            <v>14.08.23 ФМ Sidney Beach</v>
          </cell>
          <cell r="D3912" t="str">
            <v>логистика и монтаж</v>
          </cell>
          <cell r="G3912">
            <v>3600</v>
          </cell>
          <cell r="H3912">
            <v>60</v>
          </cell>
          <cell r="I3912">
            <v>50</v>
          </cell>
        </row>
        <row r="3913">
          <cell r="B3913">
            <v>41887</v>
          </cell>
          <cell r="C3913" t="str">
            <v>14.08.23 ФМ Sidney Beach</v>
          </cell>
          <cell r="D3913" t="str">
            <v>Доп. персонал</v>
          </cell>
          <cell r="G3913">
            <v>16000</v>
          </cell>
          <cell r="H3913">
            <v>60</v>
          </cell>
          <cell r="I3913">
            <v>50</v>
          </cell>
        </row>
        <row r="3914">
          <cell r="B3914">
            <v>41887</v>
          </cell>
          <cell r="C3914" t="str">
            <v>14.08.23 ФМ Sidney Beach</v>
          </cell>
          <cell r="D3914" t="str">
            <v>Доп. персонал</v>
          </cell>
          <cell r="G3914">
            <v>4000</v>
          </cell>
          <cell r="H3914">
            <v>60</v>
          </cell>
          <cell r="I3914">
            <v>50</v>
          </cell>
        </row>
        <row r="3915">
          <cell r="B3915">
            <v>41887</v>
          </cell>
          <cell r="C3915" t="str">
            <v>14.08.23 ФМ Sidney Beach</v>
          </cell>
          <cell r="D3915" t="str">
            <v>Доп. персонал</v>
          </cell>
          <cell r="G3915">
            <v>16500</v>
          </cell>
          <cell r="H3915">
            <v>60</v>
          </cell>
          <cell r="I3915">
            <v>50</v>
          </cell>
        </row>
        <row r="3916">
          <cell r="B3916">
            <v>41887</v>
          </cell>
          <cell r="C3916" t="str">
            <v>14.08.23 ФМ Sidney Beach</v>
          </cell>
          <cell r="D3916" t="str">
            <v>Сопровождение деятельности</v>
          </cell>
          <cell r="G3916">
            <v>1737.61</v>
          </cell>
          <cell r="H3916">
            <v>60</v>
          </cell>
          <cell r="I3916">
            <v>50</v>
          </cell>
        </row>
        <row r="3917">
          <cell r="B3917">
            <v>41887</v>
          </cell>
          <cell r="C3917" t="str">
            <v>14.08.23 ФМ Sidney Beach</v>
          </cell>
          <cell r="D3917" t="str">
            <v>Доп. персонал</v>
          </cell>
          <cell r="G3917">
            <v>2500</v>
          </cell>
          <cell r="H3917">
            <v>60</v>
          </cell>
          <cell r="I3917">
            <v>50</v>
          </cell>
        </row>
        <row r="3918">
          <cell r="B3918">
            <v>41887</v>
          </cell>
          <cell r="C3918" t="str">
            <v>14.08.10 ФМ Униформа Retail</v>
          </cell>
          <cell r="D3918" t="str">
            <v>Закупка материалов</v>
          </cell>
          <cell r="G3918">
            <v>17991</v>
          </cell>
          <cell r="H3918">
            <v>60</v>
          </cell>
          <cell r="I3918">
            <v>50</v>
          </cell>
        </row>
        <row r="3919">
          <cell r="B3919">
            <v>41887</v>
          </cell>
          <cell r="C3919" t="str">
            <v>14.08.10 ФМ Униформа Retail</v>
          </cell>
          <cell r="D3919" t="str">
            <v>Закупка материалов</v>
          </cell>
          <cell r="G3919">
            <v>15530</v>
          </cell>
          <cell r="H3919">
            <v>60</v>
          </cell>
          <cell r="I3919">
            <v>50</v>
          </cell>
        </row>
        <row r="3920">
          <cell r="B3920">
            <v>41887</v>
          </cell>
          <cell r="C3920" t="str">
            <v>14.08.29 ФМ Униформа Хорека</v>
          </cell>
          <cell r="D3920" t="str">
            <v>подотчет</v>
          </cell>
          <cell r="G3920">
            <v>98087.5</v>
          </cell>
          <cell r="H3920">
            <v>50</v>
          </cell>
          <cell r="I3920">
            <v>71</v>
          </cell>
        </row>
        <row r="3921">
          <cell r="B3921">
            <v>41887</v>
          </cell>
          <cell r="C3921" t="str">
            <v>14.08.29 ФМ Униформа Хорека</v>
          </cell>
          <cell r="D3921" t="str">
            <v>подотчет</v>
          </cell>
          <cell r="G3921">
            <v>98100</v>
          </cell>
          <cell r="H3921">
            <v>50</v>
          </cell>
          <cell r="I3921">
            <v>71</v>
          </cell>
        </row>
        <row r="3922">
          <cell r="B3922">
            <v>41887</v>
          </cell>
          <cell r="C3922" t="str">
            <v>14.08.29 ФМ Униформа Хорека</v>
          </cell>
          <cell r="D3922" t="str">
            <v>Закупка материалов</v>
          </cell>
          <cell r="G3922">
            <v>196175</v>
          </cell>
          <cell r="H3922">
            <v>60</v>
          </cell>
          <cell r="I3922">
            <v>50</v>
          </cell>
        </row>
        <row r="3923">
          <cell r="B3923">
            <v>41888</v>
          </cell>
          <cell r="C3923" t="str">
            <v>14.09.06 ФМ Москва-Сити</v>
          </cell>
          <cell r="D3923" t="str">
            <v>Комиссия контрагентам</v>
          </cell>
          <cell r="G3923">
            <v>1480</v>
          </cell>
          <cell r="H3923">
            <v>20</v>
          </cell>
          <cell r="I3923">
            <v>60</v>
          </cell>
        </row>
        <row r="3924">
          <cell r="B3924">
            <v>41888</v>
          </cell>
          <cell r="C3924" t="str">
            <v>14.09.06 ФМ Москва-Сити</v>
          </cell>
          <cell r="D3924" t="str">
            <v>сопровождение деятельности</v>
          </cell>
          <cell r="G3924">
            <v>1000</v>
          </cell>
          <cell r="H3924">
            <v>20</v>
          </cell>
          <cell r="I3924">
            <v>60</v>
          </cell>
        </row>
        <row r="3925">
          <cell r="B3925">
            <v>41888</v>
          </cell>
          <cell r="C3925" t="str">
            <v>14.09.06 ФМ Москва-Сити</v>
          </cell>
          <cell r="D3925" t="str">
            <v>Реализация</v>
          </cell>
          <cell r="G3925">
            <v>27739.56</v>
          </cell>
          <cell r="H3925">
            <v>62</v>
          </cell>
          <cell r="I3925">
            <v>90</v>
          </cell>
        </row>
        <row r="3926">
          <cell r="B3926">
            <v>41888</v>
          </cell>
          <cell r="C3926" t="str">
            <v>14.09.06 ФМ Москва-Сити</v>
          </cell>
          <cell r="D3926" t="str">
            <v>% аккаунта</v>
          </cell>
          <cell r="G3926">
            <v>840</v>
          </cell>
          <cell r="H3926">
            <v>20</v>
          </cell>
          <cell r="I3926">
            <v>60</v>
          </cell>
        </row>
        <row r="3927">
          <cell r="B3927">
            <v>41889</v>
          </cell>
          <cell r="C3927" t="str">
            <v>14.09.07 ФМ Логистика</v>
          </cell>
          <cell r="D3927" t="str">
            <v>Комиссия контрагентам</v>
          </cell>
          <cell r="G3927">
            <v>7300</v>
          </cell>
          <cell r="H3927">
            <v>20</v>
          </cell>
          <cell r="I3927">
            <v>60</v>
          </cell>
        </row>
        <row r="3928">
          <cell r="B3928">
            <v>41889</v>
          </cell>
          <cell r="C3928" t="str">
            <v>14.09.07 ФМ Логистика</v>
          </cell>
          <cell r="D3928" t="str">
            <v>логистика и монтаж</v>
          </cell>
          <cell r="G3928">
            <v>5200</v>
          </cell>
          <cell r="H3928">
            <v>20</v>
          </cell>
          <cell r="I3928">
            <v>60</v>
          </cell>
        </row>
        <row r="3929">
          <cell r="B3929">
            <v>41889</v>
          </cell>
          <cell r="C3929" t="str">
            <v>14.09.07 ФМ Логистика</v>
          </cell>
          <cell r="D3929" t="str">
            <v>логистика и монтаж</v>
          </cell>
          <cell r="G3929">
            <v>12179.999999999998</v>
          </cell>
          <cell r="H3929">
            <v>20</v>
          </cell>
          <cell r="I3929">
            <v>60</v>
          </cell>
        </row>
        <row r="3930">
          <cell r="B3930">
            <v>41889</v>
          </cell>
          <cell r="C3930" t="str">
            <v>14.09.07 ФМ Логистика</v>
          </cell>
          <cell r="D3930" t="str">
            <v>Реализация</v>
          </cell>
          <cell r="G3930">
            <v>155041.20000000001</v>
          </cell>
          <cell r="H3930">
            <v>62</v>
          </cell>
          <cell r="I3930">
            <v>90</v>
          </cell>
        </row>
        <row r="3931">
          <cell r="B3931">
            <v>41889</v>
          </cell>
          <cell r="C3931" t="str">
            <v>14.09.07 ФМ Логистика</v>
          </cell>
          <cell r="D3931" t="str">
            <v>Доп. персонал</v>
          </cell>
          <cell r="G3931">
            <v>1180</v>
          </cell>
          <cell r="H3931">
            <v>20</v>
          </cell>
          <cell r="I3931">
            <v>60</v>
          </cell>
        </row>
        <row r="3932">
          <cell r="B3932">
            <v>41890</v>
          </cell>
          <cell r="C3932" t="str">
            <v>ФД</v>
          </cell>
          <cell r="D3932" t="str">
            <v>Займы</v>
          </cell>
          <cell r="G3932">
            <v>160000</v>
          </cell>
          <cell r="H3932">
            <v>50</v>
          </cell>
          <cell r="I3932">
            <v>66</v>
          </cell>
        </row>
        <row r="3933">
          <cell r="B3933">
            <v>41890</v>
          </cell>
          <cell r="C3933" t="str">
            <v>14.09.10 ФМ Закупка премиумсов</v>
          </cell>
          <cell r="D3933" t="str">
            <v>Закупка материалов</v>
          </cell>
          <cell r="G3933">
            <v>160650</v>
          </cell>
          <cell r="H3933">
            <v>60</v>
          </cell>
          <cell r="I3933">
            <v>50</v>
          </cell>
        </row>
        <row r="3934">
          <cell r="B3934">
            <v>41890</v>
          </cell>
          <cell r="C3934" t="str">
            <v>Офис</v>
          </cell>
          <cell r="D3934" t="str">
            <v>Зарплата 08</v>
          </cell>
          <cell r="G3934">
            <v>5800</v>
          </cell>
          <cell r="H3934">
            <v>70</v>
          </cell>
          <cell r="I3934">
            <v>50</v>
          </cell>
        </row>
        <row r="3935">
          <cell r="B3935">
            <v>41890</v>
          </cell>
          <cell r="C3935" t="str">
            <v>14.09.10 ФМ Закупка премиумсов</v>
          </cell>
          <cell r="D3935" t="str">
            <v>Закупка материалов</v>
          </cell>
          <cell r="G3935">
            <v>160650</v>
          </cell>
          <cell r="H3935">
            <v>20</v>
          </cell>
          <cell r="I3935">
            <v>60</v>
          </cell>
        </row>
        <row r="3936">
          <cell r="B3936">
            <v>41891</v>
          </cell>
          <cell r="C3936" t="str">
            <v>14.08.23 ФМ Москва-Сити</v>
          </cell>
          <cell r="D3936" t="str">
            <v>подотчет</v>
          </cell>
          <cell r="G3936">
            <v>6400</v>
          </cell>
          <cell r="H3936">
            <v>50</v>
          </cell>
          <cell r="I3936">
            <v>71</v>
          </cell>
        </row>
        <row r="3937">
          <cell r="B3937">
            <v>41891</v>
          </cell>
          <cell r="C3937" t="str">
            <v>14.08.21 ФМ Le Cristal</v>
          </cell>
          <cell r="D3937" t="str">
            <v>подотчет</v>
          </cell>
          <cell r="G3937">
            <v>3500</v>
          </cell>
          <cell r="H3937">
            <v>50</v>
          </cell>
          <cell r="I3937">
            <v>71</v>
          </cell>
        </row>
        <row r="3938">
          <cell r="B3938">
            <v>41891</v>
          </cell>
          <cell r="C3938" t="str">
            <v>14.08.26 Владивосток Опора Росии</v>
          </cell>
          <cell r="D3938" t="str">
            <v>подотчет</v>
          </cell>
          <cell r="G3938">
            <v>6750</v>
          </cell>
          <cell r="H3938">
            <v>50</v>
          </cell>
          <cell r="I3938">
            <v>71</v>
          </cell>
        </row>
        <row r="3939">
          <cell r="B3939">
            <v>41891</v>
          </cell>
          <cell r="C3939" t="str">
            <v>14.08.28 Хабаровск Опора Росии</v>
          </cell>
          <cell r="D3939" t="str">
            <v>подотчет</v>
          </cell>
          <cell r="G3939">
            <v>10000</v>
          </cell>
          <cell r="H3939">
            <v>50</v>
          </cell>
          <cell r="I3939">
            <v>71</v>
          </cell>
        </row>
        <row r="3940">
          <cell r="B3940">
            <v>41891</v>
          </cell>
          <cell r="C3940" t="str">
            <v>14.09.07 ФМ Логистика</v>
          </cell>
          <cell r="D3940" t="str">
            <v>подотчет</v>
          </cell>
          <cell r="G3940">
            <v>49200</v>
          </cell>
          <cell r="H3940">
            <v>50</v>
          </cell>
          <cell r="I3940">
            <v>71</v>
          </cell>
        </row>
        <row r="3941">
          <cell r="B3941">
            <v>41891</v>
          </cell>
          <cell r="C3941" t="str">
            <v>14.08.23 ФМ Москва-Сити</v>
          </cell>
          <cell r="D3941" t="str">
            <v>аренда оборудования</v>
          </cell>
          <cell r="G3941">
            <v>4000</v>
          </cell>
          <cell r="H3941">
            <v>60</v>
          </cell>
          <cell r="I3941">
            <v>50</v>
          </cell>
        </row>
        <row r="3942">
          <cell r="B3942">
            <v>41891</v>
          </cell>
          <cell r="C3942" t="str">
            <v>14.08.21 ФМ Le Cristal</v>
          </cell>
          <cell r="D3942" t="str">
            <v>логистика и монтаж</v>
          </cell>
          <cell r="G3942">
            <v>4200</v>
          </cell>
          <cell r="H3942">
            <v>60</v>
          </cell>
          <cell r="I3942">
            <v>50</v>
          </cell>
        </row>
        <row r="3943">
          <cell r="B3943">
            <v>41891</v>
          </cell>
          <cell r="C3943" t="str">
            <v>14.08.26 Владивосток Опора Росии</v>
          </cell>
          <cell r="D3943" t="str">
            <v>Промоперсонал</v>
          </cell>
          <cell r="G3943">
            <v>6750</v>
          </cell>
          <cell r="H3943">
            <v>60</v>
          </cell>
          <cell r="I3943">
            <v>50</v>
          </cell>
        </row>
        <row r="3944">
          <cell r="B3944">
            <v>41891</v>
          </cell>
          <cell r="C3944" t="str">
            <v>14.08.28 Хабаровск Опора Росии</v>
          </cell>
          <cell r="D3944" t="str">
            <v>Промоперсонал</v>
          </cell>
          <cell r="G3944">
            <v>10000</v>
          </cell>
          <cell r="H3944">
            <v>60</v>
          </cell>
          <cell r="I3944">
            <v>50</v>
          </cell>
        </row>
        <row r="3945">
          <cell r="B3945">
            <v>41891</v>
          </cell>
          <cell r="C3945" t="str">
            <v>14.09.07 ФМ Логистика</v>
          </cell>
          <cell r="D3945" t="str">
            <v>логистика и монтаж</v>
          </cell>
          <cell r="G3945">
            <v>49200</v>
          </cell>
          <cell r="H3945">
            <v>60</v>
          </cell>
          <cell r="I3945">
            <v>50</v>
          </cell>
        </row>
        <row r="3946">
          <cell r="B3946">
            <v>41891</v>
          </cell>
          <cell r="C3946" t="str">
            <v>14.08.23 ФМ Москва-Сити</v>
          </cell>
          <cell r="D3946" t="str">
            <v>Сопровождение деятельности</v>
          </cell>
          <cell r="G3946">
            <v>55</v>
          </cell>
          <cell r="H3946">
            <v>60</v>
          </cell>
          <cell r="I3946">
            <v>50</v>
          </cell>
        </row>
        <row r="3947">
          <cell r="B3947">
            <v>41891</v>
          </cell>
          <cell r="C3947" t="str">
            <v>14.09.07 ФМ Логистика</v>
          </cell>
          <cell r="D3947" t="str">
            <v>логистика и монтаж</v>
          </cell>
          <cell r="G3947">
            <v>49200</v>
          </cell>
          <cell r="H3947">
            <v>20</v>
          </cell>
          <cell r="I3947">
            <v>60</v>
          </cell>
        </row>
        <row r="3948">
          <cell r="B3948">
            <v>41891</v>
          </cell>
          <cell r="C3948" t="str">
            <v>О!Бюро</v>
          </cell>
          <cell r="D3948" t="str">
            <v>накладные расходы</v>
          </cell>
          <cell r="G3948">
            <v>1500</v>
          </cell>
          <cell r="H3948">
            <v>20</v>
          </cell>
          <cell r="I3948">
            <v>60</v>
          </cell>
        </row>
        <row r="3949">
          <cell r="B3949">
            <v>41891</v>
          </cell>
          <cell r="C3949" t="str">
            <v>Офис</v>
          </cell>
          <cell r="D3949" t="str">
            <v>накладные расходы</v>
          </cell>
          <cell r="G3949">
            <v>500</v>
          </cell>
          <cell r="H3949">
            <v>26</v>
          </cell>
          <cell r="I3949">
            <v>76</v>
          </cell>
        </row>
        <row r="3950">
          <cell r="B3950">
            <v>41891</v>
          </cell>
          <cell r="C3950" t="str">
            <v>Офис</v>
          </cell>
          <cell r="D3950" t="str">
            <v>подотчет</v>
          </cell>
          <cell r="G3950">
            <v>40000</v>
          </cell>
          <cell r="H3950">
            <v>50</v>
          </cell>
          <cell r="I3950">
            <v>71</v>
          </cell>
        </row>
        <row r="3951">
          <cell r="B3951">
            <v>41891</v>
          </cell>
          <cell r="C3951" t="str">
            <v>Офис</v>
          </cell>
          <cell r="D3951" t="str">
            <v>накладные расходы</v>
          </cell>
          <cell r="G3951">
            <v>2500</v>
          </cell>
          <cell r="H3951">
            <v>76</v>
          </cell>
          <cell r="I3951">
            <v>50</v>
          </cell>
        </row>
        <row r="3952">
          <cell r="B3952">
            <v>41891</v>
          </cell>
          <cell r="C3952" t="str">
            <v>Офис</v>
          </cell>
          <cell r="D3952" t="str">
            <v>накладные расходы</v>
          </cell>
          <cell r="G3952">
            <v>5000</v>
          </cell>
          <cell r="H3952">
            <v>76</v>
          </cell>
          <cell r="I3952">
            <v>50</v>
          </cell>
        </row>
        <row r="3953">
          <cell r="B3953">
            <v>41891</v>
          </cell>
          <cell r="C3953" t="str">
            <v>ФКЦ</v>
          </cell>
          <cell r="D3953" t="str">
            <v>Инвестиции</v>
          </cell>
          <cell r="G3953">
            <v>5000</v>
          </cell>
          <cell r="H3953">
            <v>60</v>
          </cell>
          <cell r="I3953">
            <v>50</v>
          </cell>
        </row>
        <row r="3954">
          <cell r="B3954">
            <v>41891</v>
          </cell>
          <cell r="C3954" t="str">
            <v>Офис</v>
          </cell>
          <cell r="D3954" t="str">
            <v>подотчет</v>
          </cell>
          <cell r="G3954">
            <v>16000</v>
          </cell>
          <cell r="H3954">
            <v>71</v>
          </cell>
          <cell r="I3954">
            <v>50</v>
          </cell>
        </row>
        <row r="3955">
          <cell r="B3955">
            <v>41891</v>
          </cell>
          <cell r="C3955" t="str">
            <v>Офис</v>
          </cell>
          <cell r="D3955" t="str">
            <v>накладные расходы</v>
          </cell>
          <cell r="G3955">
            <v>5500</v>
          </cell>
          <cell r="H3955">
            <v>76</v>
          </cell>
          <cell r="I3955">
            <v>50</v>
          </cell>
        </row>
        <row r="3956">
          <cell r="B3956">
            <v>41891</v>
          </cell>
          <cell r="C3956" t="str">
            <v>Офис</v>
          </cell>
          <cell r="D3956" t="str">
            <v>аренда</v>
          </cell>
          <cell r="G3956">
            <v>6000</v>
          </cell>
          <cell r="H3956">
            <v>76</v>
          </cell>
          <cell r="I3956">
            <v>50</v>
          </cell>
        </row>
        <row r="3957">
          <cell r="B3957">
            <v>41891</v>
          </cell>
          <cell r="C3957" t="str">
            <v>Офис</v>
          </cell>
          <cell r="D3957" t="str">
            <v>накладные расходы</v>
          </cell>
          <cell r="G3957">
            <v>2050</v>
          </cell>
          <cell r="H3957">
            <v>76</v>
          </cell>
          <cell r="I3957">
            <v>50</v>
          </cell>
        </row>
        <row r="3958">
          <cell r="B3958">
            <v>41891</v>
          </cell>
          <cell r="C3958" t="str">
            <v>Офис</v>
          </cell>
          <cell r="D3958" t="str">
            <v>накладные расходы</v>
          </cell>
          <cell r="G3958">
            <v>2500</v>
          </cell>
          <cell r="H3958">
            <v>26</v>
          </cell>
          <cell r="I3958">
            <v>76</v>
          </cell>
        </row>
        <row r="3959">
          <cell r="B3959">
            <v>41891</v>
          </cell>
          <cell r="C3959" t="str">
            <v>Офис</v>
          </cell>
          <cell r="D3959" t="str">
            <v>накладные расходы</v>
          </cell>
          <cell r="G3959">
            <v>5000</v>
          </cell>
          <cell r="H3959">
            <v>26</v>
          </cell>
          <cell r="I3959">
            <v>76</v>
          </cell>
        </row>
        <row r="3960">
          <cell r="B3960">
            <v>41891</v>
          </cell>
          <cell r="C3960" t="str">
            <v>Офис</v>
          </cell>
          <cell r="D3960" t="str">
            <v>накладные расходы</v>
          </cell>
          <cell r="G3960">
            <v>5500</v>
          </cell>
          <cell r="H3960">
            <v>26</v>
          </cell>
          <cell r="I3960">
            <v>76</v>
          </cell>
        </row>
        <row r="3961">
          <cell r="B3961">
            <v>41891</v>
          </cell>
          <cell r="C3961" t="str">
            <v>Офис</v>
          </cell>
          <cell r="D3961" t="str">
            <v>аренда</v>
          </cell>
          <cell r="G3961">
            <v>6000</v>
          </cell>
          <cell r="H3961">
            <v>26</v>
          </cell>
          <cell r="I3961">
            <v>76</v>
          </cell>
        </row>
        <row r="3962">
          <cell r="B3962">
            <v>41891</v>
          </cell>
          <cell r="C3962" t="str">
            <v>Офис</v>
          </cell>
          <cell r="D3962" t="str">
            <v>накладные расходы</v>
          </cell>
          <cell r="G3962">
            <v>2050</v>
          </cell>
          <cell r="H3962">
            <v>26</v>
          </cell>
          <cell r="I3962">
            <v>76</v>
          </cell>
        </row>
        <row r="3963">
          <cell r="B3963">
            <v>41891</v>
          </cell>
          <cell r="C3963" t="str">
            <v>Офис</v>
          </cell>
          <cell r="D3963" t="str">
            <v>накладные расходы</v>
          </cell>
          <cell r="G3963">
            <v>4176</v>
          </cell>
          <cell r="H3963">
            <v>76</v>
          </cell>
          <cell r="I3963">
            <v>50</v>
          </cell>
        </row>
        <row r="3964">
          <cell r="B3964">
            <v>41891</v>
          </cell>
          <cell r="C3964" t="str">
            <v>Офис</v>
          </cell>
          <cell r="D3964" t="str">
            <v>накладные расходы</v>
          </cell>
          <cell r="G3964">
            <v>4176</v>
          </cell>
          <cell r="H3964">
            <v>26</v>
          </cell>
          <cell r="I3964">
            <v>76</v>
          </cell>
        </row>
        <row r="3965">
          <cell r="B3965">
            <v>41891</v>
          </cell>
          <cell r="C3965" t="str">
            <v>Офис</v>
          </cell>
          <cell r="D3965" t="str">
            <v>накладные расходы</v>
          </cell>
          <cell r="G3965">
            <v>296</v>
          </cell>
          <cell r="H3965">
            <v>76</v>
          </cell>
          <cell r="I3965">
            <v>50</v>
          </cell>
        </row>
        <row r="3966">
          <cell r="B3966">
            <v>41891</v>
          </cell>
          <cell r="C3966" t="str">
            <v>Офис</v>
          </cell>
          <cell r="D3966" t="str">
            <v>накладные расходы</v>
          </cell>
          <cell r="G3966">
            <v>2000</v>
          </cell>
          <cell r="H3966">
            <v>76</v>
          </cell>
          <cell r="I3966">
            <v>50</v>
          </cell>
        </row>
        <row r="3967">
          <cell r="B3967">
            <v>41891</v>
          </cell>
          <cell r="C3967" t="str">
            <v>Офис</v>
          </cell>
          <cell r="D3967" t="str">
            <v>Зарплата 09</v>
          </cell>
          <cell r="G3967">
            <v>200</v>
          </cell>
          <cell r="H3967">
            <v>70</v>
          </cell>
          <cell r="I3967">
            <v>50</v>
          </cell>
        </row>
        <row r="3968">
          <cell r="B3968">
            <v>41891</v>
          </cell>
          <cell r="C3968" t="str">
            <v>Офис</v>
          </cell>
          <cell r="D3968" t="str">
            <v>Зарплата 09</v>
          </cell>
          <cell r="G3968">
            <v>200</v>
          </cell>
          <cell r="H3968">
            <v>70</v>
          </cell>
          <cell r="I3968">
            <v>50</v>
          </cell>
        </row>
        <row r="3969">
          <cell r="B3969">
            <v>41891</v>
          </cell>
          <cell r="C3969" t="str">
            <v>Офис</v>
          </cell>
          <cell r="D3969" t="str">
            <v>Зарплата 09</v>
          </cell>
          <cell r="G3969">
            <v>200</v>
          </cell>
          <cell r="H3969">
            <v>70</v>
          </cell>
          <cell r="I3969">
            <v>50</v>
          </cell>
        </row>
        <row r="3970">
          <cell r="B3970">
            <v>41891</v>
          </cell>
          <cell r="C3970" t="str">
            <v>Офис</v>
          </cell>
          <cell r="D3970" t="str">
            <v>Зарплата 09</v>
          </cell>
          <cell r="G3970">
            <v>200</v>
          </cell>
          <cell r="H3970">
            <v>70</v>
          </cell>
          <cell r="I3970">
            <v>50</v>
          </cell>
        </row>
        <row r="3971">
          <cell r="B3971">
            <v>41891</v>
          </cell>
          <cell r="C3971" t="str">
            <v>Офис</v>
          </cell>
          <cell r="D3971" t="str">
            <v>Зарплата 09</v>
          </cell>
          <cell r="G3971">
            <v>200</v>
          </cell>
          <cell r="H3971">
            <v>70</v>
          </cell>
          <cell r="I3971">
            <v>50</v>
          </cell>
        </row>
        <row r="3972">
          <cell r="B3972">
            <v>41891</v>
          </cell>
          <cell r="C3972" t="str">
            <v>Офис</v>
          </cell>
          <cell r="D3972" t="str">
            <v>Зарплата 09</v>
          </cell>
          <cell r="G3972">
            <v>200</v>
          </cell>
          <cell r="H3972">
            <v>70</v>
          </cell>
          <cell r="I3972">
            <v>50</v>
          </cell>
        </row>
        <row r="3973">
          <cell r="B3973">
            <v>41891</v>
          </cell>
          <cell r="C3973" t="str">
            <v>Офис</v>
          </cell>
          <cell r="D3973" t="str">
            <v>Зарплата 09</v>
          </cell>
          <cell r="G3973">
            <v>200</v>
          </cell>
          <cell r="H3973">
            <v>70</v>
          </cell>
          <cell r="I3973">
            <v>50</v>
          </cell>
        </row>
        <row r="3974">
          <cell r="B3974">
            <v>41891</v>
          </cell>
          <cell r="C3974" t="str">
            <v>Офис</v>
          </cell>
          <cell r="D3974" t="str">
            <v>Зарплата 09</v>
          </cell>
          <cell r="G3974">
            <v>200</v>
          </cell>
          <cell r="H3974">
            <v>70</v>
          </cell>
          <cell r="I3974">
            <v>50</v>
          </cell>
        </row>
        <row r="3975">
          <cell r="B3975">
            <v>41891</v>
          </cell>
          <cell r="C3975" t="str">
            <v>Офис</v>
          </cell>
          <cell r="D3975" t="str">
            <v>Зарплата 09</v>
          </cell>
          <cell r="G3975">
            <v>200</v>
          </cell>
          <cell r="H3975">
            <v>70</v>
          </cell>
          <cell r="I3975">
            <v>50</v>
          </cell>
        </row>
        <row r="3976">
          <cell r="B3976">
            <v>41891</v>
          </cell>
          <cell r="C3976" t="str">
            <v>Офис</v>
          </cell>
          <cell r="D3976" t="str">
            <v>накладные расходы</v>
          </cell>
          <cell r="G3976">
            <v>296</v>
          </cell>
          <cell r="H3976">
            <v>26</v>
          </cell>
          <cell r="I3976">
            <v>76</v>
          </cell>
        </row>
        <row r="3977">
          <cell r="B3977">
            <v>41891</v>
          </cell>
          <cell r="C3977" t="str">
            <v>Офис</v>
          </cell>
          <cell r="D3977" t="str">
            <v>накладные расходы</v>
          </cell>
          <cell r="G3977">
            <v>2000</v>
          </cell>
          <cell r="H3977">
            <v>26</v>
          </cell>
          <cell r="I3977">
            <v>76</v>
          </cell>
        </row>
        <row r="3978">
          <cell r="B3978">
            <v>41891</v>
          </cell>
          <cell r="C3978" t="str">
            <v>Офис</v>
          </cell>
          <cell r="D3978" t="str">
            <v>накладные расходы</v>
          </cell>
          <cell r="G3978">
            <v>1000</v>
          </cell>
          <cell r="H3978">
            <v>76</v>
          </cell>
          <cell r="I3978">
            <v>50</v>
          </cell>
        </row>
        <row r="3979">
          <cell r="B3979">
            <v>41891</v>
          </cell>
          <cell r="C3979" t="str">
            <v>ФД</v>
          </cell>
          <cell r="D3979" t="str">
            <v>Займы</v>
          </cell>
          <cell r="G3979">
            <v>45000</v>
          </cell>
          <cell r="H3979">
            <v>50</v>
          </cell>
          <cell r="I3979">
            <v>66</v>
          </cell>
        </row>
        <row r="3980">
          <cell r="B3980">
            <v>41891</v>
          </cell>
          <cell r="C3980" t="str">
            <v>14.08.21 ФМ Униформа Хорека</v>
          </cell>
          <cell r="D3980" t="str">
            <v>оплата покупателя</v>
          </cell>
          <cell r="G3980">
            <v>72185.2</v>
          </cell>
          <cell r="H3980">
            <v>51</v>
          </cell>
          <cell r="I3980">
            <v>62</v>
          </cell>
        </row>
        <row r="3981">
          <cell r="B3981">
            <v>41891</v>
          </cell>
          <cell r="C3981" t="str">
            <v>Офис</v>
          </cell>
          <cell r="D3981" t="str">
            <v>накладные расходы</v>
          </cell>
          <cell r="G3981">
            <v>1000</v>
          </cell>
          <cell r="H3981">
            <v>26</v>
          </cell>
          <cell r="I3981">
            <v>76</v>
          </cell>
        </row>
        <row r="3982">
          <cell r="B3982">
            <v>41891</v>
          </cell>
          <cell r="C3982" t="str">
            <v>ФКЦ</v>
          </cell>
          <cell r="D3982" t="str">
            <v>Инвестиции</v>
          </cell>
          <cell r="G3982">
            <v>5000</v>
          </cell>
          <cell r="H3982">
            <v>20</v>
          </cell>
          <cell r="I3982">
            <v>60</v>
          </cell>
        </row>
        <row r="3983">
          <cell r="B3983">
            <v>41892</v>
          </cell>
          <cell r="C3983" t="str">
            <v>14.09.10 ФМ Закупка премиумсов</v>
          </cell>
          <cell r="D3983" t="str">
            <v>Комиссия контрагентам</v>
          </cell>
          <cell r="G3983">
            <v>23380</v>
          </cell>
          <cell r="H3983">
            <v>20</v>
          </cell>
          <cell r="I3983">
            <v>60</v>
          </cell>
        </row>
        <row r="3984">
          <cell r="B3984">
            <v>41892</v>
          </cell>
          <cell r="C3984" t="str">
            <v>14.09.10 ФМ Закупка премиумсов</v>
          </cell>
          <cell r="D3984" t="str">
            <v>полиграфия и производство</v>
          </cell>
          <cell r="G3984">
            <v>120000</v>
          </cell>
          <cell r="H3984">
            <v>20</v>
          </cell>
          <cell r="I3984">
            <v>60</v>
          </cell>
        </row>
        <row r="3985">
          <cell r="B3985">
            <v>41892</v>
          </cell>
          <cell r="C3985" t="str">
            <v>14.09.10 ФМ Закупка премиумсов</v>
          </cell>
          <cell r="D3985" t="str">
            <v>полиграфия и производство</v>
          </cell>
          <cell r="G3985">
            <v>45000</v>
          </cell>
          <cell r="H3985">
            <v>20</v>
          </cell>
          <cell r="I3985">
            <v>60</v>
          </cell>
        </row>
        <row r="3986">
          <cell r="B3986">
            <v>41892</v>
          </cell>
          <cell r="C3986" t="str">
            <v>ФД</v>
          </cell>
          <cell r="D3986" t="str">
            <v>Займы</v>
          </cell>
          <cell r="G3986">
            <v>50000</v>
          </cell>
          <cell r="H3986">
            <v>50</v>
          </cell>
          <cell r="I3986">
            <v>66</v>
          </cell>
        </row>
        <row r="3987">
          <cell r="B3987">
            <v>41892</v>
          </cell>
          <cell r="C3987" t="str">
            <v>ФД</v>
          </cell>
          <cell r="D3987" t="str">
            <v>перемещение</v>
          </cell>
          <cell r="G3987">
            <v>50000</v>
          </cell>
          <cell r="H3987">
            <v>51</v>
          </cell>
          <cell r="I3987">
            <v>50</v>
          </cell>
        </row>
        <row r="3988">
          <cell r="B3988">
            <v>41892</v>
          </cell>
          <cell r="C3988" t="str">
            <v>Офис</v>
          </cell>
          <cell r="D3988" t="str">
            <v>Телефония</v>
          </cell>
          <cell r="G3988">
            <v>11251.18</v>
          </cell>
          <cell r="H3988">
            <v>76</v>
          </cell>
          <cell r="I3988">
            <v>51</v>
          </cell>
        </row>
        <row r="3989">
          <cell r="B3989">
            <v>41892</v>
          </cell>
          <cell r="C3989" t="str">
            <v>Офис</v>
          </cell>
          <cell r="D3989" t="str">
            <v>Телефония</v>
          </cell>
          <cell r="G3989">
            <v>11251.18</v>
          </cell>
          <cell r="H3989">
            <v>26</v>
          </cell>
          <cell r="I3989">
            <v>76</v>
          </cell>
        </row>
        <row r="3990">
          <cell r="B3990">
            <v>41892</v>
          </cell>
          <cell r="C3990" t="str">
            <v>14.06.26 ФМ Кино со вкусом</v>
          </cell>
          <cell r="D3990" t="str">
            <v>полиграфия и производство</v>
          </cell>
          <cell r="G3990">
            <v>4800</v>
          </cell>
          <cell r="H3990">
            <v>60</v>
          </cell>
          <cell r="I3990">
            <v>51</v>
          </cell>
        </row>
        <row r="3991">
          <cell r="B3991">
            <v>41892</v>
          </cell>
          <cell r="C3991" t="str">
            <v>14.07.11 ФМ Sidney Beach</v>
          </cell>
          <cell r="D3991" t="str">
            <v>полиграфия и производство</v>
          </cell>
          <cell r="G3991">
            <v>3679.9952000000003</v>
          </cell>
          <cell r="H3991">
            <v>60</v>
          </cell>
          <cell r="I3991">
            <v>51</v>
          </cell>
        </row>
        <row r="3992">
          <cell r="B3992">
            <v>41892</v>
          </cell>
          <cell r="C3992" t="str">
            <v>14.07.25 ФМ Sidney Beach</v>
          </cell>
          <cell r="D3992" t="str">
            <v>полиграфия и производство</v>
          </cell>
          <cell r="G3992">
            <v>4380.0065999999997</v>
          </cell>
          <cell r="H3992">
            <v>60</v>
          </cell>
          <cell r="I3992">
            <v>51</v>
          </cell>
        </row>
        <row r="3993">
          <cell r="B3993">
            <v>41892</v>
          </cell>
          <cell r="C3993" t="str">
            <v>14.07.26 ФМ ЯРЛ Мед</v>
          </cell>
          <cell r="D3993" t="str">
            <v>полиграфия и производство</v>
          </cell>
          <cell r="G3993">
            <v>1870.0049999999999</v>
          </cell>
          <cell r="H3993">
            <v>60</v>
          </cell>
          <cell r="I3993">
            <v>51</v>
          </cell>
        </row>
        <row r="3994">
          <cell r="B3994">
            <v>41892</v>
          </cell>
          <cell r="C3994" t="str">
            <v>14.07.17 ФМ Le Cristal</v>
          </cell>
          <cell r="D3994" t="str">
            <v>полиграфия и производство</v>
          </cell>
          <cell r="G3994">
            <v>2500.0070000000001</v>
          </cell>
          <cell r="H3994">
            <v>60</v>
          </cell>
          <cell r="I3994">
            <v>51</v>
          </cell>
        </row>
        <row r="3995">
          <cell r="B3995">
            <v>41892</v>
          </cell>
          <cell r="C3995" t="str">
            <v>14.08.02 ФМ DataBase Activation July Part2</v>
          </cell>
          <cell r="D3995" t="str">
            <v>полиграфия и производство</v>
          </cell>
          <cell r="G3995">
            <v>2799.9983999999999</v>
          </cell>
          <cell r="H3995">
            <v>60</v>
          </cell>
          <cell r="I3995">
            <v>51</v>
          </cell>
        </row>
        <row r="3996">
          <cell r="B3996">
            <v>41892</v>
          </cell>
          <cell r="C3996" t="str">
            <v>14.08.03 ФМ КЛД Сити Джаз</v>
          </cell>
          <cell r="D3996" t="str">
            <v>полиграфия и производство</v>
          </cell>
          <cell r="G3996">
            <v>3199.9947999999999</v>
          </cell>
          <cell r="H3996">
            <v>60</v>
          </cell>
          <cell r="I3996">
            <v>51</v>
          </cell>
        </row>
        <row r="3997">
          <cell r="B3997">
            <v>41892</v>
          </cell>
          <cell r="C3997" t="str">
            <v>14.08.01 ФМ Sidney Beach</v>
          </cell>
          <cell r="D3997" t="str">
            <v>полиграфия и производство</v>
          </cell>
          <cell r="G3997">
            <v>599.99459999999999</v>
          </cell>
          <cell r="H3997">
            <v>60</v>
          </cell>
          <cell r="I3997">
            <v>51</v>
          </cell>
        </row>
        <row r="3998">
          <cell r="B3998">
            <v>41892</v>
          </cell>
          <cell r="C3998" t="str">
            <v>14.08.15 ФМ Sidney Beach</v>
          </cell>
          <cell r="D3998" t="str">
            <v>полиграфия и производство</v>
          </cell>
          <cell r="G3998">
            <v>755.01120000000003</v>
          </cell>
          <cell r="H3998">
            <v>60</v>
          </cell>
          <cell r="I3998">
            <v>51</v>
          </cell>
        </row>
        <row r="3999">
          <cell r="B3999">
            <v>41892</v>
          </cell>
          <cell r="C3999" t="str">
            <v>14.08.23 ФМ Sidney Beach</v>
          </cell>
          <cell r="D3999" t="str">
            <v>полиграфия и производство</v>
          </cell>
          <cell r="G3999">
            <v>2279.9960000000001</v>
          </cell>
          <cell r="H3999">
            <v>60</v>
          </cell>
          <cell r="I3999">
            <v>51</v>
          </cell>
        </row>
        <row r="4000">
          <cell r="B4000">
            <v>41892</v>
          </cell>
          <cell r="C4000" t="str">
            <v>14.08.21 ФМ Le Cristal</v>
          </cell>
          <cell r="D4000" t="str">
            <v>полиграфия и производство</v>
          </cell>
          <cell r="G4000">
            <v>5280</v>
          </cell>
          <cell r="H4000">
            <v>60</v>
          </cell>
          <cell r="I4000">
            <v>51</v>
          </cell>
        </row>
        <row r="4001">
          <cell r="B4001">
            <v>41892</v>
          </cell>
          <cell r="C4001" t="str">
            <v>14.08.21 ФМ Le Cristal</v>
          </cell>
          <cell r="D4001" t="str">
            <v>аренда оборудования</v>
          </cell>
          <cell r="G4001">
            <v>9135</v>
          </cell>
          <cell r="H4001">
            <v>60</v>
          </cell>
          <cell r="I4001">
            <v>51</v>
          </cell>
        </row>
        <row r="4002">
          <cell r="B4002">
            <v>41892</v>
          </cell>
          <cell r="C4002" t="str">
            <v>14.09.10 ФМ Закупка премиумсов</v>
          </cell>
          <cell r="D4002" t="str">
            <v>Реализация</v>
          </cell>
          <cell r="G4002">
            <v>497330.12</v>
          </cell>
          <cell r="H4002">
            <v>62</v>
          </cell>
          <cell r="I4002">
            <v>90</v>
          </cell>
        </row>
        <row r="4003">
          <cell r="B4003">
            <v>41893</v>
          </cell>
          <cell r="C4003" t="str">
            <v>Офис</v>
          </cell>
          <cell r="D4003" t="str">
            <v>подотчет</v>
          </cell>
          <cell r="G4003">
            <v>1400</v>
          </cell>
          <cell r="H4003">
            <v>50</v>
          </cell>
          <cell r="I4003">
            <v>71</v>
          </cell>
        </row>
        <row r="4004">
          <cell r="B4004">
            <v>41893</v>
          </cell>
          <cell r="C4004" t="str">
            <v>Офис</v>
          </cell>
          <cell r="D4004" t="str">
            <v>накладные расходы</v>
          </cell>
          <cell r="G4004">
            <v>1600</v>
          </cell>
          <cell r="H4004">
            <v>76</v>
          </cell>
          <cell r="I4004">
            <v>50</v>
          </cell>
        </row>
        <row r="4005">
          <cell r="B4005">
            <v>41893</v>
          </cell>
          <cell r="C4005" t="str">
            <v>Офис</v>
          </cell>
          <cell r="D4005" t="str">
            <v>накладные расходы</v>
          </cell>
          <cell r="G4005">
            <v>1600</v>
          </cell>
          <cell r="H4005">
            <v>26</v>
          </cell>
          <cell r="I4005">
            <v>76</v>
          </cell>
        </row>
        <row r="4006">
          <cell r="B4006">
            <v>41893</v>
          </cell>
          <cell r="C4006" t="str">
            <v>14.09.19 ФМ КЛД Платинум</v>
          </cell>
          <cell r="D4006" t="str">
            <v>подотчет</v>
          </cell>
          <cell r="G4006">
            <v>18100</v>
          </cell>
          <cell r="H4006">
            <v>71</v>
          </cell>
          <cell r="I4006">
            <v>50</v>
          </cell>
        </row>
        <row r="4007">
          <cell r="B4007">
            <v>41893</v>
          </cell>
          <cell r="C4007" t="str">
            <v>ФД</v>
          </cell>
          <cell r="D4007" t="str">
            <v>Займы</v>
          </cell>
          <cell r="G4007">
            <v>350000</v>
          </cell>
          <cell r="H4007">
            <v>66</v>
          </cell>
          <cell r="I4007">
            <v>50</v>
          </cell>
        </row>
        <row r="4008">
          <cell r="B4008">
            <v>41893</v>
          </cell>
          <cell r="C4008" t="str">
            <v>офис</v>
          </cell>
          <cell r="D4008" t="str">
            <v>% по кредитам и займам</v>
          </cell>
          <cell r="G4008">
            <v>4051</v>
          </cell>
          <cell r="H4008">
            <v>76</v>
          </cell>
          <cell r="I4008">
            <v>50</v>
          </cell>
        </row>
        <row r="4009">
          <cell r="B4009">
            <v>41893</v>
          </cell>
          <cell r="C4009" t="str">
            <v>офис</v>
          </cell>
          <cell r="D4009" t="str">
            <v>% по кредитам и займам</v>
          </cell>
          <cell r="G4009">
            <v>4051</v>
          </cell>
          <cell r="H4009">
            <v>26</v>
          </cell>
          <cell r="I4009">
            <v>76</v>
          </cell>
        </row>
        <row r="4010">
          <cell r="B4010">
            <v>41893</v>
          </cell>
          <cell r="C4010" t="str">
            <v>ФД</v>
          </cell>
          <cell r="D4010" t="str">
            <v>Займы</v>
          </cell>
          <cell r="G4010">
            <v>350000</v>
          </cell>
          <cell r="H4010">
            <v>50</v>
          </cell>
          <cell r="I4010">
            <v>66</v>
          </cell>
        </row>
        <row r="4011">
          <cell r="B4011">
            <v>41893</v>
          </cell>
          <cell r="C4011" t="str">
            <v>ФД</v>
          </cell>
          <cell r="D4011" t="str">
            <v>Займы</v>
          </cell>
          <cell r="G4011">
            <v>50000</v>
          </cell>
          <cell r="H4011">
            <v>50</v>
          </cell>
          <cell r="I4011">
            <v>66</v>
          </cell>
        </row>
        <row r="4012">
          <cell r="B4012">
            <v>41893</v>
          </cell>
          <cell r="C4012" t="str">
            <v>ФД</v>
          </cell>
          <cell r="D4012" t="str">
            <v>Займы</v>
          </cell>
          <cell r="G4012">
            <v>12636</v>
          </cell>
          <cell r="H4012">
            <v>50</v>
          </cell>
          <cell r="I4012">
            <v>66</v>
          </cell>
        </row>
        <row r="4013">
          <cell r="B4013">
            <v>41893</v>
          </cell>
          <cell r="C4013" t="str">
            <v>ФД</v>
          </cell>
          <cell r="D4013" t="str">
            <v>Займы</v>
          </cell>
          <cell r="G4013">
            <v>1182</v>
          </cell>
          <cell r="H4013">
            <v>50</v>
          </cell>
          <cell r="I4013">
            <v>66</v>
          </cell>
        </row>
        <row r="4014">
          <cell r="B4014">
            <v>41893</v>
          </cell>
          <cell r="C4014" t="str">
            <v>ФД</v>
          </cell>
          <cell r="D4014" t="str">
            <v>перемещение</v>
          </cell>
          <cell r="G4014">
            <v>35000</v>
          </cell>
          <cell r="H4014">
            <v>51</v>
          </cell>
          <cell r="I4014">
            <v>50</v>
          </cell>
        </row>
        <row r="4015">
          <cell r="B4015">
            <v>41893</v>
          </cell>
          <cell r="C4015" t="str">
            <v>14.10.10 ФМ Закупка премиумсов</v>
          </cell>
          <cell r="D4015" t="str">
            <v>Сопровождение деятельности</v>
          </cell>
          <cell r="G4015">
            <v>31318</v>
          </cell>
          <cell r="H4015">
            <v>60</v>
          </cell>
          <cell r="I4015">
            <v>50</v>
          </cell>
        </row>
        <row r="4016">
          <cell r="B4016">
            <v>41893</v>
          </cell>
          <cell r="C4016" t="str">
            <v>офис</v>
          </cell>
          <cell r="D4016" t="str">
            <v>аренда</v>
          </cell>
          <cell r="G4016">
            <v>56774.21</v>
          </cell>
          <cell r="H4016">
            <v>76</v>
          </cell>
          <cell r="I4016">
            <v>51</v>
          </cell>
        </row>
        <row r="4017">
          <cell r="B4017">
            <v>41893</v>
          </cell>
          <cell r="C4017" t="str">
            <v>офис</v>
          </cell>
          <cell r="D4017" t="str">
            <v>аренда</v>
          </cell>
          <cell r="G4017">
            <v>53042.27</v>
          </cell>
          <cell r="H4017">
            <v>76</v>
          </cell>
          <cell r="I4017">
            <v>51</v>
          </cell>
        </row>
        <row r="4018">
          <cell r="B4018">
            <v>41893</v>
          </cell>
          <cell r="C4018" t="str">
            <v>офис</v>
          </cell>
          <cell r="D4018" t="str">
            <v>аренда</v>
          </cell>
          <cell r="G4018">
            <v>56774.21</v>
          </cell>
          <cell r="H4018">
            <v>26</v>
          </cell>
          <cell r="I4018">
            <v>76</v>
          </cell>
        </row>
        <row r="4019">
          <cell r="B4019">
            <v>41893</v>
          </cell>
          <cell r="C4019" t="str">
            <v>офис</v>
          </cell>
          <cell r="D4019" t="str">
            <v>аренда</v>
          </cell>
          <cell r="G4019">
            <v>53042.27</v>
          </cell>
          <cell r="H4019">
            <v>26</v>
          </cell>
          <cell r="I4019">
            <v>76</v>
          </cell>
        </row>
        <row r="4020">
          <cell r="B4020">
            <v>41893</v>
          </cell>
          <cell r="C4020" t="str">
            <v>ФД</v>
          </cell>
          <cell r="D4020" t="str">
            <v>Займы</v>
          </cell>
          <cell r="G4020">
            <v>60000</v>
          </cell>
          <cell r="H4020">
            <v>50</v>
          </cell>
          <cell r="I4020">
            <v>66</v>
          </cell>
        </row>
        <row r="4021">
          <cell r="B4021">
            <v>41893</v>
          </cell>
          <cell r="C4021" t="str">
            <v>офис</v>
          </cell>
          <cell r="D4021" t="str">
            <v>накладные расходы</v>
          </cell>
          <cell r="G4021">
            <v>708</v>
          </cell>
          <cell r="H4021">
            <v>76</v>
          </cell>
          <cell r="I4021">
            <v>50</v>
          </cell>
        </row>
        <row r="4022">
          <cell r="B4022">
            <v>41893</v>
          </cell>
          <cell r="C4022" t="str">
            <v>офис</v>
          </cell>
          <cell r="D4022" t="str">
            <v>накладные расходы</v>
          </cell>
          <cell r="G4022">
            <v>708</v>
          </cell>
          <cell r="H4022">
            <v>26</v>
          </cell>
          <cell r="I4022">
            <v>76</v>
          </cell>
        </row>
        <row r="4023">
          <cell r="B4023">
            <v>41894</v>
          </cell>
          <cell r="C4023" t="str">
            <v>14.08.03 ФМ КЛД Сити Джаз</v>
          </cell>
          <cell r="D4023" t="str">
            <v>подотчет</v>
          </cell>
          <cell r="G4023">
            <v>6000</v>
          </cell>
          <cell r="H4023">
            <v>50</v>
          </cell>
          <cell r="I4023">
            <v>71</v>
          </cell>
        </row>
        <row r="4024">
          <cell r="B4024">
            <v>41894</v>
          </cell>
          <cell r="C4024" t="str">
            <v>14.08.03 ФМ КЛД Сити Джаз</v>
          </cell>
          <cell r="D4024" t="str">
            <v>подотчет</v>
          </cell>
          <cell r="G4024">
            <v>190000</v>
          </cell>
          <cell r="H4024">
            <v>50</v>
          </cell>
          <cell r="I4024">
            <v>71</v>
          </cell>
        </row>
        <row r="4025">
          <cell r="B4025">
            <v>41894</v>
          </cell>
          <cell r="C4025" t="str">
            <v>14.08.03 ФМ КЛД Сити Джаз</v>
          </cell>
          <cell r="D4025" t="str">
            <v>подотчет</v>
          </cell>
          <cell r="G4025">
            <v>11000</v>
          </cell>
          <cell r="H4025">
            <v>50</v>
          </cell>
          <cell r="I4025">
            <v>71</v>
          </cell>
        </row>
        <row r="4026">
          <cell r="B4026">
            <v>41894</v>
          </cell>
          <cell r="C4026" t="str">
            <v>14.08.03 ФМ КЛД Сити Джаз</v>
          </cell>
          <cell r="D4026" t="str">
            <v>подотчет</v>
          </cell>
          <cell r="G4026">
            <v>11000</v>
          </cell>
          <cell r="H4026">
            <v>50</v>
          </cell>
          <cell r="I4026">
            <v>71</v>
          </cell>
        </row>
        <row r="4027">
          <cell r="B4027">
            <v>41894</v>
          </cell>
          <cell r="C4027" t="str">
            <v>14.08.03 ФМ КЛД Сити Джаз</v>
          </cell>
          <cell r="D4027" t="str">
            <v>Доп. персонал</v>
          </cell>
          <cell r="G4027">
            <v>18000</v>
          </cell>
          <cell r="H4027">
            <v>60</v>
          </cell>
          <cell r="I4027">
            <v>50</v>
          </cell>
        </row>
        <row r="4028">
          <cell r="B4028">
            <v>41894</v>
          </cell>
          <cell r="C4028" t="str">
            <v>14.08.03 ФМ КЛД Сити Джаз</v>
          </cell>
          <cell r="D4028" t="str">
            <v>Доп. персонал</v>
          </cell>
          <cell r="G4028">
            <v>11500</v>
          </cell>
          <cell r="H4028">
            <v>60</v>
          </cell>
          <cell r="I4028">
            <v>50</v>
          </cell>
        </row>
        <row r="4029">
          <cell r="B4029">
            <v>41894</v>
          </cell>
          <cell r="C4029" t="str">
            <v>14.08.03 ФМ КЛД Сити Джаз</v>
          </cell>
          <cell r="D4029" t="str">
            <v>Доп. персонал</v>
          </cell>
          <cell r="G4029">
            <v>36000</v>
          </cell>
          <cell r="H4029">
            <v>60</v>
          </cell>
          <cell r="I4029">
            <v>50</v>
          </cell>
        </row>
        <row r="4030">
          <cell r="B4030">
            <v>41894</v>
          </cell>
          <cell r="C4030" t="str">
            <v>14.08.03 ФМ КЛД Сити Джаз</v>
          </cell>
          <cell r="D4030" t="str">
            <v>Доп. персонал</v>
          </cell>
          <cell r="G4030">
            <v>5000</v>
          </cell>
          <cell r="H4030">
            <v>60</v>
          </cell>
          <cell r="I4030">
            <v>50</v>
          </cell>
        </row>
        <row r="4031">
          <cell r="B4031">
            <v>41894</v>
          </cell>
          <cell r="C4031" t="str">
            <v>14.08.03 ФМ КЛД Сити Джаз</v>
          </cell>
          <cell r="D4031" t="str">
            <v>Доп. персонал</v>
          </cell>
          <cell r="G4031">
            <v>17500</v>
          </cell>
          <cell r="H4031">
            <v>60</v>
          </cell>
          <cell r="I4031">
            <v>50</v>
          </cell>
        </row>
        <row r="4032">
          <cell r="B4032">
            <v>41894</v>
          </cell>
          <cell r="C4032" t="str">
            <v>14.08.03 ФМ КЛД Сити Джаз</v>
          </cell>
          <cell r="D4032" t="str">
            <v>Доп. персонал</v>
          </cell>
          <cell r="G4032">
            <v>2000</v>
          </cell>
          <cell r="H4032">
            <v>60</v>
          </cell>
          <cell r="I4032">
            <v>50</v>
          </cell>
        </row>
        <row r="4033">
          <cell r="B4033">
            <v>41894</v>
          </cell>
          <cell r="C4033" t="str">
            <v>14.08.03 ФМ КЛД Сити Джаз</v>
          </cell>
          <cell r="D4033" t="str">
            <v>Доп. персонал</v>
          </cell>
          <cell r="G4033">
            <v>8800</v>
          </cell>
          <cell r="H4033">
            <v>60</v>
          </cell>
          <cell r="I4033">
            <v>50</v>
          </cell>
        </row>
        <row r="4034">
          <cell r="B4034">
            <v>41894</v>
          </cell>
          <cell r="C4034" t="str">
            <v>14.08.03 ФМ КЛД Сити Джаз</v>
          </cell>
          <cell r="D4034" t="str">
            <v>Промоперсонал</v>
          </cell>
          <cell r="G4034">
            <v>42000</v>
          </cell>
          <cell r="H4034">
            <v>60</v>
          </cell>
          <cell r="I4034">
            <v>50</v>
          </cell>
        </row>
        <row r="4035">
          <cell r="B4035">
            <v>41894</v>
          </cell>
          <cell r="C4035" t="str">
            <v>14.08.03 ФМ КЛД Сити Джаз</v>
          </cell>
          <cell r="D4035" t="str">
            <v>логистика и монтаж</v>
          </cell>
          <cell r="G4035">
            <v>4560</v>
          </cell>
          <cell r="H4035">
            <v>60</v>
          </cell>
          <cell r="I4035">
            <v>50</v>
          </cell>
        </row>
        <row r="4036">
          <cell r="B4036">
            <v>41894</v>
          </cell>
          <cell r="C4036" t="str">
            <v>14.08.03 ФМ КЛД Сити Джаз</v>
          </cell>
          <cell r="D4036" t="str">
            <v>аренда оборудования</v>
          </cell>
          <cell r="G4036">
            <v>25000</v>
          </cell>
          <cell r="H4036">
            <v>60</v>
          </cell>
          <cell r="I4036">
            <v>50</v>
          </cell>
        </row>
        <row r="4037">
          <cell r="B4037">
            <v>41894</v>
          </cell>
          <cell r="C4037" t="str">
            <v>14.08.03 ФМ КЛД Сити Джаз</v>
          </cell>
          <cell r="D4037" t="str">
            <v>аренда оборудования</v>
          </cell>
          <cell r="G4037">
            <v>24000</v>
          </cell>
          <cell r="H4037">
            <v>60</v>
          </cell>
          <cell r="I4037">
            <v>50</v>
          </cell>
        </row>
        <row r="4038">
          <cell r="B4038">
            <v>41894</v>
          </cell>
          <cell r="C4038" t="str">
            <v>14.08.03 ФМ КЛД Сити Джаз</v>
          </cell>
          <cell r="D4038" t="str">
            <v>Сопровождение деятельности</v>
          </cell>
          <cell r="G4038">
            <v>1280</v>
          </cell>
          <cell r="H4038">
            <v>60</v>
          </cell>
          <cell r="I4038">
            <v>50</v>
          </cell>
        </row>
        <row r="4039">
          <cell r="B4039">
            <v>41894</v>
          </cell>
          <cell r="C4039" t="str">
            <v>14.08.03 ФМ КЛД Сити Джаз</v>
          </cell>
          <cell r="D4039" t="str">
            <v>Сопровождение деятельности</v>
          </cell>
          <cell r="G4039">
            <v>85</v>
          </cell>
          <cell r="H4039">
            <v>60</v>
          </cell>
          <cell r="I4039">
            <v>50</v>
          </cell>
        </row>
        <row r="4040">
          <cell r="B4040">
            <v>41894</v>
          </cell>
          <cell r="C4040" t="str">
            <v>14.08.03 ФМ КЛД Сити Джаз</v>
          </cell>
          <cell r="D4040" t="str">
            <v>Сопровождение деятельности</v>
          </cell>
          <cell r="G4040">
            <v>6000</v>
          </cell>
          <cell r="H4040">
            <v>60</v>
          </cell>
          <cell r="I4040">
            <v>50</v>
          </cell>
        </row>
        <row r="4041">
          <cell r="B4041">
            <v>41894</v>
          </cell>
          <cell r="C4041" t="str">
            <v>14.08.03 ФМ КЛД Сити Джаз</v>
          </cell>
          <cell r="D4041" t="str">
            <v>Сопровождение деятельности</v>
          </cell>
          <cell r="G4041">
            <v>3579.6</v>
          </cell>
          <cell r="H4041">
            <v>60</v>
          </cell>
          <cell r="I4041">
            <v>50</v>
          </cell>
        </row>
        <row r="4042">
          <cell r="B4042">
            <v>41894</v>
          </cell>
          <cell r="C4042" t="str">
            <v>14.08.03 ФМ КЛД Сити Джаз</v>
          </cell>
          <cell r="D4042" t="str">
            <v>Сопровождение деятельности</v>
          </cell>
          <cell r="G4042">
            <v>2400</v>
          </cell>
          <cell r="H4042">
            <v>60</v>
          </cell>
          <cell r="I4042">
            <v>50</v>
          </cell>
        </row>
        <row r="4043">
          <cell r="B4043">
            <v>41894</v>
          </cell>
          <cell r="C4043" t="str">
            <v>14.08.03 ФМ КЛД Сити Джаз</v>
          </cell>
          <cell r="D4043" t="str">
            <v>Сопровождение деятельности</v>
          </cell>
          <cell r="G4043">
            <v>4854.1899999999996</v>
          </cell>
          <cell r="H4043">
            <v>60</v>
          </cell>
          <cell r="I4043">
            <v>50</v>
          </cell>
        </row>
        <row r="4044">
          <cell r="B4044">
            <v>41894</v>
          </cell>
          <cell r="C4044" t="str">
            <v>14.08.03 ФМ КЛД Сити Джаз</v>
          </cell>
          <cell r="D4044" t="str">
            <v>Сопровождение деятельности</v>
          </cell>
          <cell r="G4044">
            <v>980</v>
          </cell>
          <cell r="H4044">
            <v>60</v>
          </cell>
          <cell r="I4044">
            <v>50</v>
          </cell>
        </row>
        <row r="4045">
          <cell r="B4045">
            <v>41894</v>
          </cell>
          <cell r="C4045" t="str">
            <v>14.08.03 ФМ КЛД Сити Джаз</v>
          </cell>
          <cell r="D4045" t="str">
            <v>Сопровождение деятельности</v>
          </cell>
          <cell r="G4045">
            <v>552</v>
          </cell>
          <cell r="H4045">
            <v>60</v>
          </cell>
          <cell r="I4045">
            <v>50</v>
          </cell>
        </row>
        <row r="4046">
          <cell r="B4046">
            <v>41894</v>
          </cell>
          <cell r="C4046" t="str">
            <v>14.08.03 ФМ КЛД Сити Джаз</v>
          </cell>
          <cell r="D4046" t="str">
            <v>Сопровождение деятельности</v>
          </cell>
          <cell r="G4046">
            <v>12500</v>
          </cell>
          <cell r="H4046">
            <v>60</v>
          </cell>
          <cell r="I4046">
            <v>50</v>
          </cell>
        </row>
        <row r="4047">
          <cell r="B4047">
            <v>41894</v>
          </cell>
          <cell r="C4047" t="str">
            <v>14.08.03 ФМ КЛД Сити Джаз</v>
          </cell>
          <cell r="D4047" t="str">
            <v>Сопровождение деятельности</v>
          </cell>
          <cell r="G4047">
            <v>3500</v>
          </cell>
          <cell r="H4047">
            <v>60</v>
          </cell>
          <cell r="I4047">
            <v>50</v>
          </cell>
        </row>
        <row r="4048">
          <cell r="B4048">
            <v>41894</v>
          </cell>
          <cell r="C4048" t="str">
            <v>14.08.03 ФМ КЛД Сити Джаз</v>
          </cell>
          <cell r="D4048" t="str">
            <v>Сопровождение деятельности</v>
          </cell>
          <cell r="G4048">
            <v>8000</v>
          </cell>
          <cell r="H4048">
            <v>60</v>
          </cell>
          <cell r="I4048">
            <v>50</v>
          </cell>
        </row>
        <row r="4049">
          <cell r="B4049">
            <v>41894</v>
          </cell>
          <cell r="C4049" t="str">
            <v>14.08.03 ФМ КЛД Сити Джаз</v>
          </cell>
          <cell r="D4049" t="str">
            <v>Сопровождение деятельности</v>
          </cell>
          <cell r="G4049">
            <v>6580</v>
          </cell>
          <cell r="H4049">
            <v>60</v>
          </cell>
          <cell r="I4049">
            <v>50</v>
          </cell>
        </row>
        <row r="4050">
          <cell r="B4050">
            <v>41894</v>
          </cell>
          <cell r="C4050" t="str">
            <v>14.08.03 ФМ КЛД Сити Джаз</v>
          </cell>
          <cell r="D4050" t="str">
            <v>Сопровождение деятельности</v>
          </cell>
          <cell r="G4050">
            <v>3928.46</v>
          </cell>
          <cell r="H4050">
            <v>60</v>
          </cell>
          <cell r="I4050">
            <v>50</v>
          </cell>
        </row>
        <row r="4051">
          <cell r="B4051">
            <v>41894</v>
          </cell>
          <cell r="C4051" t="str">
            <v>Офис</v>
          </cell>
          <cell r="D4051" t="str">
            <v>Зарплата 08</v>
          </cell>
          <cell r="G4051">
            <v>374</v>
          </cell>
          <cell r="H4051">
            <v>70</v>
          </cell>
          <cell r="I4051">
            <v>50</v>
          </cell>
        </row>
        <row r="4052">
          <cell r="B4052">
            <v>41894</v>
          </cell>
          <cell r="C4052" t="str">
            <v>Офис</v>
          </cell>
          <cell r="D4052" t="str">
            <v>Зарплата 08</v>
          </cell>
          <cell r="G4052">
            <v>4400</v>
          </cell>
          <cell r="H4052">
            <v>70</v>
          </cell>
          <cell r="I4052">
            <v>50</v>
          </cell>
        </row>
        <row r="4053">
          <cell r="B4053">
            <v>41896</v>
          </cell>
          <cell r="C4053" t="str">
            <v>14.09.14 Drambuie</v>
          </cell>
          <cell r="D4053" t="str">
            <v>Промоперсонал</v>
          </cell>
          <cell r="G4053">
            <v>400</v>
          </cell>
          <cell r="H4053">
            <v>20</v>
          </cell>
          <cell r="I4053">
            <v>60</v>
          </cell>
        </row>
        <row r="4054">
          <cell r="B4054">
            <v>41896</v>
          </cell>
          <cell r="C4054" t="str">
            <v>14.09.14 Drambuie</v>
          </cell>
          <cell r="D4054" t="str">
            <v>сопровождение деятельности</v>
          </cell>
          <cell r="G4054">
            <v>1000</v>
          </cell>
          <cell r="H4054">
            <v>20</v>
          </cell>
          <cell r="I4054">
            <v>60</v>
          </cell>
        </row>
        <row r="4055">
          <cell r="B4055">
            <v>41896</v>
          </cell>
          <cell r="C4055" t="str">
            <v>14.09.14 Drambuie</v>
          </cell>
          <cell r="D4055" t="str">
            <v>сопровождение деятельности</v>
          </cell>
          <cell r="G4055">
            <v>2187</v>
          </cell>
          <cell r="H4055">
            <v>20</v>
          </cell>
          <cell r="I4055">
            <v>60</v>
          </cell>
        </row>
        <row r="4056">
          <cell r="B4056">
            <v>41896</v>
          </cell>
          <cell r="C4056" t="str">
            <v>14.09.14 Drambuie</v>
          </cell>
          <cell r="D4056" t="str">
            <v>сопровождение деятельности</v>
          </cell>
          <cell r="G4056">
            <v>2850</v>
          </cell>
          <cell r="H4056">
            <v>20</v>
          </cell>
          <cell r="I4056">
            <v>60</v>
          </cell>
        </row>
        <row r="4057">
          <cell r="B4057">
            <v>41896</v>
          </cell>
          <cell r="C4057" t="str">
            <v>14.09.14 Drambuie</v>
          </cell>
          <cell r="D4057" t="str">
            <v>сопровождение деятельности</v>
          </cell>
          <cell r="G4057">
            <v>5000</v>
          </cell>
          <cell r="H4057">
            <v>20</v>
          </cell>
          <cell r="I4057">
            <v>60</v>
          </cell>
        </row>
        <row r="4058">
          <cell r="B4058">
            <v>41896</v>
          </cell>
          <cell r="C4058" t="str">
            <v>14.09.14 Drambuie</v>
          </cell>
          <cell r="D4058" t="str">
            <v>Промоперсонал</v>
          </cell>
          <cell r="G4058">
            <v>5900</v>
          </cell>
          <cell r="H4058">
            <v>20</v>
          </cell>
          <cell r="I4058">
            <v>60</v>
          </cell>
        </row>
        <row r="4059">
          <cell r="B4059">
            <v>41896</v>
          </cell>
          <cell r="C4059" t="str">
            <v>14.09.14 Drambuie</v>
          </cell>
          <cell r="D4059" t="str">
            <v>Реализация</v>
          </cell>
          <cell r="G4059">
            <v>53170.81</v>
          </cell>
          <cell r="H4059">
            <v>62</v>
          </cell>
          <cell r="I4059">
            <v>90</v>
          </cell>
        </row>
        <row r="4060">
          <cell r="B4060">
            <v>41897</v>
          </cell>
          <cell r="C4060" t="str">
            <v>ФД</v>
          </cell>
          <cell r="D4060" t="str">
            <v>Займы</v>
          </cell>
          <cell r="G4060">
            <v>6000000</v>
          </cell>
          <cell r="H4060">
            <v>50</v>
          </cell>
          <cell r="I4060">
            <v>66</v>
          </cell>
        </row>
        <row r="4061">
          <cell r="B4061">
            <v>41897</v>
          </cell>
          <cell r="C4061" t="str">
            <v>ФД</v>
          </cell>
          <cell r="D4061" t="str">
            <v>перемещение</v>
          </cell>
          <cell r="G4061">
            <v>250000</v>
          </cell>
          <cell r="H4061">
            <v>51</v>
          </cell>
          <cell r="I4061">
            <v>50</v>
          </cell>
        </row>
        <row r="4062">
          <cell r="B4062">
            <v>41897</v>
          </cell>
          <cell r="C4062" t="str">
            <v>офис</v>
          </cell>
          <cell r="D4062" t="str">
            <v>налоги</v>
          </cell>
          <cell r="G4062">
            <v>55153</v>
          </cell>
          <cell r="H4062">
            <v>68</v>
          </cell>
          <cell r="I4062">
            <v>51</v>
          </cell>
        </row>
        <row r="4063">
          <cell r="B4063">
            <v>41897</v>
          </cell>
          <cell r="C4063" t="str">
            <v>Офис</v>
          </cell>
          <cell r="D4063" t="str">
            <v>Реклама</v>
          </cell>
          <cell r="G4063">
            <v>8200</v>
          </cell>
          <cell r="H4063">
            <v>76</v>
          </cell>
          <cell r="I4063">
            <v>51</v>
          </cell>
        </row>
        <row r="4064">
          <cell r="B4064">
            <v>41897</v>
          </cell>
          <cell r="C4064" t="str">
            <v>Газель</v>
          </cell>
          <cell r="D4064" t="str">
            <v>обслуживание газели</v>
          </cell>
          <cell r="G4064">
            <v>10000</v>
          </cell>
          <cell r="H4064">
            <v>60</v>
          </cell>
          <cell r="I4064">
            <v>51</v>
          </cell>
        </row>
        <row r="4065">
          <cell r="B4065">
            <v>41897</v>
          </cell>
          <cell r="C4065" t="str">
            <v>14.09.07 ФМ Логистика</v>
          </cell>
          <cell r="D4065" t="str">
            <v>логистика и монтаж</v>
          </cell>
          <cell r="G4065">
            <v>12179.999999999998</v>
          </cell>
          <cell r="H4065">
            <v>60</v>
          </cell>
          <cell r="I4065">
            <v>51</v>
          </cell>
        </row>
        <row r="4066">
          <cell r="B4066">
            <v>41897</v>
          </cell>
          <cell r="C4066" t="str">
            <v>Офис</v>
          </cell>
          <cell r="D4066" t="str">
            <v>накладные расходы</v>
          </cell>
          <cell r="G4066">
            <v>4700</v>
          </cell>
          <cell r="H4066">
            <v>76</v>
          </cell>
          <cell r="I4066">
            <v>51</v>
          </cell>
        </row>
        <row r="4067">
          <cell r="B4067">
            <v>41897</v>
          </cell>
          <cell r="C4067" t="str">
            <v>14.08.10 ФМ Униформа Retail</v>
          </cell>
          <cell r="D4067" t="str">
            <v>логистика и монтаж</v>
          </cell>
          <cell r="G4067">
            <v>3203</v>
          </cell>
          <cell r="H4067">
            <v>60</v>
          </cell>
          <cell r="I4067">
            <v>51</v>
          </cell>
        </row>
        <row r="4068">
          <cell r="B4068">
            <v>41897</v>
          </cell>
          <cell r="C4068" t="str">
            <v>Свадьба</v>
          </cell>
          <cell r="D4068" t="str">
            <v>Реклама</v>
          </cell>
          <cell r="G4068">
            <v>22092.400000000001</v>
          </cell>
          <cell r="H4068">
            <v>60</v>
          </cell>
          <cell r="I4068">
            <v>51</v>
          </cell>
        </row>
        <row r="4069">
          <cell r="B4069">
            <v>41897</v>
          </cell>
          <cell r="C4069" t="str">
            <v>14.09.19 ФМ КЛД Платинум</v>
          </cell>
          <cell r="D4069" t="str">
            <v>полиграфия и производство</v>
          </cell>
          <cell r="G4069">
            <v>8700</v>
          </cell>
          <cell r="H4069">
            <v>60</v>
          </cell>
          <cell r="I4069">
            <v>51</v>
          </cell>
        </row>
        <row r="4070">
          <cell r="B4070">
            <v>41897</v>
          </cell>
          <cell r="C4070" t="str">
            <v>Офис</v>
          </cell>
          <cell r="D4070" t="str">
            <v>накладные расходы</v>
          </cell>
          <cell r="G4070">
            <v>1675</v>
          </cell>
          <cell r="H4070">
            <v>76</v>
          </cell>
          <cell r="I4070">
            <v>51</v>
          </cell>
        </row>
        <row r="4071">
          <cell r="B4071">
            <v>41897</v>
          </cell>
          <cell r="C4071" t="str">
            <v>Офис</v>
          </cell>
          <cell r="D4071" t="str">
            <v>накладные расходы</v>
          </cell>
          <cell r="G4071">
            <v>14000</v>
          </cell>
          <cell r="H4071">
            <v>76</v>
          </cell>
          <cell r="I4071">
            <v>51</v>
          </cell>
        </row>
        <row r="4072">
          <cell r="B4072">
            <v>41897</v>
          </cell>
          <cell r="C4072" t="str">
            <v>Офис</v>
          </cell>
          <cell r="D4072" t="str">
            <v>Реклама</v>
          </cell>
          <cell r="G4072">
            <v>8200</v>
          </cell>
          <cell r="H4072">
            <v>26</v>
          </cell>
          <cell r="I4072">
            <v>76</v>
          </cell>
        </row>
        <row r="4073">
          <cell r="B4073">
            <v>41897</v>
          </cell>
          <cell r="C4073" t="str">
            <v>Газель</v>
          </cell>
          <cell r="D4073" t="str">
            <v>обслуживание газели</v>
          </cell>
          <cell r="G4073">
            <v>10000</v>
          </cell>
          <cell r="H4073">
            <v>20</v>
          </cell>
          <cell r="I4073">
            <v>60</v>
          </cell>
        </row>
        <row r="4074">
          <cell r="B4074">
            <v>41897</v>
          </cell>
          <cell r="C4074" t="str">
            <v>Офис</v>
          </cell>
          <cell r="D4074" t="str">
            <v>накладные расходы</v>
          </cell>
          <cell r="G4074">
            <v>4700</v>
          </cell>
          <cell r="H4074">
            <v>26</v>
          </cell>
          <cell r="I4074">
            <v>76</v>
          </cell>
        </row>
        <row r="4075">
          <cell r="B4075">
            <v>41897</v>
          </cell>
          <cell r="C4075" t="str">
            <v>Свадьба</v>
          </cell>
          <cell r="D4075" t="str">
            <v>Реклама</v>
          </cell>
          <cell r="G4075">
            <v>22092.400000000001</v>
          </cell>
          <cell r="H4075">
            <v>20</v>
          </cell>
          <cell r="I4075">
            <v>60</v>
          </cell>
        </row>
        <row r="4076">
          <cell r="B4076">
            <v>41897</v>
          </cell>
          <cell r="C4076" t="str">
            <v>Офис</v>
          </cell>
          <cell r="D4076" t="str">
            <v>накладные расходы</v>
          </cell>
          <cell r="G4076">
            <v>1675</v>
          </cell>
          <cell r="H4076">
            <v>26</v>
          </cell>
          <cell r="I4076">
            <v>76</v>
          </cell>
        </row>
        <row r="4077">
          <cell r="B4077">
            <v>41897</v>
          </cell>
          <cell r="C4077" t="str">
            <v>Офис</v>
          </cell>
          <cell r="D4077" t="str">
            <v>накладные расходы</v>
          </cell>
          <cell r="G4077">
            <v>14000</v>
          </cell>
          <cell r="H4077">
            <v>26</v>
          </cell>
          <cell r="I4077">
            <v>76</v>
          </cell>
        </row>
        <row r="4078">
          <cell r="B4078">
            <v>41897</v>
          </cell>
          <cell r="C4078" t="str">
            <v>14.09.04 Ставрополь Опора Росии</v>
          </cell>
          <cell r="D4078" t="str">
            <v>Промоперсонал</v>
          </cell>
          <cell r="G4078">
            <v>6175.5</v>
          </cell>
          <cell r="H4078">
            <v>60</v>
          </cell>
          <cell r="I4078">
            <v>51</v>
          </cell>
        </row>
        <row r="4079">
          <cell r="B4079">
            <v>41897</v>
          </cell>
          <cell r="C4079" t="str">
            <v>14.09.04 Ставрополь Опора Росии</v>
          </cell>
          <cell r="D4079" t="str">
            <v>Промоперсонал</v>
          </cell>
          <cell r="G4079">
            <v>6175.5</v>
          </cell>
          <cell r="H4079">
            <v>20</v>
          </cell>
          <cell r="I4079">
            <v>60</v>
          </cell>
        </row>
        <row r="4080">
          <cell r="B4080">
            <v>41897</v>
          </cell>
          <cell r="C4080" t="str">
            <v>14.10.10 ФМ Закупка премиумсов</v>
          </cell>
          <cell r="D4080" t="str">
            <v>подотчет</v>
          </cell>
          <cell r="G4080">
            <v>5250000</v>
          </cell>
          <cell r="H4080">
            <v>71</v>
          </cell>
          <cell r="I4080">
            <v>50</v>
          </cell>
        </row>
        <row r="4081">
          <cell r="B4081">
            <v>41897</v>
          </cell>
          <cell r="C4081" t="str">
            <v>Офис</v>
          </cell>
          <cell r="D4081" t="str">
            <v>накладные расходы</v>
          </cell>
          <cell r="G4081">
            <v>5000</v>
          </cell>
          <cell r="H4081">
            <v>76</v>
          </cell>
          <cell r="I4081">
            <v>50</v>
          </cell>
        </row>
        <row r="4082">
          <cell r="B4082">
            <v>41897</v>
          </cell>
          <cell r="C4082" t="str">
            <v>ФД</v>
          </cell>
          <cell r="D4082" t="str">
            <v>Займы</v>
          </cell>
          <cell r="G4082">
            <v>210000</v>
          </cell>
          <cell r="H4082">
            <v>66</v>
          </cell>
          <cell r="I4082">
            <v>50</v>
          </cell>
        </row>
        <row r="4083">
          <cell r="B4083">
            <v>41897</v>
          </cell>
          <cell r="C4083" t="str">
            <v>ФД</v>
          </cell>
          <cell r="D4083" t="str">
            <v>Займы</v>
          </cell>
          <cell r="G4083">
            <v>33874</v>
          </cell>
          <cell r="H4083">
            <v>66</v>
          </cell>
          <cell r="I4083">
            <v>50</v>
          </cell>
        </row>
        <row r="4084">
          <cell r="B4084">
            <v>41897</v>
          </cell>
          <cell r="C4084" t="str">
            <v>14.10.10 ФМ Закупка премиумсов</v>
          </cell>
          <cell r="D4084" t="str">
            <v>Сопровождение деятельности</v>
          </cell>
          <cell r="G4084">
            <v>15295</v>
          </cell>
          <cell r="H4084">
            <v>60</v>
          </cell>
          <cell r="I4084">
            <v>50</v>
          </cell>
        </row>
        <row r="4085">
          <cell r="B4085">
            <v>41897</v>
          </cell>
          <cell r="C4085" t="str">
            <v>Офис</v>
          </cell>
          <cell r="D4085" t="str">
            <v>накладные расходы</v>
          </cell>
          <cell r="G4085">
            <v>5000</v>
          </cell>
          <cell r="H4085">
            <v>26</v>
          </cell>
          <cell r="I4085">
            <v>76</v>
          </cell>
        </row>
        <row r="4086">
          <cell r="B4086">
            <v>41897</v>
          </cell>
          <cell r="C4086" t="str">
            <v>14.08.10 ФМ Униформа Retail</v>
          </cell>
          <cell r="D4086" t="str">
            <v>логистика и монтаж</v>
          </cell>
          <cell r="G4086">
            <v>2575</v>
          </cell>
          <cell r="H4086">
            <v>60</v>
          </cell>
          <cell r="I4086">
            <v>51</v>
          </cell>
        </row>
        <row r="4087">
          <cell r="B4087">
            <v>41897</v>
          </cell>
          <cell r="C4087" t="str">
            <v>Газель</v>
          </cell>
          <cell r="D4087" t="str">
            <v>обслуживание газели</v>
          </cell>
          <cell r="G4087">
            <v>2400</v>
          </cell>
          <cell r="H4087">
            <v>60</v>
          </cell>
          <cell r="I4087">
            <v>50</v>
          </cell>
        </row>
        <row r="4088">
          <cell r="B4088">
            <v>41897</v>
          </cell>
          <cell r="C4088" t="str">
            <v>Газель</v>
          </cell>
          <cell r="D4088" t="str">
            <v>обслуживание газели</v>
          </cell>
          <cell r="G4088">
            <v>2400</v>
          </cell>
          <cell r="H4088">
            <v>20</v>
          </cell>
          <cell r="I4088">
            <v>60</v>
          </cell>
        </row>
        <row r="4089">
          <cell r="B4089">
            <v>41897</v>
          </cell>
          <cell r="C4089" t="str">
            <v>Офис</v>
          </cell>
          <cell r="D4089" t="str">
            <v>Зарплата 08</v>
          </cell>
          <cell r="G4089">
            <v>2600</v>
          </cell>
          <cell r="H4089">
            <v>70</v>
          </cell>
          <cell r="I4089">
            <v>50</v>
          </cell>
        </row>
        <row r="4090">
          <cell r="B4090">
            <v>41897</v>
          </cell>
          <cell r="C4090" t="str">
            <v>14.09.19 ФМ КЛД Платинум</v>
          </cell>
          <cell r="D4090" t="str">
            <v>подотчет</v>
          </cell>
          <cell r="G4090">
            <v>76000</v>
          </cell>
          <cell r="H4090">
            <v>71</v>
          </cell>
          <cell r="I4090">
            <v>50</v>
          </cell>
        </row>
        <row r="4091">
          <cell r="B4091">
            <v>41897</v>
          </cell>
          <cell r="C4091" t="str">
            <v>14.09.06 ФМ Москва-Сити</v>
          </cell>
          <cell r="D4091" t="str">
            <v>Доп. персонал</v>
          </cell>
          <cell r="G4091">
            <v>4000</v>
          </cell>
          <cell r="H4091">
            <v>60</v>
          </cell>
          <cell r="I4091">
            <v>50</v>
          </cell>
        </row>
        <row r="4092">
          <cell r="B4092">
            <v>41897</v>
          </cell>
          <cell r="C4092" t="str">
            <v>14.09.06 ФМ Москва-Сити</v>
          </cell>
          <cell r="D4092" t="str">
            <v>Доп. персонал</v>
          </cell>
          <cell r="G4092">
            <v>4000</v>
          </cell>
          <cell r="H4092">
            <v>20</v>
          </cell>
          <cell r="I4092">
            <v>60</v>
          </cell>
        </row>
        <row r="4093">
          <cell r="B4093">
            <v>41897</v>
          </cell>
          <cell r="C4093" t="str">
            <v>Офис</v>
          </cell>
          <cell r="D4093" t="str">
            <v>Зарплата 08</v>
          </cell>
          <cell r="G4093">
            <v>34800</v>
          </cell>
          <cell r="H4093">
            <v>70</v>
          </cell>
          <cell r="I4093">
            <v>50</v>
          </cell>
        </row>
        <row r="4094">
          <cell r="B4094">
            <v>41897</v>
          </cell>
          <cell r="C4094" t="str">
            <v>Офис</v>
          </cell>
          <cell r="D4094" t="str">
            <v>Зарплата 08</v>
          </cell>
          <cell r="G4094">
            <v>20000</v>
          </cell>
          <cell r="H4094">
            <v>70</v>
          </cell>
          <cell r="I4094">
            <v>50</v>
          </cell>
        </row>
        <row r="4095">
          <cell r="B4095">
            <v>41897</v>
          </cell>
          <cell r="C4095" t="str">
            <v>Офис</v>
          </cell>
          <cell r="D4095" t="str">
            <v>Зарплата 08</v>
          </cell>
          <cell r="G4095">
            <v>8000</v>
          </cell>
          <cell r="H4095">
            <v>70</v>
          </cell>
          <cell r="I4095">
            <v>50</v>
          </cell>
        </row>
        <row r="4096">
          <cell r="B4096">
            <v>41897</v>
          </cell>
          <cell r="C4096" t="str">
            <v>Офис</v>
          </cell>
          <cell r="D4096" t="str">
            <v>Зарплата 08</v>
          </cell>
          <cell r="G4096">
            <v>20000</v>
          </cell>
          <cell r="H4096">
            <v>70</v>
          </cell>
          <cell r="I4096">
            <v>50</v>
          </cell>
        </row>
        <row r="4097">
          <cell r="B4097">
            <v>41897</v>
          </cell>
          <cell r="C4097" t="str">
            <v>Офис</v>
          </cell>
          <cell r="D4097" t="str">
            <v>Зарплата 08</v>
          </cell>
          <cell r="G4097">
            <v>20000</v>
          </cell>
          <cell r="H4097">
            <v>70</v>
          </cell>
          <cell r="I4097">
            <v>50</v>
          </cell>
        </row>
        <row r="4098">
          <cell r="B4098">
            <v>41897</v>
          </cell>
          <cell r="C4098" t="str">
            <v>Офис</v>
          </cell>
          <cell r="D4098" t="str">
            <v>Зарплата 08</v>
          </cell>
          <cell r="G4098">
            <v>20000</v>
          </cell>
          <cell r="H4098">
            <v>70</v>
          </cell>
          <cell r="I4098">
            <v>50</v>
          </cell>
        </row>
        <row r="4099">
          <cell r="B4099">
            <v>41897</v>
          </cell>
          <cell r="C4099" t="str">
            <v>Офис</v>
          </cell>
          <cell r="D4099" t="str">
            <v>Зарплата 08</v>
          </cell>
          <cell r="G4099">
            <v>20000</v>
          </cell>
          <cell r="H4099">
            <v>70</v>
          </cell>
          <cell r="I4099">
            <v>50</v>
          </cell>
        </row>
        <row r="4100">
          <cell r="B4100">
            <v>41897</v>
          </cell>
          <cell r="C4100" t="str">
            <v>Офис</v>
          </cell>
          <cell r="D4100" t="str">
            <v>Зарплата 08</v>
          </cell>
          <cell r="G4100">
            <v>20000</v>
          </cell>
          <cell r="H4100">
            <v>70</v>
          </cell>
          <cell r="I4100">
            <v>50</v>
          </cell>
        </row>
        <row r="4101">
          <cell r="B4101">
            <v>41897</v>
          </cell>
          <cell r="C4101" t="str">
            <v>14.08.02 ФМ DataBase Activation July Part2</v>
          </cell>
          <cell r="D4101" t="str">
            <v>оплата покупателя</v>
          </cell>
          <cell r="G4101">
            <v>198471.47</v>
          </cell>
          <cell r="H4101">
            <v>51</v>
          </cell>
          <cell r="I4101">
            <v>62</v>
          </cell>
        </row>
        <row r="4102">
          <cell r="B4102">
            <v>41897</v>
          </cell>
          <cell r="C4102" t="str">
            <v>ФД</v>
          </cell>
          <cell r="D4102" t="str">
            <v>Займы</v>
          </cell>
          <cell r="G4102">
            <v>100000</v>
          </cell>
          <cell r="H4102">
            <v>66</v>
          </cell>
          <cell r="I4102">
            <v>50</v>
          </cell>
        </row>
        <row r="4103">
          <cell r="B4103">
            <v>41898</v>
          </cell>
          <cell r="C4103" t="str">
            <v>Офис</v>
          </cell>
          <cell r="D4103" t="str">
            <v>накладные расходы</v>
          </cell>
          <cell r="G4103">
            <v>1720</v>
          </cell>
          <cell r="H4103">
            <v>76</v>
          </cell>
          <cell r="I4103">
            <v>50</v>
          </cell>
        </row>
        <row r="4104">
          <cell r="B4104">
            <v>41898</v>
          </cell>
          <cell r="C4104" t="str">
            <v>Офис</v>
          </cell>
          <cell r="D4104" t="str">
            <v>накладные расходы</v>
          </cell>
          <cell r="G4104">
            <v>1720</v>
          </cell>
          <cell r="H4104">
            <v>26</v>
          </cell>
          <cell r="I4104">
            <v>76</v>
          </cell>
        </row>
        <row r="4105">
          <cell r="B4105">
            <v>41898</v>
          </cell>
          <cell r="C4105" t="str">
            <v>Офис</v>
          </cell>
          <cell r="D4105" t="str">
            <v>подотчет</v>
          </cell>
          <cell r="G4105">
            <v>1500</v>
          </cell>
          <cell r="H4105">
            <v>71</v>
          </cell>
          <cell r="I4105">
            <v>50</v>
          </cell>
        </row>
        <row r="4106">
          <cell r="B4106">
            <v>41898</v>
          </cell>
          <cell r="C4106" t="str">
            <v>Офис</v>
          </cell>
          <cell r="D4106" t="str">
            <v>подотчет</v>
          </cell>
          <cell r="G4106">
            <v>3600</v>
          </cell>
          <cell r="H4106">
            <v>50</v>
          </cell>
          <cell r="I4106">
            <v>71</v>
          </cell>
        </row>
        <row r="4107">
          <cell r="B4107">
            <v>41898</v>
          </cell>
          <cell r="C4107" t="str">
            <v>Офис</v>
          </cell>
          <cell r="D4107" t="str">
            <v>накладные расходы</v>
          </cell>
          <cell r="G4107">
            <v>3600</v>
          </cell>
          <cell r="H4107">
            <v>76</v>
          </cell>
          <cell r="I4107">
            <v>50</v>
          </cell>
        </row>
        <row r="4108">
          <cell r="B4108">
            <v>41898</v>
          </cell>
          <cell r="C4108" t="str">
            <v>Офис</v>
          </cell>
          <cell r="D4108" t="str">
            <v>накладные расходы</v>
          </cell>
          <cell r="G4108">
            <v>3600</v>
          </cell>
          <cell r="H4108">
            <v>26</v>
          </cell>
          <cell r="I4108">
            <v>76</v>
          </cell>
        </row>
        <row r="4109">
          <cell r="B4109">
            <v>41898</v>
          </cell>
          <cell r="C4109" t="str">
            <v>ФД</v>
          </cell>
          <cell r="D4109" t="str">
            <v>Займы</v>
          </cell>
          <cell r="G4109">
            <v>1182</v>
          </cell>
          <cell r="H4109">
            <v>66</v>
          </cell>
          <cell r="I4109">
            <v>50</v>
          </cell>
        </row>
        <row r="4110">
          <cell r="B4110">
            <v>41898</v>
          </cell>
          <cell r="C4110" t="str">
            <v>14.10.10 ФМ Закупка премиумсов</v>
          </cell>
          <cell r="D4110" t="str">
            <v>подотчет</v>
          </cell>
          <cell r="G4110">
            <v>5250000</v>
          </cell>
          <cell r="H4110">
            <v>50</v>
          </cell>
          <cell r="I4110">
            <v>71</v>
          </cell>
        </row>
        <row r="4111">
          <cell r="B4111">
            <v>41898</v>
          </cell>
          <cell r="C4111" t="str">
            <v>14.10.10 ФМ Закупка премиумсов</v>
          </cell>
          <cell r="D4111" t="str">
            <v>Закупка материалов</v>
          </cell>
          <cell r="G4111">
            <v>3000000</v>
          </cell>
          <cell r="H4111">
            <v>60</v>
          </cell>
          <cell r="I4111">
            <v>50</v>
          </cell>
        </row>
        <row r="4112">
          <cell r="B4112">
            <v>41898</v>
          </cell>
          <cell r="C4112" t="str">
            <v>Газель</v>
          </cell>
          <cell r="D4112" t="str">
            <v>подотчет</v>
          </cell>
          <cell r="G4112">
            <v>2400</v>
          </cell>
          <cell r="H4112">
            <v>71</v>
          </cell>
          <cell r="I4112">
            <v>50</v>
          </cell>
        </row>
        <row r="4113">
          <cell r="B4113">
            <v>41898</v>
          </cell>
          <cell r="C4113" t="str">
            <v>Офис</v>
          </cell>
          <cell r="D4113" t="str">
            <v>Зарплата 08</v>
          </cell>
          <cell r="G4113">
            <v>100000</v>
          </cell>
          <cell r="H4113">
            <v>70</v>
          </cell>
          <cell r="I4113">
            <v>50</v>
          </cell>
        </row>
        <row r="4114">
          <cell r="B4114">
            <v>41898</v>
          </cell>
          <cell r="C4114" t="str">
            <v>Офис</v>
          </cell>
          <cell r="D4114" t="str">
            <v>Зарплата 08</v>
          </cell>
          <cell r="G4114">
            <v>19000</v>
          </cell>
          <cell r="H4114">
            <v>70</v>
          </cell>
          <cell r="I4114">
            <v>50</v>
          </cell>
        </row>
        <row r="4115">
          <cell r="B4115">
            <v>41898</v>
          </cell>
          <cell r="C4115" t="str">
            <v>ФД</v>
          </cell>
          <cell r="D4115" t="str">
            <v>Займы</v>
          </cell>
          <cell r="G4115">
            <v>100000</v>
          </cell>
          <cell r="H4115">
            <v>66</v>
          </cell>
          <cell r="I4115">
            <v>50</v>
          </cell>
        </row>
        <row r="4116">
          <cell r="B4116">
            <v>41898</v>
          </cell>
          <cell r="C4116" t="str">
            <v>Офис</v>
          </cell>
          <cell r="D4116" t="str">
            <v>% по кредитам и займам</v>
          </cell>
          <cell r="G4116">
            <v>2050</v>
          </cell>
          <cell r="H4116">
            <v>76</v>
          </cell>
          <cell r="I4116">
            <v>50</v>
          </cell>
        </row>
        <row r="4117">
          <cell r="B4117">
            <v>41898</v>
          </cell>
          <cell r="C4117" t="str">
            <v>ФД</v>
          </cell>
          <cell r="D4117" t="str">
            <v>Займы</v>
          </cell>
          <cell r="G4117">
            <v>59762</v>
          </cell>
          <cell r="H4117">
            <v>66</v>
          </cell>
          <cell r="I4117">
            <v>50</v>
          </cell>
        </row>
        <row r="4118">
          <cell r="B4118">
            <v>41898</v>
          </cell>
          <cell r="C4118" t="str">
            <v>14.10.10 ФМ Закупка премиумсов</v>
          </cell>
          <cell r="D4118" t="str">
            <v>Сопровождение деятельности</v>
          </cell>
          <cell r="G4118">
            <v>12000</v>
          </cell>
          <cell r="H4118">
            <v>60</v>
          </cell>
          <cell r="I4118">
            <v>50</v>
          </cell>
        </row>
        <row r="4119">
          <cell r="B4119">
            <v>41898</v>
          </cell>
          <cell r="C4119" t="str">
            <v>14.10.10 ФМ Закупка премиумсов</v>
          </cell>
          <cell r="D4119" t="str">
            <v>подотчет</v>
          </cell>
          <cell r="G4119">
            <v>33000</v>
          </cell>
          <cell r="H4119">
            <v>71</v>
          </cell>
          <cell r="I4119">
            <v>50</v>
          </cell>
        </row>
        <row r="4120">
          <cell r="B4120">
            <v>41898</v>
          </cell>
          <cell r="C4120" t="str">
            <v>14.10.10 ФМ Закупка премиумсов</v>
          </cell>
          <cell r="D4120" t="str">
            <v>Сопровождение деятельности</v>
          </cell>
          <cell r="G4120">
            <v>35000</v>
          </cell>
          <cell r="H4120">
            <v>60</v>
          </cell>
          <cell r="I4120">
            <v>50</v>
          </cell>
        </row>
        <row r="4121">
          <cell r="B4121">
            <v>41898</v>
          </cell>
          <cell r="C4121" t="str">
            <v>Офис</v>
          </cell>
          <cell r="D4121" t="str">
            <v>Зарплата 08</v>
          </cell>
          <cell r="G4121">
            <v>338</v>
          </cell>
          <cell r="H4121">
            <v>70</v>
          </cell>
          <cell r="I4121">
            <v>50</v>
          </cell>
        </row>
        <row r="4122">
          <cell r="B4122">
            <v>41898</v>
          </cell>
          <cell r="C4122" t="str">
            <v>Офис</v>
          </cell>
          <cell r="D4122" t="str">
            <v>Зарплата 08</v>
          </cell>
          <cell r="G4122">
            <v>16288</v>
          </cell>
          <cell r="H4122">
            <v>70</v>
          </cell>
          <cell r="I4122">
            <v>50</v>
          </cell>
        </row>
        <row r="4123">
          <cell r="B4123">
            <v>41898</v>
          </cell>
          <cell r="C4123" t="str">
            <v>Офис</v>
          </cell>
          <cell r="D4123" t="str">
            <v>Зарплата 08</v>
          </cell>
          <cell r="G4123">
            <v>20000</v>
          </cell>
          <cell r="H4123">
            <v>70</v>
          </cell>
          <cell r="I4123">
            <v>50</v>
          </cell>
        </row>
        <row r="4124">
          <cell r="B4124">
            <v>41898</v>
          </cell>
          <cell r="C4124" t="str">
            <v>Офис</v>
          </cell>
          <cell r="D4124" t="str">
            <v>Зарплата 08</v>
          </cell>
          <cell r="G4124">
            <v>20000</v>
          </cell>
          <cell r="H4124">
            <v>70</v>
          </cell>
          <cell r="I4124">
            <v>50</v>
          </cell>
        </row>
        <row r="4125">
          <cell r="B4125">
            <v>41898</v>
          </cell>
          <cell r="C4125" t="str">
            <v>Офис</v>
          </cell>
          <cell r="D4125" t="str">
            <v>Зарплата 08</v>
          </cell>
          <cell r="G4125">
            <v>20000</v>
          </cell>
          <cell r="H4125">
            <v>70</v>
          </cell>
          <cell r="I4125">
            <v>50</v>
          </cell>
        </row>
        <row r="4126">
          <cell r="B4126">
            <v>41898</v>
          </cell>
          <cell r="C4126" t="str">
            <v>14.10.10 ФМ Закупка премиумсов</v>
          </cell>
          <cell r="D4126" t="str">
            <v>логистика и монтаж</v>
          </cell>
          <cell r="G4126">
            <v>591500</v>
          </cell>
          <cell r="H4126">
            <v>60</v>
          </cell>
          <cell r="I4126">
            <v>50</v>
          </cell>
        </row>
        <row r="4127">
          <cell r="B4127">
            <v>41898</v>
          </cell>
          <cell r="C4127" t="str">
            <v>ТП Автоспеццентр 9</v>
          </cell>
          <cell r="D4127" t="str">
            <v>подотчет</v>
          </cell>
          <cell r="G4127">
            <v>16500</v>
          </cell>
          <cell r="H4127">
            <v>71</v>
          </cell>
          <cell r="I4127">
            <v>50</v>
          </cell>
        </row>
        <row r="4128">
          <cell r="B4128">
            <v>41898</v>
          </cell>
          <cell r="C4128" t="str">
            <v>Офис</v>
          </cell>
          <cell r="D4128" t="str">
            <v>Зарплата 08</v>
          </cell>
          <cell r="G4128">
            <v>50000</v>
          </cell>
          <cell r="H4128">
            <v>70</v>
          </cell>
          <cell r="I4128">
            <v>50</v>
          </cell>
        </row>
        <row r="4129">
          <cell r="B4129">
            <v>41898</v>
          </cell>
          <cell r="C4129" t="str">
            <v>Офис</v>
          </cell>
          <cell r="D4129" t="str">
            <v>Зарплата 08</v>
          </cell>
          <cell r="G4129">
            <v>23000</v>
          </cell>
          <cell r="H4129">
            <v>70</v>
          </cell>
          <cell r="I4129">
            <v>50</v>
          </cell>
        </row>
        <row r="4130">
          <cell r="B4130">
            <v>41898</v>
          </cell>
          <cell r="C4130" t="str">
            <v>Офис</v>
          </cell>
          <cell r="D4130" t="str">
            <v>Зарплата 08</v>
          </cell>
          <cell r="G4130">
            <v>30000</v>
          </cell>
          <cell r="H4130">
            <v>70</v>
          </cell>
          <cell r="I4130">
            <v>50</v>
          </cell>
        </row>
        <row r="4131">
          <cell r="B4131">
            <v>41898</v>
          </cell>
          <cell r="C4131" t="str">
            <v>Офис КЛД</v>
          </cell>
          <cell r="D4131" t="str">
            <v>Зарплата 08</v>
          </cell>
          <cell r="G4131">
            <v>27140</v>
          </cell>
          <cell r="H4131">
            <v>70</v>
          </cell>
          <cell r="I4131">
            <v>50</v>
          </cell>
        </row>
        <row r="4132">
          <cell r="B4132">
            <v>41898</v>
          </cell>
          <cell r="C4132" t="str">
            <v>Офис</v>
          </cell>
          <cell r="D4132" t="str">
            <v>% по кредитам и займам</v>
          </cell>
          <cell r="G4132">
            <v>8000</v>
          </cell>
          <cell r="H4132">
            <v>76</v>
          </cell>
          <cell r="I4132">
            <v>50</v>
          </cell>
        </row>
        <row r="4133">
          <cell r="B4133">
            <v>41898</v>
          </cell>
          <cell r="C4133" t="str">
            <v>Офис</v>
          </cell>
          <cell r="D4133" t="str">
            <v>Зарплата 08</v>
          </cell>
          <cell r="G4133">
            <v>47400</v>
          </cell>
          <cell r="H4133">
            <v>70</v>
          </cell>
          <cell r="I4133">
            <v>50</v>
          </cell>
        </row>
        <row r="4134">
          <cell r="B4134">
            <v>41898</v>
          </cell>
          <cell r="C4134" t="str">
            <v>ФД</v>
          </cell>
          <cell r="D4134" t="str">
            <v>Займы</v>
          </cell>
          <cell r="G4134">
            <v>60000</v>
          </cell>
          <cell r="H4134">
            <v>66</v>
          </cell>
          <cell r="I4134">
            <v>50</v>
          </cell>
        </row>
        <row r="4135">
          <cell r="B4135">
            <v>41898</v>
          </cell>
          <cell r="C4135" t="str">
            <v>Офис</v>
          </cell>
          <cell r="D4135" t="str">
            <v>% по кредитам и займам</v>
          </cell>
          <cell r="G4135">
            <v>8000</v>
          </cell>
          <cell r="H4135">
            <v>26</v>
          </cell>
          <cell r="I4135">
            <v>76</v>
          </cell>
        </row>
        <row r="4136">
          <cell r="B4136">
            <v>41898</v>
          </cell>
          <cell r="C4136" t="str">
            <v>14.07.20 ФМ DataBase Activation July</v>
          </cell>
          <cell r="D4136" t="str">
            <v>оплата покупателя</v>
          </cell>
          <cell r="G4136">
            <v>211186.63</v>
          </cell>
          <cell r="H4136">
            <v>51</v>
          </cell>
          <cell r="I4136">
            <v>62</v>
          </cell>
        </row>
        <row r="4137">
          <cell r="B4137">
            <v>41898</v>
          </cell>
          <cell r="C4137" t="str">
            <v>офис</v>
          </cell>
          <cell r="D4137" t="str">
            <v>накладные расходы</v>
          </cell>
          <cell r="G4137">
            <v>7703.7</v>
          </cell>
          <cell r="H4137">
            <v>76</v>
          </cell>
          <cell r="I4137">
            <v>50</v>
          </cell>
        </row>
        <row r="4138">
          <cell r="B4138">
            <v>41898</v>
          </cell>
          <cell r="C4138" t="str">
            <v>офис</v>
          </cell>
          <cell r="D4138" t="str">
            <v>накладные расходы</v>
          </cell>
          <cell r="G4138">
            <v>7703.7</v>
          </cell>
          <cell r="H4138">
            <v>26</v>
          </cell>
          <cell r="I4138">
            <v>76</v>
          </cell>
        </row>
        <row r="4139">
          <cell r="B4139">
            <v>41898</v>
          </cell>
          <cell r="C4139" t="str">
            <v>офис</v>
          </cell>
          <cell r="D4139" t="str">
            <v>накладные расходы</v>
          </cell>
          <cell r="G4139">
            <v>6000</v>
          </cell>
          <cell r="H4139">
            <v>76</v>
          </cell>
          <cell r="I4139">
            <v>51</v>
          </cell>
        </row>
        <row r="4140">
          <cell r="B4140">
            <v>41898</v>
          </cell>
          <cell r="C4140" t="str">
            <v>офис</v>
          </cell>
          <cell r="D4140" t="str">
            <v>накладные расходы</v>
          </cell>
          <cell r="G4140">
            <v>6000</v>
          </cell>
          <cell r="H4140">
            <v>26</v>
          </cell>
          <cell r="I4140">
            <v>76</v>
          </cell>
        </row>
        <row r="4141">
          <cell r="B4141">
            <v>41899</v>
          </cell>
          <cell r="C4141" t="str">
            <v>Офис</v>
          </cell>
          <cell r="D4141" t="str">
            <v>Зарплата 09</v>
          </cell>
          <cell r="G4141">
            <v>14800</v>
          </cell>
          <cell r="H4141">
            <v>70</v>
          </cell>
          <cell r="I4141">
            <v>50</v>
          </cell>
        </row>
        <row r="4142">
          <cell r="B4142">
            <v>41899</v>
          </cell>
          <cell r="C4142" t="str">
            <v>Офис</v>
          </cell>
          <cell r="D4142" t="str">
            <v>подотчет</v>
          </cell>
          <cell r="G4142">
            <v>1500</v>
          </cell>
          <cell r="H4142">
            <v>50</v>
          </cell>
          <cell r="I4142">
            <v>71</v>
          </cell>
        </row>
        <row r="4143">
          <cell r="B4143">
            <v>41899</v>
          </cell>
          <cell r="C4143" t="str">
            <v>Офис</v>
          </cell>
          <cell r="D4143" t="str">
            <v>накладные расходы</v>
          </cell>
          <cell r="G4143">
            <v>1500</v>
          </cell>
          <cell r="H4143">
            <v>76</v>
          </cell>
          <cell r="I4143">
            <v>50</v>
          </cell>
        </row>
        <row r="4144">
          <cell r="B4144">
            <v>41899</v>
          </cell>
          <cell r="C4144" t="str">
            <v>Офис</v>
          </cell>
          <cell r="D4144" t="str">
            <v>накладные расходы</v>
          </cell>
          <cell r="G4144">
            <v>1500</v>
          </cell>
          <cell r="H4144">
            <v>26</v>
          </cell>
          <cell r="I4144">
            <v>76</v>
          </cell>
        </row>
        <row r="4145">
          <cell r="B4145">
            <v>41899</v>
          </cell>
          <cell r="C4145" t="str">
            <v>фд</v>
          </cell>
          <cell r="D4145" t="str">
            <v>Займы</v>
          </cell>
          <cell r="G4145">
            <v>200000</v>
          </cell>
          <cell r="H4145">
            <v>66</v>
          </cell>
          <cell r="I4145">
            <v>50</v>
          </cell>
        </row>
        <row r="4146">
          <cell r="B4146">
            <v>41899</v>
          </cell>
          <cell r="C4146" t="str">
            <v>ФД</v>
          </cell>
          <cell r="D4146" t="str">
            <v>Займы</v>
          </cell>
          <cell r="G4146">
            <v>100000</v>
          </cell>
          <cell r="H4146">
            <v>66</v>
          </cell>
          <cell r="I4146">
            <v>50</v>
          </cell>
        </row>
        <row r="4147">
          <cell r="B4147">
            <v>41899</v>
          </cell>
          <cell r="C4147" t="str">
            <v>ФД</v>
          </cell>
          <cell r="D4147" t="str">
            <v>Займы</v>
          </cell>
          <cell r="G4147">
            <v>200000</v>
          </cell>
          <cell r="H4147">
            <v>50</v>
          </cell>
          <cell r="I4147">
            <v>66</v>
          </cell>
        </row>
        <row r="4148">
          <cell r="B4148">
            <v>41899</v>
          </cell>
          <cell r="C4148" t="str">
            <v>Офис</v>
          </cell>
          <cell r="D4148" t="str">
            <v>Зарплата 08</v>
          </cell>
          <cell r="G4148">
            <v>100000</v>
          </cell>
          <cell r="H4148">
            <v>70</v>
          </cell>
          <cell r="I4148">
            <v>50</v>
          </cell>
        </row>
        <row r="4149">
          <cell r="B4149">
            <v>41899</v>
          </cell>
          <cell r="C4149" t="str">
            <v>ФД</v>
          </cell>
          <cell r="D4149" t="str">
            <v>Займы</v>
          </cell>
          <cell r="G4149">
            <v>100000</v>
          </cell>
          <cell r="H4149">
            <v>50</v>
          </cell>
          <cell r="I4149">
            <v>66</v>
          </cell>
        </row>
        <row r="4150">
          <cell r="B4150">
            <v>41900</v>
          </cell>
          <cell r="C4150" t="str">
            <v>14.08.26 Владивосток Опора Росии</v>
          </cell>
          <cell r="D4150" t="str">
            <v>оплата покупателя</v>
          </cell>
          <cell r="G4150">
            <v>17717.7</v>
          </cell>
          <cell r="H4150">
            <v>51</v>
          </cell>
          <cell r="I4150">
            <v>62</v>
          </cell>
        </row>
        <row r="4151">
          <cell r="B4151">
            <v>41900</v>
          </cell>
          <cell r="C4151" t="str">
            <v>14.08.28 Хабаровск Опора Росии</v>
          </cell>
          <cell r="D4151" t="str">
            <v>оплата покупателя</v>
          </cell>
          <cell r="G4151">
            <v>17717.7</v>
          </cell>
          <cell r="H4151">
            <v>51</v>
          </cell>
          <cell r="I4151">
            <v>62</v>
          </cell>
        </row>
        <row r="4152">
          <cell r="B4152">
            <v>41900</v>
          </cell>
          <cell r="C4152" t="str">
            <v>14.09.04 Ставрополь Опора Росии</v>
          </cell>
          <cell r="D4152" t="str">
            <v>оплата покупателя</v>
          </cell>
          <cell r="G4152">
            <v>18691.2</v>
          </cell>
          <cell r="H4152">
            <v>51</v>
          </cell>
          <cell r="I4152">
            <v>62</v>
          </cell>
        </row>
        <row r="4153">
          <cell r="B4153">
            <v>41901</v>
          </cell>
          <cell r="C4153" t="str">
            <v>14.09.19 ФМ КЛД Платинум</v>
          </cell>
          <cell r="D4153" t="str">
            <v>Комиссия контрагентам</v>
          </cell>
          <cell r="G4153">
            <v>13260</v>
          </cell>
          <cell r="H4153">
            <v>20</v>
          </cell>
          <cell r="I4153">
            <v>60</v>
          </cell>
        </row>
        <row r="4154">
          <cell r="B4154">
            <v>41901</v>
          </cell>
          <cell r="C4154" t="str">
            <v>14.09.19 ФМ КЛД Платинум</v>
          </cell>
          <cell r="D4154" t="str">
            <v>полиграфия и производство</v>
          </cell>
          <cell r="G4154">
            <v>8700</v>
          </cell>
          <cell r="H4154">
            <v>20</v>
          </cell>
          <cell r="I4154">
            <v>60</v>
          </cell>
        </row>
        <row r="4155">
          <cell r="B4155">
            <v>41901</v>
          </cell>
          <cell r="C4155" t="str">
            <v>Офис</v>
          </cell>
          <cell r="D4155" t="str">
            <v>налоги</v>
          </cell>
          <cell r="G4155">
            <v>39173</v>
          </cell>
          <cell r="H4155">
            <v>68</v>
          </cell>
          <cell r="I4155">
            <v>51</v>
          </cell>
        </row>
        <row r="4156">
          <cell r="B4156">
            <v>41901</v>
          </cell>
          <cell r="C4156" t="str">
            <v>Офис</v>
          </cell>
          <cell r="D4156" t="str">
            <v>Телефония</v>
          </cell>
          <cell r="G4156">
            <v>19600</v>
          </cell>
          <cell r="H4156">
            <v>76</v>
          </cell>
          <cell r="I4156">
            <v>51</v>
          </cell>
        </row>
        <row r="4157">
          <cell r="B4157">
            <v>41901</v>
          </cell>
          <cell r="C4157" t="str">
            <v>Офис</v>
          </cell>
          <cell r="D4157" t="str">
            <v>Телефония</v>
          </cell>
          <cell r="G4157">
            <v>19600</v>
          </cell>
          <cell r="H4157">
            <v>26</v>
          </cell>
          <cell r="I4157">
            <v>76</v>
          </cell>
        </row>
        <row r="4158">
          <cell r="B4158">
            <v>41901</v>
          </cell>
          <cell r="C4158" t="str">
            <v>ФКЦ</v>
          </cell>
          <cell r="D4158" t="str">
            <v>Инвестиции</v>
          </cell>
          <cell r="G4158">
            <v>-5000</v>
          </cell>
          <cell r="H4158">
            <v>60</v>
          </cell>
          <cell r="I4158">
            <v>50</v>
          </cell>
        </row>
        <row r="4159">
          <cell r="B4159">
            <v>41901</v>
          </cell>
          <cell r="C4159" t="str">
            <v>ФКЦ</v>
          </cell>
          <cell r="D4159" t="str">
            <v>Инвестиции</v>
          </cell>
          <cell r="G4159">
            <v>10000</v>
          </cell>
          <cell r="H4159">
            <v>60</v>
          </cell>
          <cell r="I4159">
            <v>50</v>
          </cell>
        </row>
        <row r="4160">
          <cell r="B4160">
            <v>41901</v>
          </cell>
          <cell r="C4160" t="str">
            <v>Офис</v>
          </cell>
          <cell r="D4160" t="str">
            <v>Зарплата 08</v>
          </cell>
          <cell r="G4160">
            <v>100000</v>
          </cell>
          <cell r="H4160">
            <v>70</v>
          </cell>
          <cell r="I4160">
            <v>50</v>
          </cell>
        </row>
        <row r="4161">
          <cell r="B4161">
            <v>41901</v>
          </cell>
          <cell r="C4161" t="str">
            <v>ФД</v>
          </cell>
          <cell r="D4161" t="str">
            <v>Займы</v>
          </cell>
          <cell r="G4161">
            <v>445000</v>
          </cell>
          <cell r="H4161">
            <v>66</v>
          </cell>
          <cell r="I4161">
            <v>50</v>
          </cell>
        </row>
        <row r="4162">
          <cell r="B4162">
            <v>41901</v>
          </cell>
          <cell r="C4162" t="str">
            <v>Офис</v>
          </cell>
          <cell r="D4162" t="str">
            <v>% по кредитам и займам</v>
          </cell>
          <cell r="G4162">
            <v>18720</v>
          </cell>
          <cell r="H4162">
            <v>76</v>
          </cell>
          <cell r="I4162">
            <v>50</v>
          </cell>
        </row>
        <row r="4163">
          <cell r="B4163">
            <v>41901</v>
          </cell>
          <cell r="C4163" t="str">
            <v>Офис</v>
          </cell>
          <cell r="D4163" t="str">
            <v>накладные расходы</v>
          </cell>
          <cell r="G4163">
            <v>8210</v>
          </cell>
          <cell r="H4163">
            <v>76</v>
          </cell>
          <cell r="I4163">
            <v>51</v>
          </cell>
        </row>
        <row r="4164">
          <cell r="B4164">
            <v>41901</v>
          </cell>
          <cell r="C4164" t="str">
            <v>Офис</v>
          </cell>
          <cell r="D4164" t="str">
            <v>накладные расходы</v>
          </cell>
          <cell r="G4164">
            <v>650</v>
          </cell>
          <cell r="H4164">
            <v>76</v>
          </cell>
          <cell r="I4164">
            <v>51</v>
          </cell>
        </row>
        <row r="4165">
          <cell r="B4165">
            <v>41901</v>
          </cell>
          <cell r="C4165" t="str">
            <v>14.09.14 Drambuie</v>
          </cell>
          <cell r="D4165" t="str">
            <v>Промоперсонал</v>
          </cell>
          <cell r="G4165">
            <v>4425</v>
          </cell>
          <cell r="H4165">
            <v>60</v>
          </cell>
          <cell r="I4165">
            <v>51</v>
          </cell>
        </row>
        <row r="4166">
          <cell r="B4166">
            <v>41901</v>
          </cell>
          <cell r="C4166" t="str">
            <v>Офис</v>
          </cell>
          <cell r="D4166" t="str">
            <v>% по кредитам и займам</v>
          </cell>
          <cell r="G4166">
            <v>18720</v>
          </cell>
          <cell r="H4166">
            <v>26</v>
          </cell>
          <cell r="I4166">
            <v>76</v>
          </cell>
        </row>
        <row r="4167">
          <cell r="B4167">
            <v>41901</v>
          </cell>
          <cell r="C4167" t="str">
            <v>Офис</v>
          </cell>
          <cell r="D4167" t="str">
            <v>накладные расходы</v>
          </cell>
          <cell r="G4167">
            <v>8210</v>
          </cell>
          <cell r="H4167">
            <v>26</v>
          </cell>
          <cell r="I4167">
            <v>76</v>
          </cell>
        </row>
        <row r="4168">
          <cell r="B4168">
            <v>41901</v>
          </cell>
          <cell r="C4168" t="str">
            <v>Офис</v>
          </cell>
          <cell r="D4168" t="str">
            <v>накладные расходы</v>
          </cell>
          <cell r="G4168">
            <v>650</v>
          </cell>
          <cell r="H4168">
            <v>26</v>
          </cell>
          <cell r="I4168">
            <v>76</v>
          </cell>
        </row>
        <row r="4169">
          <cell r="B4169">
            <v>41901</v>
          </cell>
          <cell r="C4169" t="str">
            <v>14.09.14 Drambuie</v>
          </cell>
          <cell r="D4169" t="str">
            <v>Промоперсонал</v>
          </cell>
          <cell r="G4169">
            <v>4425</v>
          </cell>
          <cell r="H4169">
            <v>20</v>
          </cell>
          <cell r="I4169">
            <v>60</v>
          </cell>
        </row>
        <row r="4170">
          <cell r="B4170">
            <v>41901</v>
          </cell>
          <cell r="C4170" t="str">
            <v>ФД</v>
          </cell>
          <cell r="D4170" t="str">
            <v>перемещение</v>
          </cell>
          <cell r="G4170">
            <v>10000</v>
          </cell>
          <cell r="H4170">
            <v>55</v>
          </cell>
          <cell r="I4170">
            <v>51</v>
          </cell>
        </row>
        <row r="4171">
          <cell r="B4171">
            <v>41901</v>
          </cell>
          <cell r="C4171" t="str">
            <v>14.10.10 ФМ Закупка премиумсов</v>
          </cell>
          <cell r="D4171" t="str">
            <v>Сопровождение деятельности</v>
          </cell>
          <cell r="G4171">
            <v>8238</v>
          </cell>
          <cell r="H4171">
            <v>60</v>
          </cell>
          <cell r="I4171">
            <v>51</v>
          </cell>
        </row>
        <row r="4172">
          <cell r="B4172">
            <v>41901</v>
          </cell>
          <cell r="C4172" t="str">
            <v>Газель</v>
          </cell>
          <cell r="D4172" t="str">
            <v>обслуживание газели</v>
          </cell>
          <cell r="G4172">
            <v>1884.43</v>
          </cell>
          <cell r="H4172">
            <v>60</v>
          </cell>
          <cell r="I4172">
            <v>50</v>
          </cell>
        </row>
        <row r="4173">
          <cell r="B4173">
            <v>41901</v>
          </cell>
          <cell r="C4173" t="str">
            <v>Газель</v>
          </cell>
          <cell r="D4173" t="str">
            <v>обслуживание газели</v>
          </cell>
          <cell r="G4173">
            <v>4750</v>
          </cell>
          <cell r="H4173">
            <v>60</v>
          </cell>
          <cell r="I4173">
            <v>50</v>
          </cell>
        </row>
        <row r="4174">
          <cell r="B4174">
            <v>41901</v>
          </cell>
          <cell r="C4174" t="str">
            <v>ФКЦ</v>
          </cell>
          <cell r="D4174" t="str">
            <v>Инвестиции</v>
          </cell>
          <cell r="G4174">
            <v>4000</v>
          </cell>
          <cell r="H4174">
            <v>60</v>
          </cell>
          <cell r="I4174">
            <v>50</v>
          </cell>
        </row>
        <row r="4175">
          <cell r="B4175">
            <v>41901</v>
          </cell>
          <cell r="C4175" t="str">
            <v>Газель</v>
          </cell>
          <cell r="D4175" t="str">
            <v>обслуживание газели</v>
          </cell>
          <cell r="G4175">
            <v>1884.43</v>
          </cell>
          <cell r="H4175">
            <v>20</v>
          </cell>
          <cell r="I4175">
            <v>60</v>
          </cell>
        </row>
        <row r="4176">
          <cell r="B4176">
            <v>41901</v>
          </cell>
          <cell r="C4176" t="str">
            <v>Газель</v>
          </cell>
          <cell r="D4176" t="str">
            <v>обслуживание газели</v>
          </cell>
          <cell r="G4176">
            <v>4750</v>
          </cell>
          <cell r="H4176">
            <v>20</v>
          </cell>
          <cell r="I4176">
            <v>60</v>
          </cell>
        </row>
        <row r="4177">
          <cell r="B4177">
            <v>41901</v>
          </cell>
          <cell r="C4177" t="str">
            <v>14.09.19 ФМ КЛД Платинум</v>
          </cell>
          <cell r="D4177" t="str">
            <v>Доп. персонал</v>
          </cell>
          <cell r="G4177">
            <v>4000</v>
          </cell>
          <cell r="H4177">
            <v>20</v>
          </cell>
          <cell r="I4177">
            <v>60</v>
          </cell>
        </row>
        <row r="4178">
          <cell r="B4178">
            <v>41901</v>
          </cell>
          <cell r="C4178" t="str">
            <v>14.09.19 ФМ КЛД Платинум</v>
          </cell>
          <cell r="D4178" t="str">
            <v>Доп. персонал</v>
          </cell>
          <cell r="G4178">
            <v>8000</v>
          </cell>
          <cell r="H4178">
            <v>20</v>
          </cell>
          <cell r="I4178">
            <v>60</v>
          </cell>
        </row>
        <row r="4179">
          <cell r="B4179">
            <v>41901</v>
          </cell>
          <cell r="C4179" t="str">
            <v>14.09.19 ФМ КЛД Платинум</v>
          </cell>
          <cell r="D4179" t="str">
            <v>Доп. персонал</v>
          </cell>
          <cell r="G4179">
            <v>8000</v>
          </cell>
          <cell r="H4179">
            <v>20</v>
          </cell>
          <cell r="I4179">
            <v>60</v>
          </cell>
        </row>
        <row r="4180">
          <cell r="B4180">
            <v>41901</v>
          </cell>
          <cell r="C4180" t="str">
            <v>14.09.19 ФМ КЛД Платинум</v>
          </cell>
          <cell r="D4180" t="str">
            <v>Доп. персонал</v>
          </cell>
          <cell r="G4180">
            <v>1500</v>
          </cell>
          <cell r="H4180">
            <v>20</v>
          </cell>
          <cell r="I4180">
            <v>60</v>
          </cell>
        </row>
        <row r="4181">
          <cell r="B4181">
            <v>41901</v>
          </cell>
          <cell r="C4181" t="str">
            <v>14.09.19 ФМ КЛД Платинум</v>
          </cell>
          <cell r="D4181" t="str">
            <v>Доп. персонал</v>
          </cell>
          <cell r="G4181">
            <v>2000</v>
          </cell>
          <cell r="H4181">
            <v>20</v>
          </cell>
          <cell r="I4181">
            <v>60</v>
          </cell>
        </row>
        <row r="4182">
          <cell r="B4182">
            <v>41901</v>
          </cell>
          <cell r="C4182" t="str">
            <v>14.09.19 ФМ КЛД Платинум</v>
          </cell>
          <cell r="D4182" t="str">
            <v>Доп. персонал</v>
          </cell>
          <cell r="G4182">
            <v>5000</v>
          </cell>
          <cell r="H4182">
            <v>20</v>
          </cell>
          <cell r="I4182">
            <v>60</v>
          </cell>
        </row>
        <row r="4183">
          <cell r="B4183">
            <v>41901</v>
          </cell>
          <cell r="C4183" t="str">
            <v>14.09.19 ФМ КЛД Платинум</v>
          </cell>
          <cell r="D4183" t="str">
            <v>Доп. персонал</v>
          </cell>
          <cell r="G4183">
            <v>2800</v>
          </cell>
          <cell r="H4183">
            <v>20</v>
          </cell>
          <cell r="I4183">
            <v>60</v>
          </cell>
        </row>
        <row r="4184">
          <cell r="B4184">
            <v>41901</v>
          </cell>
          <cell r="C4184" t="str">
            <v>14.09.19 ФМ КЛД Платинум</v>
          </cell>
          <cell r="D4184" t="str">
            <v>Доп. персонал</v>
          </cell>
          <cell r="G4184">
            <v>2000</v>
          </cell>
          <cell r="H4184">
            <v>20</v>
          </cell>
          <cell r="I4184">
            <v>60</v>
          </cell>
        </row>
        <row r="4185">
          <cell r="B4185">
            <v>41901</v>
          </cell>
          <cell r="C4185" t="str">
            <v>14.09.19 ФМ КЛД Платинум</v>
          </cell>
          <cell r="D4185" t="str">
            <v>Доп. персонал</v>
          </cell>
          <cell r="G4185">
            <v>12000</v>
          </cell>
          <cell r="H4185">
            <v>20</v>
          </cell>
          <cell r="I4185">
            <v>60</v>
          </cell>
        </row>
        <row r="4186">
          <cell r="B4186">
            <v>41901</v>
          </cell>
          <cell r="C4186" t="str">
            <v>14.09.19 ФМ КЛД Платинум</v>
          </cell>
          <cell r="D4186" t="str">
            <v>полиграфия и производство</v>
          </cell>
          <cell r="G4186">
            <v>1930</v>
          </cell>
          <cell r="H4186">
            <v>20</v>
          </cell>
          <cell r="I4186">
            <v>60</v>
          </cell>
        </row>
        <row r="4187">
          <cell r="B4187">
            <v>41901</v>
          </cell>
          <cell r="C4187" t="str">
            <v>14.09.19 ФМ КЛД Платинум</v>
          </cell>
          <cell r="D4187" t="str">
            <v>логистика и монтаж</v>
          </cell>
          <cell r="G4187">
            <v>3700</v>
          </cell>
          <cell r="H4187">
            <v>20</v>
          </cell>
          <cell r="I4187">
            <v>60</v>
          </cell>
        </row>
        <row r="4188">
          <cell r="B4188">
            <v>41901</v>
          </cell>
          <cell r="C4188" t="str">
            <v>14.09.19 ФМ КЛД Платинум</v>
          </cell>
          <cell r="D4188" t="str">
            <v>аренда оборудования</v>
          </cell>
          <cell r="G4188">
            <v>1500</v>
          </cell>
          <cell r="H4188">
            <v>20</v>
          </cell>
          <cell r="I4188">
            <v>60</v>
          </cell>
        </row>
        <row r="4189">
          <cell r="B4189">
            <v>41901</v>
          </cell>
          <cell r="C4189" t="str">
            <v>14.09.19 ФМ КЛД Платинум</v>
          </cell>
          <cell r="D4189" t="str">
            <v>Сопровождение деятельности</v>
          </cell>
          <cell r="G4189">
            <v>2600</v>
          </cell>
          <cell r="H4189">
            <v>20</v>
          </cell>
          <cell r="I4189">
            <v>60</v>
          </cell>
        </row>
        <row r="4190">
          <cell r="B4190">
            <v>41901</v>
          </cell>
          <cell r="C4190" t="str">
            <v>14.09.19 ФМ КЛД Платинум</v>
          </cell>
          <cell r="D4190" t="str">
            <v>Сопровождение деятельности</v>
          </cell>
          <cell r="G4190">
            <v>7000</v>
          </cell>
          <cell r="H4190">
            <v>20</v>
          </cell>
          <cell r="I4190">
            <v>60</v>
          </cell>
        </row>
        <row r="4191">
          <cell r="B4191">
            <v>41901</v>
          </cell>
          <cell r="C4191" t="str">
            <v>14.09.19 ФМ КЛД Платинум</v>
          </cell>
          <cell r="D4191" t="str">
            <v>Сопровождение деятельности</v>
          </cell>
          <cell r="G4191">
            <v>2000</v>
          </cell>
          <cell r="H4191">
            <v>20</v>
          </cell>
          <cell r="I4191">
            <v>60</v>
          </cell>
        </row>
        <row r="4192">
          <cell r="B4192">
            <v>41901</v>
          </cell>
          <cell r="C4192" t="str">
            <v>14.09.19 ФМ КЛД Платинум</v>
          </cell>
          <cell r="D4192" t="str">
            <v>Сопровождение деятельности</v>
          </cell>
          <cell r="G4192">
            <v>14000</v>
          </cell>
          <cell r="H4192">
            <v>20</v>
          </cell>
          <cell r="I4192">
            <v>60</v>
          </cell>
        </row>
        <row r="4193">
          <cell r="B4193">
            <v>41901</v>
          </cell>
          <cell r="C4193" t="str">
            <v>14.09.19 ФМ КЛД Платинум</v>
          </cell>
          <cell r="D4193" t="str">
            <v>Реализация</v>
          </cell>
          <cell r="G4193">
            <v>280423.31</v>
          </cell>
          <cell r="H4193">
            <v>62</v>
          </cell>
          <cell r="I4193">
            <v>90</v>
          </cell>
        </row>
        <row r="4194">
          <cell r="B4194">
            <v>41901</v>
          </cell>
          <cell r="C4194" t="str">
            <v>14.09.19 ФМ КЛД Платинум</v>
          </cell>
          <cell r="D4194" t="str">
            <v>логистика и монтаж</v>
          </cell>
          <cell r="G4194">
            <v>1085</v>
          </cell>
          <cell r="H4194">
            <v>20</v>
          </cell>
          <cell r="I4194">
            <v>60</v>
          </cell>
        </row>
        <row r="4195">
          <cell r="B4195">
            <v>41901</v>
          </cell>
          <cell r="C4195" t="str">
            <v>ФКЦ</v>
          </cell>
          <cell r="D4195" t="str">
            <v>Инвестиции</v>
          </cell>
          <cell r="G4195">
            <v>-5000</v>
          </cell>
          <cell r="H4195">
            <v>20</v>
          </cell>
          <cell r="I4195">
            <v>60</v>
          </cell>
        </row>
        <row r="4196">
          <cell r="B4196">
            <v>41901</v>
          </cell>
          <cell r="C4196" t="str">
            <v>ФКЦ</v>
          </cell>
          <cell r="D4196" t="str">
            <v>Инвестиции</v>
          </cell>
          <cell r="G4196">
            <v>10000</v>
          </cell>
          <cell r="H4196">
            <v>20</v>
          </cell>
          <cell r="I4196">
            <v>60</v>
          </cell>
        </row>
        <row r="4197">
          <cell r="B4197">
            <v>41901</v>
          </cell>
          <cell r="C4197" t="str">
            <v>ФКЦ</v>
          </cell>
          <cell r="D4197" t="str">
            <v>Инвестиции</v>
          </cell>
          <cell r="G4197">
            <v>4000</v>
          </cell>
          <cell r="H4197">
            <v>20</v>
          </cell>
          <cell r="I4197">
            <v>60</v>
          </cell>
        </row>
        <row r="4198">
          <cell r="B4198">
            <v>41901</v>
          </cell>
          <cell r="C4198" t="str">
            <v>14.09.19 ФМ КЛД Платинум</v>
          </cell>
          <cell r="D4198" t="str">
            <v>% аккаунта</v>
          </cell>
          <cell r="G4198">
            <v>3050</v>
          </cell>
          <cell r="H4198">
            <v>20</v>
          </cell>
          <cell r="I4198">
            <v>60</v>
          </cell>
        </row>
        <row r="4199">
          <cell r="B4199">
            <v>41904</v>
          </cell>
          <cell r="C4199" t="str">
            <v>Офис</v>
          </cell>
          <cell r="D4199" t="str">
            <v>% по кредитам и займам</v>
          </cell>
          <cell r="G4199">
            <v>1218</v>
          </cell>
          <cell r="H4199">
            <v>76</v>
          </cell>
          <cell r="I4199">
            <v>50</v>
          </cell>
        </row>
        <row r="4200">
          <cell r="B4200">
            <v>41904</v>
          </cell>
          <cell r="C4200" t="str">
            <v>Офис</v>
          </cell>
          <cell r="D4200" t="str">
            <v>% по кредитам и займам</v>
          </cell>
          <cell r="G4200">
            <v>6977.73</v>
          </cell>
          <cell r="H4200">
            <v>76</v>
          </cell>
          <cell r="I4200">
            <v>50</v>
          </cell>
        </row>
        <row r="4201">
          <cell r="B4201">
            <v>41904</v>
          </cell>
          <cell r="C4201" t="str">
            <v>Офис</v>
          </cell>
          <cell r="D4201" t="str">
            <v>% по кредитам и займам</v>
          </cell>
          <cell r="G4201">
            <v>10000</v>
          </cell>
          <cell r="H4201">
            <v>76</v>
          </cell>
          <cell r="I4201">
            <v>50</v>
          </cell>
        </row>
        <row r="4202">
          <cell r="B4202">
            <v>41904</v>
          </cell>
          <cell r="C4202" t="str">
            <v>Офис</v>
          </cell>
          <cell r="D4202" t="str">
            <v>% по кредитам и займам</v>
          </cell>
          <cell r="G4202">
            <v>1035</v>
          </cell>
          <cell r="H4202">
            <v>76</v>
          </cell>
          <cell r="I4202">
            <v>50</v>
          </cell>
        </row>
        <row r="4203">
          <cell r="B4203">
            <v>41904</v>
          </cell>
          <cell r="C4203" t="str">
            <v>Офис</v>
          </cell>
          <cell r="D4203" t="str">
            <v>% по кредитам и займам</v>
          </cell>
          <cell r="G4203">
            <v>1218</v>
          </cell>
          <cell r="H4203">
            <v>26</v>
          </cell>
          <cell r="I4203">
            <v>76</v>
          </cell>
        </row>
        <row r="4204">
          <cell r="B4204">
            <v>41904</v>
          </cell>
          <cell r="C4204" t="str">
            <v>Офис</v>
          </cell>
          <cell r="D4204" t="str">
            <v>% по кредитам и займам</v>
          </cell>
          <cell r="G4204">
            <v>6977.73</v>
          </cell>
          <cell r="H4204">
            <v>26</v>
          </cell>
          <cell r="I4204">
            <v>76</v>
          </cell>
        </row>
        <row r="4205">
          <cell r="B4205">
            <v>41904</v>
          </cell>
          <cell r="C4205" t="str">
            <v>Офис</v>
          </cell>
          <cell r="D4205" t="str">
            <v>% по кредитам и займам</v>
          </cell>
          <cell r="G4205">
            <v>10000</v>
          </cell>
          <cell r="H4205">
            <v>26</v>
          </cell>
          <cell r="I4205">
            <v>76</v>
          </cell>
        </row>
        <row r="4206">
          <cell r="B4206">
            <v>41904</v>
          </cell>
          <cell r="C4206" t="str">
            <v>Офис</v>
          </cell>
          <cell r="D4206" t="str">
            <v>% по кредитам и займам</v>
          </cell>
          <cell r="G4206">
            <v>1035</v>
          </cell>
          <cell r="H4206">
            <v>26</v>
          </cell>
          <cell r="I4206">
            <v>76</v>
          </cell>
        </row>
        <row r="4207">
          <cell r="B4207">
            <v>41904</v>
          </cell>
          <cell r="C4207" t="str">
            <v>Офис</v>
          </cell>
          <cell r="D4207" t="str">
            <v>подотчет</v>
          </cell>
          <cell r="G4207">
            <v>1600</v>
          </cell>
          <cell r="H4207">
            <v>50</v>
          </cell>
          <cell r="I4207">
            <v>71</v>
          </cell>
        </row>
        <row r="4208">
          <cell r="B4208">
            <v>41904</v>
          </cell>
          <cell r="C4208" t="str">
            <v>Офис</v>
          </cell>
          <cell r="D4208" t="str">
            <v>накладные расходы</v>
          </cell>
          <cell r="G4208">
            <v>1600</v>
          </cell>
          <cell r="H4208">
            <v>76</v>
          </cell>
          <cell r="I4208">
            <v>50</v>
          </cell>
        </row>
        <row r="4209">
          <cell r="B4209">
            <v>41904</v>
          </cell>
          <cell r="C4209" t="str">
            <v>Офис</v>
          </cell>
          <cell r="D4209" t="str">
            <v>накладные расходы</v>
          </cell>
          <cell r="G4209">
            <v>1600</v>
          </cell>
          <cell r="H4209">
            <v>26</v>
          </cell>
          <cell r="I4209">
            <v>76</v>
          </cell>
        </row>
        <row r="4210">
          <cell r="B4210">
            <v>41904</v>
          </cell>
          <cell r="C4210" t="str">
            <v>14.08.10 ФМ Униформа Retail</v>
          </cell>
          <cell r="D4210" t="str">
            <v>подотчет</v>
          </cell>
          <cell r="G4210">
            <v>37260</v>
          </cell>
          <cell r="H4210">
            <v>50</v>
          </cell>
          <cell r="I4210">
            <v>71</v>
          </cell>
        </row>
        <row r="4211">
          <cell r="B4211">
            <v>41904</v>
          </cell>
          <cell r="C4211" t="str">
            <v>14.08.10 ФМ Униформа Retail</v>
          </cell>
          <cell r="D4211" t="str">
            <v>подотчет</v>
          </cell>
          <cell r="G4211">
            <v>2900</v>
          </cell>
          <cell r="H4211">
            <v>50</v>
          </cell>
          <cell r="I4211">
            <v>71</v>
          </cell>
        </row>
        <row r="4212">
          <cell r="B4212">
            <v>41904</v>
          </cell>
          <cell r="C4212" t="str">
            <v>14.08.10 ФМ Униформа Retail</v>
          </cell>
          <cell r="D4212" t="str">
            <v>Закупка материалов</v>
          </cell>
          <cell r="G4212">
            <v>37130</v>
          </cell>
          <cell r="H4212">
            <v>60</v>
          </cell>
          <cell r="I4212">
            <v>50</v>
          </cell>
        </row>
        <row r="4213">
          <cell r="B4213">
            <v>41904</v>
          </cell>
          <cell r="C4213" t="str">
            <v>14.08.10 ФМ Униформа Retail</v>
          </cell>
          <cell r="D4213" t="str">
            <v>логистика и монтаж</v>
          </cell>
          <cell r="G4213">
            <v>3200</v>
          </cell>
          <cell r="H4213">
            <v>60</v>
          </cell>
          <cell r="I4213">
            <v>50</v>
          </cell>
        </row>
        <row r="4214">
          <cell r="B4214">
            <v>41904</v>
          </cell>
          <cell r="C4214" t="str">
            <v>14.08.10 ФМ Униформа Retail</v>
          </cell>
          <cell r="D4214" t="str">
            <v>Сопровождение деятельности</v>
          </cell>
          <cell r="G4214">
            <v>100</v>
          </cell>
          <cell r="H4214">
            <v>60</v>
          </cell>
          <cell r="I4214">
            <v>50</v>
          </cell>
        </row>
        <row r="4215">
          <cell r="B4215">
            <v>41905</v>
          </cell>
          <cell r="C4215" t="str">
            <v>14.06.26 ФМ Кино со вкусом</v>
          </cell>
          <cell r="D4215" t="str">
            <v>оплата покупателя</v>
          </cell>
          <cell r="G4215">
            <v>289197.03000000003</v>
          </cell>
          <cell r="H4215">
            <v>51</v>
          </cell>
          <cell r="I4215">
            <v>62</v>
          </cell>
        </row>
        <row r="4216">
          <cell r="B4216">
            <v>41905</v>
          </cell>
          <cell r="C4216" t="str">
            <v>14.07.11 ФМ Sidney Beach</v>
          </cell>
          <cell r="D4216" t="str">
            <v>оплата покупателя</v>
          </cell>
          <cell r="G4216">
            <v>615914.02</v>
          </cell>
          <cell r="H4216">
            <v>51</v>
          </cell>
          <cell r="I4216">
            <v>62</v>
          </cell>
        </row>
        <row r="4217">
          <cell r="B4217">
            <v>41905</v>
          </cell>
          <cell r="C4217" t="str">
            <v>14.07.18 ФМ Sidney Beach</v>
          </cell>
          <cell r="D4217" t="str">
            <v>оплата покупателя</v>
          </cell>
          <cell r="G4217">
            <v>344638.42</v>
          </cell>
          <cell r="H4217">
            <v>51</v>
          </cell>
          <cell r="I4217">
            <v>62</v>
          </cell>
        </row>
        <row r="4218">
          <cell r="B4218">
            <v>41905</v>
          </cell>
          <cell r="C4218" t="str">
            <v>14.07.26 ФМ Москва-Сити</v>
          </cell>
          <cell r="D4218" t="str">
            <v>оплата покупателя</v>
          </cell>
          <cell r="G4218">
            <v>83713.16</v>
          </cell>
          <cell r="H4218">
            <v>51</v>
          </cell>
          <cell r="I4218">
            <v>62</v>
          </cell>
        </row>
        <row r="4219">
          <cell r="B4219">
            <v>41905</v>
          </cell>
          <cell r="C4219" t="str">
            <v>Офис</v>
          </cell>
          <cell r="D4219" t="str">
            <v>Зарплата 08</v>
          </cell>
          <cell r="G4219">
            <v>20000</v>
          </cell>
          <cell r="H4219">
            <v>70</v>
          </cell>
          <cell r="I4219">
            <v>50</v>
          </cell>
        </row>
        <row r="4220">
          <cell r="B4220">
            <v>41905</v>
          </cell>
          <cell r="C4220" t="str">
            <v>Офис</v>
          </cell>
          <cell r="D4220" t="str">
            <v>налоги</v>
          </cell>
          <cell r="G4220">
            <v>70196</v>
          </cell>
          <cell r="H4220">
            <v>68</v>
          </cell>
          <cell r="I4220">
            <v>50</v>
          </cell>
        </row>
        <row r="4221">
          <cell r="B4221">
            <v>41905</v>
          </cell>
          <cell r="C4221" t="str">
            <v>ФД</v>
          </cell>
          <cell r="D4221" t="str">
            <v>перемещение</v>
          </cell>
          <cell r="G4221">
            <v>80000</v>
          </cell>
          <cell r="H4221">
            <v>50</v>
          </cell>
          <cell r="I4221">
            <v>51</v>
          </cell>
        </row>
        <row r="4222">
          <cell r="B4222">
            <v>41905</v>
          </cell>
          <cell r="C4222" t="str">
            <v>ФД</v>
          </cell>
          <cell r="D4222" t="str">
            <v>перемещение</v>
          </cell>
          <cell r="G4222">
            <v>30000</v>
          </cell>
          <cell r="H4222">
            <v>50</v>
          </cell>
          <cell r="I4222">
            <v>51</v>
          </cell>
        </row>
        <row r="4223">
          <cell r="B4223">
            <v>41905</v>
          </cell>
          <cell r="C4223" t="str">
            <v>ФД</v>
          </cell>
          <cell r="D4223" t="str">
            <v>перемещение</v>
          </cell>
          <cell r="G4223">
            <v>50000</v>
          </cell>
          <cell r="H4223">
            <v>50</v>
          </cell>
          <cell r="I4223">
            <v>51</v>
          </cell>
        </row>
        <row r="4224">
          <cell r="B4224">
            <v>41905</v>
          </cell>
          <cell r="C4224" t="str">
            <v>ФД</v>
          </cell>
          <cell r="D4224" t="str">
            <v>перемещение</v>
          </cell>
          <cell r="G4224">
            <v>35000</v>
          </cell>
          <cell r="H4224">
            <v>50</v>
          </cell>
          <cell r="I4224">
            <v>51</v>
          </cell>
        </row>
        <row r="4225">
          <cell r="B4225">
            <v>41905</v>
          </cell>
          <cell r="C4225" t="str">
            <v>ФД</v>
          </cell>
          <cell r="D4225" t="str">
            <v>перемещение</v>
          </cell>
          <cell r="G4225">
            <v>250000</v>
          </cell>
          <cell r="H4225">
            <v>50</v>
          </cell>
          <cell r="I4225">
            <v>51</v>
          </cell>
        </row>
        <row r="4226">
          <cell r="B4226">
            <v>41905</v>
          </cell>
          <cell r="C4226" t="str">
            <v>Офис</v>
          </cell>
          <cell r="D4226" t="str">
            <v>% за обращение</v>
          </cell>
          <cell r="G4226">
            <v>-3578.9400000000005</v>
          </cell>
          <cell r="H4226">
            <v>76</v>
          </cell>
          <cell r="I4226">
            <v>50</v>
          </cell>
        </row>
        <row r="4227">
          <cell r="B4227">
            <v>41905</v>
          </cell>
          <cell r="C4227" t="str">
            <v>Офис</v>
          </cell>
          <cell r="D4227" t="str">
            <v>накладные расходы</v>
          </cell>
          <cell r="G4227">
            <v>691</v>
          </cell>
          <cell r="H4227">
            <v>76</v>
          </cell>
          <cell r="I4227">
            <v>50</v>
          </cell>
        </row>
        <row r="4228">
          <cell r="B4228">
            <v>41905</v>
          </cell>
          <cell r="C4228" t="str">
            <v>Офис</v>
          </cell>
          <cell r="D4228" t="str">
            <v>накладные расходы</v>
          </cell>
          <cell r="G4228">
            <v>691</v>
          </cell>
          <cell r="H4228">
            <v>26</v>
          </cell>
          <cell r="I4228">
            <v>76</v>
          </cell>
        </row>
        <row r="4229">
          <cell r="B4229">
            <v>41905</v>
          </cell>
          <cell r="C4229" t="str">
            <v>Офис</v>
          </cell>
          <cell r="D4229" t="str">
            <v>подотчет</v>
          </cell>
          <cell r="G4229">
            <v>3000</v>
          </cell>
          <cell r="H4229">
            <v>71</v>
          </cell>
          <cell r="I4229">
            <v>50</v>
          </cell>
        </row>
        <row r="4230">
          <cell r="B4230">
            <v>41905</v>
          </cell>
          <cell r="C4230" t="str">
            <v>Газель</v>
          </cell>
          <cell r="D4230" t="str">
            <v>обслуживание газели</v>
          </cell>
          <cell r="G4230">
            <v>1000</v>
          </cell>
          <cell r="H4230">
            <v>60</v>
          </cell>
          <cell r="I4230">
            <v>50</v>
          </cell>
        </row>
        <row r="4231">
          <cell r="B4231">
            <v>41905</v>
          </cell>
          <cell r="C4231" t="str">
            <v>Офис</v>
          </cell>
          <cell r="D4231" t="str">
            <v>% за обращение</v>
          </cell>
          <cell r="G4231">
            <v>-3578.9400000000005</v>
          </cell>
          <cell r="H4231">
            <v>26</v>
          </cell>
          <cell r="I4231">
            <v>76</v>
          </cell>
        </row>
        <row r="4232">
          <cell r="B4232">
            <v>41905</v>
          </cell>
          <cell r="C4232" t="str">
            <v>Офис</v>
          </cell>
          <cell r="D4232" t="str">
            <v>налоги</v>
          </cell>
          <cell r="G4232">
            <v>70196</v>
          </cell>
          <cell r="H4232">
            <v>26</v>
          </cell>
          <cell r="I4232">
            <v>68</v>
          </cell>
        </row>
        <row r="4233">
          <cell r="B4233">
            <v>41905</v>
          </cell>
          <cell r="C4233" t="str">
            <v>Газель</v>
          </cell>
          <cell r="D4233" t="str">
            <v>обслуживание газели</v>
          </cell>
          <cell r="G4233">
            <v>1000</v>
          </cell>
          <cell r="H4233">
            <v>20</v>
          </cell>
          <cell r="I4233">
            <v>60</v>
          </cell>
        </row>
        <row r="4234">
          <cell r="B4234">
            <v>41906</v>
          </cell>
          <cell r="C4234" t="str">
            <v>Офис</v>
          </cell>
          <cell r="D4234" t="str">
            <v>Реклама</v>
          </cell>
          <cell r="G4234">
            <v>2800</v>
          </cell>
          <cell r="H4234">
            <v>76</v>
          </cell>
          <cell r="I4234">
            <v>51</v>
          </cell>
        </row>
        <row r="4235">
          <cell r="B4235">
            <v>41906</v>
          </cell>
          <cell r="C4235" t="str">
            <v>Офис</v>
          </cell>
          <cell r="D4235" t="str">
            <v>Реклама</v>
          </cell>
          <cell r="G4235">
            <v>2800</v>
          </cell>
          <cell r="H4235">
            <v>26</v>
          </cell>
          <cell r="I4235">
            <v>76</v>
          </cell>
        </row>
        <row r="4236">
          <cell r="B4236">
            <v>41906</v>
          </cell>
          <cell r="C4236" t="str">
            <v>ФД</v>
          </cell>
          <cell r="D4236" t="str">
            <v>Займы</v>
          </cell>
          <cell r="G4236">
            <v>20000</v>
          </cell>
          <cell r="H4236">
            <v>66</v>
          </cell>
          <cell r="I4236">
            <v>50</v>
          </cell>
        </row>
        <row r="4237">
          <cell r="B4237">
            <v>41906</v>
          </cell>
          <cell r="C4237" t="str">
            <v>ИД</v>
          </cell>
          <cell r="D4237" t="str">
            <v>депозиты</v>
          </cell>
          <cell r="G4237">
            <v>400000</v>
          </cell>
          <cell r="H4237">
            <v>54</v>
          </cell>
          <cell r="I4237">
            <v>51</v>
          </cell>
        </row>
        <row r="4238">
          <cell r="B4238">
            <v>41906</v>
          </cell>
          <cell r="C4238" t="str">
            <v>ИД</v>
          </cell>
          <cell r="D4238" t="str">
            <v>депозиты</v>
          </cell>
          <cell r="G4238">
            <v>800000</v>
          </cell>
          <cell r="H4238">
            <v>54</v>
          </cell>
          <cell r="I4238">
            <v>51</v>
          </cell>
        </row>
        <row r="4239">
          <cell r="B4239">
            <v>41906</v>
          </cell>
          <cell r="C4239" t="str">
            <v>Офис</v>
          </cell>
          <cell r="D4239" t="str">
            <v>% по кредитам и займам</v>
          </cell>
          <cell r="G4239">
            <v>916</v>
          </cell>
          <cell r="H4239">
            <v>76</v>
          </cell>
          <cell r="I4239">
            <v>50</v>
          </cell>
        </row>
        <row r="4240">
          <cell r="B4240">
            <v>41906</v>
          </cell>
          <cell r="C4240" t="str">
            <v>Офис</v>
          </cell>
          <cell r="D4240" t="str">
            <v>% по кредитам и займам</v>
          </cell>
          <cell r="G4240">
            <v>916</v>
          </cell>
          <cell r="H4240">
            <v>26</v>
          </cell>
          <cell r="I4240">
            <v>76</v>
          </cell>
        </row>
        <row r="4241">
          <cell r="B4241">
            <v>41906</v>
          </cell>
          <cell r="C4241" t="str">
            <v>14.09.19 ФМ КЛД Платинум</v>
          </cell>
          <cell r="D4241" t="str">
            <v>подотчет</v>
          </cell>
          <cell r="G4241">
            <v>18100</v>
          </cell>
          <cell r="H4241">
            <v>50</v>
          </cell>
          <cell r="I4241">
            <v>71</v>
          </cell>
        </row>
        <row r="4242">
          <cell r="B4242">
            <v>41906</v>
          </cell>
          <cell r="C4242" t="str">
            <v>Офис КЛД</v>
          </cell>
          <cell r="D4242" t="str">
            <v>подотчет</v>
          </cell>
          <cell r="G4242">
            <v>1021.71</v>
          </cell>
          <cell r="H4242">
            <v>50</v>
          </cell>
          <cell r="I4242">
            <v>71</v>
          </cell>
        </row>
        <row r="4243">
          <cell r="B4243">
            <v>41906</v>
          </cell>
          <cell r="C4243" t="str">
            <v>Офис КЛД</v>
          </cell>
          <cell r="D4243" t="str">
            <v>Телефония</v>
          </cell>
          <cell r="G4243">
            <v>500</v>
          </cell>
          <cell r="H4243">
            <v>76</v>
          </cell>
          <cell r="I4243">
            <v>50</v>
          </cell>
        </row>
        <row r="4244">
          <cell r="B4244">
            <v>41906</v>
          </cell>
          <cell r="C4244" t="str">
            <v>Офис КЛД</v>
          </cell>
          <cell r="D4244" t="str">
            <v>накладные расходы</v>
          </cell>
          <cell r="G4244">
            <v>1135.46</v>
          </cell>
          <cell r="H4244">
            <v>76</v>
          </cell>
          <cell r="I4244">
            <v>50</v>
          </cell>
        </row>
        <row r="4245">
          <cell r="B4245">
            <v>41906</v>
          </cell>
          <cell r="C4245" t="str">
            <v>Офис КЛД</v>
          </cell>
          <cell r="D4245" t="str">
            <v>Телефония</v>
          </cell>
          <cell r="G4245">
            <v>500</v>
          </cell>
          <cell r="H4245">
            <v>26</v>
          </cell>
          <cell r="I4245">
            <v>76</v>
          </cell>
        </row>
        <row r="4246">
          <cell r="B4246">
            <v>41906</v>
          </cell>
          <cell r="C4246" t="str">
            <v>Офис КЛД</v>
          </cell>
          <cell r="D4246" t="str">
            <v>накладные расходы</v>
          </cell>
          <cell r="G4246">
            <v>1135.46</v>
          </cell>
          <cell r="H4246">
            <v>26</v>
          </cell>
          <cell r="I4246">
            <v>76</v>
          </cell>
        </row>
        <row r="4247">
          <cell r="B4247">
            <v>41906</v>
          </cell>
          <cell r="C4247" t="str">
            <v>14.09.19 ФМ КЛД Платинум</v>
          </cell>
          <cell r="D4247" t="str">
            <v>полиграфия и производство</v>
          </cell>
          <cell r="G4247">
            <v>1453.5</v>
          </cell>
          <cell r="H4247">
            <v>60</v>
          </cell>
          <cell r="I4247">
            <v>50</v>
          </cell>
        </row>
        <row r="4248">
          <cell r="B4248">
            <v>41906</v>
          </cell>
          <cell r="C4248" t="str">
            <v>14.09.19 ФМ КЛД Платинум</v>
          </cell>
          <cell r="D4248" t="str">
            <v>Основные средства</v>
          </cell>
          <cell r="G4248">
            <v>15600</v>
          </cell>
          <cell r="H4248">
            <v>60</v>
          </cell>
          <cell r="I4248">
            <v>50</v>
          </cell>
        </row>
        <row r="4249">
          <cell r="B4249">
            <v>41906</v>
          </cell>
          <cell r="C4249" t="str">
            <v>14.09.19 ФМ КЛД Платинум</v>
          </cell>
          <cell r="D4249" t="str">
            <v>полиграфия и производство</v>
          </cell>
          <cell r="G4249">
            <v>1453.5</v>
          </cell>
          <cell r="H4249">
            <v>20</v>
          </cell>
          <cell r="I4249">
            <v>60</v>
          </cell>
        </row>
        <row r="4250">
          <cell r="B4250">
            <v>41906</v>
          </cell>
          <cell r="C4250" t="str">
            <v>14.09.19 ФМ КЛД Платинум</v>
          </cell>
          <cell r="D4250" t="str">
            <v>Основные средства</v>
          </cell>
          <cell r="G4250">
            <v>15600</v>
          </cell>
          <cell r="H4250">
            <v>20</v>
          </cell>
          <cell r="I4250">
            <v>60</v>
          </cell>
        </row>
        <row r="4251">
          <cell r="B4251">
            <v>41906</v>
          </cell>
          <cell r="C4251" t="str">
            <v>Офис КЛД</v>
          </cell>
          <cell r="D4251" t="str">
            <v>подотчет</v>
          </cell>
          <cell r="G4251">
            <v>1432.75</v>
          </cell>
          <cell r="H4251">
            <v>71</v>
          </cell>
          <cell r="I4251">
            <v>50</v>
          </cell>
        </row>
        <row r="4252">
          <cell r="B4252">
            <v>41906</v>
          </cell>
          <cell r="C4252" t="str">
            <v>14.09.14 Drambuie</v>
          </cell>
          <cell r="D4252" t="str">
            <v>оплата покупателя</v>
          </cell>
          <cell r="G4252">
            <v>53170.81</v>
          </cell>
          <cell r="H4252">
            <v>51</v>
          </cell>
          <cell r="I4252">
            <v>62</v>
          </cell>
        </row>
        <row r="4253">
          <cell r="B4253">
            <v>41907</v>
          </cell>
          <cell r="C4253" t="str">
            <v>ТП Автоспеццентр 9</v>
          </cell>
          <cell r="D4253" t="str">
            <v>подотчет</v>
          </cell>
          <cell r="G4253">
            <v>16500</v>
          </cell>
          <cell r="H4253">
            <v>50</v>
          </cell>
          <cell r="I4253">
            <v>71</v>
          </cell>
        </row>
        <row r="4254">
          <cell r="B4254">
            <v>41907</v>
          </cell>
          <cell r="C4254" t="str">
            <v>ТП Автоспеццентр 9</v>
          </cell>
          <cell r="D4254" t="str">
            <v>Основные средства</v>
          </cell>
          <cell r="G4254">
            <v>16500</v>
          </cell>
          <cell r="H4254">
            <v>60</v>
          </cell>
          <cell r="I4254">
            <v>50</v>
          </cell>
        </row>
        <row r="4255">
          <cell r="B4255">
            <v>41907</v>
          </cell>
          <cell r="C4255" t="str">
            <v>14.09.14 Drambuie</v>
          </cell>
          <cell r="D4255" t="str">
            <v>Промоперсонал</v>
          </cell>
          <cell r="G4255">
            <v>5900</v>
          </cell>
          <cell r="H4255">
            <v>60</v>
          </cell>
          <cell r="I4255">
            <v>51</v>
          </cell>
        </row>
        <row r="4256">
          <cell r="B4256">
            <v>41907</v>
          </cell>
          <cell r="C4256" t="str">
            <v>14.07.17 ФМ Le Cristal</v>
          </cell>
          <cell r="D4256" t="str">
            <v>оплата покупателя</v>
          </cell>
          <cell r="G4256">
            <v>255697.65</v>
          </cell>
          <cell r="H4256">
            <v>51</v>
          </cell>
          <cell r="I4256">
            <v>62</v>
          </cell>
        </row>
        <row r="4257">
          <cell r="B4257">
            <v>41907</v>
          </cell>
          <cell r="C4257" t="str">
            <v>14.08.23 ФМ Sidney Beach</v>
          </cell>
          <cell r="D4257" t="str">
            <v>оплата покупателя</v>
          </cell>
          <cell r="G4257">
            <v>264055.36</v>
          </cell>
          <cell r="H4257">
            <v>51</v>
          </cell>
          <cell r="I4257">
            <v>62</v>
          </cell>
        </row>
        <row r="4258">
          <cell r="B4258">
            <v>41907</v>
          </cell>
          <cell r="C4258" t="str">
            <v>14.10.03 ФМ КЗ Extra Lounge</v>
          </cell>
          <cell r="D4258" t="str">
            <v>аренда оборудования</v>
          </cell>
          <cell r="G4258">
            <v>40600</v>
          </cell>
          <cell r="H4258">
            <v>60</v>
          </cell>
          <cell r="I4258">
            <v>51</v>
          </cell>
        </row>
        <row r="4259">
          <cell r="B4259">
            <v>41907</v>
          </cell>
          <cell r="C4259" t="str">
            <v>Офис</v>
          </cell>
          <cell r="D4259" t="str">
            <v>накладные расходы</v>
          </cell>
          <cell r="G4259">
            <v>1000</v>
          </cell>
          <cell r="H4259">
            <v>76</v>
          </cell>
          <cell r="I4259">
            <v>50</v>
          </cell>
        </row>
        <row r="4260">
          <cell r="B4260">
            <v>41907</v>
          </cell>
          <cell r="C4260" t="str">
            <v>Офис</v>
          </cell>
          <cell r="D4260" t="str">
            <v>накладные расходы</v>
          </cell>
          <cell r="G4260">
            <v>1000</v>
          </cell>
          <cell r="H4260">
            <v>26</v>
          </cell>
          <cell r="I4260">
            <v>76</v>
          </cell>
        </row>
        <row r="4261">
          <cell r="B4261">
            <v>41907</v>
          </cell>
          <cell r="C4261" t="str">
            <v>офис</v>
          </cell>
          <cell r="D4261" t="str">
            <v>накладные расходы</v>
          </cell>
          <cell r="G4261">
            <v>3600</v>
          </cell>
          <cell r="H4261">
            <v>76</v>
          </cell>
          <cell r="I4261">
            <v>51</v>
          </cell>
        </row>
        <row r="4262">
          <cell r="B4262">
            <v>41907</v>
          </cell>
          <cell r="C4262" t="str">
            <v>офис</v>
          </cell>
          <cell r="D4262" t="str">
            <v>накладные расходы</v>
          </cell>
          <cell r="G4262">
            <v>3600</v>
          </cell>
          <cell r="H4262">
            <v>26</v>
          </cell>
          <cell r="I4262">
            <v>76</v>
          </cell>
        </row>
        <row r="4263">
          <cell r="B4263">
            <v>41908</v>
          </cell>
          <cell r="C4263" t="str">
            <v>Офис</v>
          </cell>
          <cell r="D4263" t="str">
            <v>накладные расходы</v>
          </cell>
          <cell r="G4263">
            <v>11298.2</v>
          </cell>
          <cell r="H4263">
            <v>76</v>
          </cell>
          <cell r="I4263">
            <v>51</v>
          </cell>
        </row>
        <row r="4264">
          <cell r="B4264">
            <v>41908</v>
          </cell>
          <cell r="C4264" t="str">
            <v>Офис</v>
          </cell>
          <cell r="D4264" t="str">
            <v>Зарплата 08</v>
          </cell>
          <cell r="G4264">
            <v>1500</v>
          </cell>
          <cell r="H4264">
            <v>70</v>
          </cell>
          <cell r="I4264">
            <v>50</v>
          </cell>
        </row>
        <row r="4265">
          <cell r="B4265">
            <v>41908</v>
          </cell>
          <cell r="C4265" t="str">
            <v>ФКЦ</v>
          </cell>
          <cell r="D4265" t="str">
            <v>Инвестиции</v>
          </cell>
          <cell r="G4265">
            <v>50000</v>
          </cell>
          <cell r="H4265">
            <v>60</v>
          </cell>
          <cell r="I4265">
            <v>50</v>
          </cell>
        </row>
        <row r="4266">
          <cell r="B4266">
            <v>41908</v>
          </cell>
          <cell r="C4266" t="str">
            <v>ФКЦ</v>
          </cell>
          <cell r="D4266" t="str">
            <v>Инвестиции</v>
          </cell>
          <cell r="G4266">
            <v>3614</v>
          </cell>
          <cell r="H4266">
            <v>60</v>
          </cell>
          <cell r="I4266">
            <v>50</v>
          </cell>
        </row>
        <row r="4267">
          <cell r="B4267">
            <v>41908</v>
          </cell>
          <cell r="C4267" t="str">
            <v>Офис</v>
          </cell>
          <cell r="D4267" t="str">
            <v>% по кредитам и займам</v>
          </cell>
          <cell r="G4267">
            <v>44009</v>
          </cell>
          <cell r="H4267">
            <v>76</v>
          </cell>
          <cell r="I4267">
            <v>50</v>
          </cell>
        </row>
        <row r="4268">
          <cell r="B4268">
            <v>41908</v>
          </cell>
          <cell r="C4268" t="str">
            <v>Офис</v>
          </cell>
          <cell r="D4268" t="str">
            <v>% по кредитам и займам</v>
          </cell>
          <cell r="G4268">
            <v>37730</v>
          </cell>
          <cell r="H4268">
            <v>76</v>
          </cell>
          <cell r="I4268">
            <v>50</v>
          </cell>
        </row>
        <row r="4269">
          <cell r="B4269">
            <v>41908</v>
          </cell>
          <cell r="C4269" t="str">
            <v>Офис</v>
          </cell>
          <cell r="D4269" t="str">
            <v>% по кредитам и займам</v>
          </cell>
          <cell r="G4269">
            <v>60000</v>
          </cell>
          <cell r="H4269">
            <v>76</v>
          </cell>
          <cell r="I4269">
            <v>50</v>
          </cell>
        </row>
        <row r="4270">
          <cell r="B4270">
            <v>41908</v>
          </cell>
          <cell r="C4270" t="str">
            <v>Офис</v>
          </cell>
          <cell r="D4270" t="str">
            <v>накладные расходы</v>
          </cell>
          <cell r="G4270">
            <v>900</v>
          </cell>
          <cell r="H4270">
            <v>76</v>
          </cell>
          <cell r="I4270">
            <v>51</v>
          </cell>
        </row>
        <row r="4271">
          <cell r="B4271">
            <v>41908</v>
          </cell>
          <cell r="C4271" t="str">
            <v>Офис</v>
          </cell>
          <cell r="D4271" t="str">
            <v>накладные расходы</v>
          </cell>
          <cell r="G4271">
            <v>900</v>
          </cell>
          <cell r="H4271">
            <v>26</v>
          </cell>
          <cell r="I4271">
            <v>76</v>
          </cell>
        </row>
        <row r="4272">
          <cell r="B4272">
            <v>41908</v>
          </cell>
          <cell r="C4272" t="str">
            <v>Офис</v>
          </cell>
          <cell r="D4272" t="str">
            <v>подотчет</v>
          </cell>
          <cell r="G4272">
            <v>10600</v>
          </cell>
          <cell r="H4272">
            <v>71</v>
          </cell>
          <cell r="I4272">
            <v>50</v>
          </cell>
        </row>
        <row r="4273">
          <cell r="B4273">
            <v>41908</v>
          </cell>
          <cell r="C4273" t="str">
            <v>офис</v>
          </cell>
          <cell r="D4273" t="str">
            <v>% по кредитам и займам</v>
          </cell>
          <cell r="G4273">
            <v>20000</v>
          </cell>
          <cell r="H4273">
            <v>76</v>
          </cell>
          <cell r="I4273">
            <v>50</v>
          </cell>
        </row>
        <row r="4274">
          <cell r="B4274">
            <v>41908</v>
          </cell>
          <cell r="C4274" t="str">
            <v>Офис</v>
          </cell>
          <cell r="D4274" t="str">
            <v>подотчет</v>
          </cell>
          <cell r="G4274">
            <v>40000</v>
          </cell>
          <cell r="H4274">
            <v>71</v>
          </cell>
          <cell r="I4274">
            <v>50</v>
          </cell>
        </row>
        <row r="4275">
          <cell r="B4275">
            <v>41908</v>
          </cell>
          <cell r="C4275" t="str">
            <v>Офис</v>
          </cell>
          <cell r="D4275" t="str">
            <v>% по кредитам и займам</v>
          </cell>
          <cell r="G4275">
            <v>11733.333333333334</v>
          </cell>
          <cell r="H4275">
            <v>76</v>
          </cell>
          <cell r="I4275">
            <v>50</v>
          </cell>
        </row>
        <row r="4276">
          <cell r="B4276">
            <v>41908</v>
          </cell>
          <cell r="C4276" t="str">
            <v>Офис</v>
          </cell>
          <cell r="D4276" t="str">
            <v>% по кредитам и займам</v>
          </cell>
          <cell r="G4276">
            <v>11733.333333333334</v>
          </cell>
          <cell r="H4276">
            <v>26</v>
          </cell>
          <cell r="I4276">
            <v>76</v>
          </cell>
        </row>
        <row r="4277">
          <cell r="B4277">
            <v>41908</v>
          </cell>
          <cell r="C4277" t="str">
            <v>Офис</v>
          </cell>
          <cell r="D4277" t="str">
            <v>% по кредитам и займам</v>
          </cell>
          <cell r="G4277">
            <v>15806.451612903225</v>
          </cell>
          <cell r="H4277">
            <v>76</v>
          </cell>
          <cell r="I4277">
            <v>50</v>
          </cell>
        </row>
        <row r="4278">
          <cell r="B4278">
            <v>41908</v>
          </cell>
          <cell r="C4278" t="str">
            <v>Офис</v>
          </cell>
          <cell r="D4278" t="str">
            <v>% по кредитам и займам</v>
          </cell>
          <cell r="G4278">
            <v>15806.451612903225</v>
          </cell>
          <cell r="H4278">
            <v>26</v>
          </cell>
          <cell r="I4278">
            <v>76</v>
          </cell>
        </row>
        <row r="4279">
          <cell r="B4279">
            <v>41908</v>
          </cell>
          <cell r="C4279" t="str">
            <v>14.09.30 ФМ Коммерсант</v>
          </cell>
          <cell r="D4279" t="str">
            <v>подотчет</v>
          </cell>
          <cell r="G4279">
            <v>44200</v>
          </cell>
          <cell r="H4279">
            <v>71</v>
          </cell>
          <cell r="I4279">
            <v>50</v>
          </cell>
        </row>
        <row r="4280">
          <cell r="B4280">
            <v>41908</v>
          </cell>
          <cell r="C4280" t="str">
            <v>14.10.13 ФМ Производство пакетов</v>
          </cell>
          <cell r="D4280" t="str">
            <v>полиграфия и производство</v>
          </cell>
          <cell r="G4280">
            <v>136680</v>
          </cell>
          <cell r="H4280">
            <v>60</v>
          </cell>
          <cell r="I4280">
            <v>51</v>
          </cell>
        </row>
        <row r="4281">
          <cell r="B4281">
            <v>41908</v>
          </cell>
          <cell r="C4281" t="str">
            <v>14.10.20 ФМ Snus Booking</v>
          </cell>
          <cell r="D4281" t="str">
            <v>букинг</v>
          </cell>
          <cell r="G4281">
            <v>169920</v>
          </cell>
          <cell r="H4281">
            <v>60</v>
          </cell>
          <cell r="I4281">
            <v>51</v>
          </cell>
        </row>
        <row r="4282">
          <cell r="B4282">
            <v>41908</v>
          </cell>
          <cell r="C4282" t="str">
            <v>14.07.25 ФМ Sidney Beach</v>
          </cell>
          <cell r="D4282" t="str">
            <v>подотчет</v>
          </cell>
          <cell r="G4282">
            <v>4700</v>
          </cell>
          <cell r="H4282">
            <v>50</v>
          </cell>
          <cell r="I4282">
            <v>71</v>
          </cell>
        </row>
        <row r="4283">
          <cell r="B4283">
            <v>41908</v>
          </cell>
          <cell r="C4283" t="str">
            <v>14.07.25 ФМ Sidney Beach</v>
          </cell>
          <cell r="D4283" t="str">
            <v>полиграфия и производство</v>
          </cell>
          <cell r="G4283">
            <v>466</v>
          </cell>
          <cell r="H4283">
            <v>60</v>
          </cell>
          <cell r="I4283">
            <v>50</v>
          </cell>
        </row>
        <row r="4284">
          <cell r="B4284">
            <v>41908</v>
          </cell>
          <cell r="C4284" t="str">
            <v>14.07.25 ФМ Sidney Beach</v>
          </cell>
          <cell r="D4284" t="str">
            <v>полиграфия и производство</v>
          </cell>
          <cell r="G4284">
            <v>1637</v>
          </cell>
          <cell r="H4284">
            <v>60</v>
          </cell>
          <cell r="I4284">
            <v>50</v>
          </cell>
        </row>
        <row r="4285">
          <cell r="B4285">
            <v>41908</v>
          </cell>
          <cell r="C4285" t="str">
            <v>14.07.25 ФМ Sidney Beach</v>
          </cell>
          <cell r="D4285" t="str">
            <v>полиграфия и производство</v>
          </cell>
          <cell r="G4285">
            <v>693</v>
          </cell>
          <cell r="H4285">
            <v>60</v>
          </cell>
          <cell r="I4285">
            <v>50</v>
          </cell>
        </row>
        <row r="4286">
          <cell r="B4286">
            <v>41908</v>
          </cell>
          <cell r="C4286" t="str">
            <v>Газель</v>
          </cell>
          <cell r="D4286" t="str">
            <v>подотчет</v>
          </cell>
          <cell r="G4286">
            <v>2400</v>
          </cell>
          <cell r="H4286">
            <v>50</v>
          </cell>
          <cell r="I4286">
            <v>71</v>
          </cell>
        </row>
        <row r="4287">
          <cell r="B4287">
            <v>41908</v>
          </cell>
          <cell r="C4287" t="str">
            <v>Газель</v>
          </cell>
          <cell r="D4287" t="str">
            <v>обслуживание газели</v>
          </cell>
          <cell r="G4287">
            <v>3250</v>
          </cell>
          <cell r="H4287">
            <v>60</v>
          </cell>
          <cell r="I4287">
            <v>50</v>
          </cell>
        </row>
        <row r="4288">
          <cell r="B4288">
            <v>41908</v>
          </cell>
          <cell r="C4288" t="str">
            <v>Газель</v>
          </cell>
          <cell r="D4288" t="str">
            <v>обслуживание газели</v>
          </cell>
          <cell r="G4288">
            <v>1000</v>
          </cell>
          <cell r="H4288">
            <v>60</v>
          </cell>
          <cell r="I4288">
            <v>50</v>
          </cell>
        </row>
        <row r="4289">
          <cell r="B4289">
            <v>41908</v>
          </cell>
          <cell r="C4289" t="str">
            <v>Газель</v>
          </cell>
          <cell r="D4289" t="str">
            <v>обслуживание газели</v>
          </cell>
          <cell r="G4289">
            <v>3250</v>
          </cell>
          <cell r="H4289">
            <v>20</v>
          </cell>
          <cell r="I4289">
            <v>60</v>
          </cell>
        </row>
        <row r="4290">
          <cell r="B4290">
            <v>41908</v>
          </cell>
          <cell r="C4290" t="str">
            <v>Газель</v>
          </cell>
          <cell r="D4290" t="str">
            <v>обслуживание газели</v>
          </cell>
          <cell r="G4290">
            <v>1000</v>
          </cell>
          <cell r="H4290">
            <v>20</v>
          </cell>
          <cell r="I4290">
            <v>60</v>
          </cell>
        </row>
        <row r="4291">
          <cell r="B4291">
            <v>41908</v>
          </cell>
          <cell r="C4291" t="str">
            <v>О!Бюро</v>
          </cell>
          <cell r="D4291" t="str">
            <v>Инвестиции</v>
          </cell>
          <cell r="G4291">
            <v>40000</v>
          </cell>
          <cell r="H4291">
            <v>60</v>
          </cell>
          <cell r="I4291">
            <v>50</v>
          </cell>
        </row>
        <row r="4292">
          <cell r="B4292">
            <v>41908</v>
          </cell>
          <cell r="C4292" t="str">
            <v>О!Бюро</v>
          </cell>
          <cell r="D4292" t="str">
            <v>Инвестиции</v>
          </cell>
          <cell r="G4292">
            <v>40000</v>
          </cell>
          <cell r="H4292">
            <v>20</v>
          </cell>
          <cell r="I4292">
            <v>60</v>
          </cell>
        </row>
        <row r="4293">
          <cell r="B4293">
            <v>41908</v>
          </cell>
          <cell r="C4293" t="str">
            <v>ФКЦ</v>
          </cell>
          <cell r="D4293" t="str">
            <v>Инвестиции</v>
          </cell>
          <cell r="G4293">
            <v>50000</v>
          </cell>
          <cell r="H4293">
            <v>20</v>
          </cell>
          <cell r="I4293">
            <v>60</v>
          </cell>
        </row>
        <row r="4294">
          <cell r="B4294">
            <v>41908</v>
          </cell>
          <cell r="C4294" t="str">
            <v>ФКЦ</v>
          </cell>
          <cell r="D4294" t="str">
            <v>Инвестиции</v>
          </cell>
          <cell r="G4294">
            <v>3614</v>
          </cell>
          <cell r="H4294">
            <v>20</v>
          </cell>
          <cell r="I4294">
            <v>60</v>
          </cell>
        </row>
        <row r="4295">
          <cell r="B4295">
            <v>41909</v>
          </cell>
          <cell r="C4295" t="str">
            <v>офис</v>
          </cell>
          <cell r="D4295" t="str">
            <v>% по кредитам и займам</v>
          </cell>
          <cell r="G4295">
            <v>20000</v>
          </cell>
          <cell r="H4295">
            <v>26</v>
          </cell>
          <cell r="I4295">
            <v>76</v>
          </cell>
        </row>
        <row r="4296">
          <cell r="B4296">
            <v>41909</v>
          </cell>
          <cell r="C4296" t="str">
            <v>14.09.27 Профориентация Раздача листовок</v>
          </cell>
          <cell r="D4296" t="str">
            <v>Реализация</v>
          </cell>
          <cell r="G4296">
            <v>1200</v>
          </cell>
          <cell r="H4296">
            <v>62</v>
          </cell>
          <cell r="I4296">
            <v>90</v>
          </cell>
        </row>
        <row r="4297">
          <cell r="B4297">
            <v>41909</v>
          </cell>
          <cell r="C4297" t="str">
            <v>14.09.27 Профориентация Раздача листовок</v>
          </cell>
          <cell r="D4297" t="str">
            <v>Промоперсонал</v>
          </cell>
          <cell r="G4297">
            <v>800</v>
          </cell>
          <cell r="H4297">
            <v>20</v>
          </cell>
          <cell r="I4297">
            <v>60</v>
          </cell>
        </row>
        <row r="4298">
          <cell r="B4298">
            <v>41911</v>
          </cell>
          <cell r="C4298" t="str">
            <v>ФД</v>
          </cell>
          <cell r="D4298" t="str">
            <v>перемещение</v>
          </cell>
          <cell r="G4298">
            <v>111107</v>
          </cell>
          <cell r="H4298">
            <v>50</v>
          </cell>
          <cell r="I4298">
            <v>51</v>
          </cell>
        </row>
        <row r="4299">
          <cell r="B4299">
            <v>41911</v>
          </cell>
          <cell r="C4299" t="str">
            <v>Офис</v>
          </cell>
          <cell r="D4299" t="str">
            <v>накладные расходы</v>
          </cell>
          <cell r="G4299">
            <v>494</v>
          </cell>
          <cell r="H4299">
            <v>76</v>
          </cell>
          <cell r="I4299">
            <v>50</v>
          </cell>
        </row>
        <row r="4300">
          <cell r="B4300">
            <v>41911</v>
          </cell>
          <cell r="C4300" t="str">
            <v>Офис</v>
          </cell>
          <cell r="D4300" t="str">
            <v>накладные расходы</v>
          </cell>
          <cell r="G4300">
            <v>494</v>
          </cell>
          <cell r="H4300">
            <v>26</v>
          </cell>
          <cell r="I4300">
            <v>76</v>
          </cell>
        </row>
        <row r="4301">
          <cell r="B4301">
            <v>41911</v>
          </cell>
          <cell r="C4301" t="str">
            <v>Офис</v>
          </cell>
          <cell r="D4301" t="str">
            <v>Зарплата 09</v>
          </cell>
          <cell r="G4301">
            <v>1000</v>
          </cell>
          <cell r="H4301">
            <v>70</v>
          </cell>
          <cell r="I4301">
            <v>50</v>
          </cell>
        </row>
        <row r="4302">
          <cell r="B4302">
            <v>41911</v>
          </cell>
          <cell r="C4302" t="str">
            <v>Офис</v>
          </cell>
          <cell r="D4302" t="str">
            <v>накладные расходы</v>
          </cell>
          <cell r="G4302">
            <v>1360</v>
          </cell>
          <cell r="H4302">
            <v>76</v>
          </cell>
          <cell r="I4302">
            <v>50</v>
          </cell>
        </row>
        <row r="4303">
          <cell r="B4303">
            <v>41911</v>
          </cell>
          <cell r="C4303" t="str">
            <v>Офис КЛД</v>
          </cell>
          <cell r="D4303" t="str">
            <v>подотчет</v>
          </cell>
          <cell r="G4303">
            <v>1432.75</v>
          </cell>
          <cell r="H4303">
            <v>50</v>
          </cell>
          <cell r="I4303">
            <v>71</v>
          </cell>
        </row>
        <row r="4304">
          <cell r="B4304">
            <v>41911</v>
          </cell>
          <cell r="C4304" t="str">
            <v>14.09.19 ФМ КЛД Платинум</v>
          </cell>
          <cell r="D4304" t="str">
            <v>полиграфия и производство</v>
          </cell>
          <cell r="G4304">
            <v>1453.5</v>
          </cell>
          <cell r="H4304">
            <v>60</v>
          </cell>
          <cell r="I4304">
            <v>50</v>
          </cell>
        </row>
        <row r="4305">
          <cell r="B4305">
            <v>41911</v>
          </cell>
          <cell r="C4305" t="str">
            <v>14.09.19 ФМ КЛД Платинум</v>
          </cell>
          <cell r="D4305" t="str">
            <v>полиграфия и производство</v>
          </cell>
          <cell r="G4305">
            <v>-2907</v>
          </cell>
          <cell r="H4305">
            <v>60</v>
          </cell>
          <cell r="I4305">
            <v>50</v>
          </cell>
        </row>
        <row r="4306">
          <cell r="B4306">
            <v>41911</v>
          </cell>
          <cell r="C4306" t="str">
            <v>Офис КЛД</v>
          </cell>
          <cell r="D4306" t="str">
            <v>Телефония</v>
          </cell>
          <cell r="G4306">
            <v>500</v>
          </cell>
          <cell r="H4306">
            <v>76</v>
          </cell>
          <cell r="I4306">
            <v>50</v>
          </cell>
        </row>
        <row r="4307">
          <cell r="B4307">
            <v>41911</v>
          </cell>
          <cell r="C4307" t="str">
            <v>14.09.19 ФМ КЛД Платинум</v>
          </cell>
          <cell r="D4307" t="str">
            <v>полиграфия и производство</v>
          </cell>
          <cell r="G4307">
            <v>1453</v>
          </cell>
          <cell r="H4307">
            <v>20</v>
          </cell>
          <cell r="I4307">
            <v>60</v>
          </cell>
        </row>
        <row r="4308">
          <cell r="B4308">
            <v>41911</v>
          </cell>
          <cell r="C4308" t="str">
            <v>14.09.19 ФМ КЛД Платинум</v>
          </cell>
          <cell r="D4308" t="str">
            <v>полиграфия и производство</v>
          </cell>
          <cell r="G4308">
            <v>-2907</v>
          </cell>
          <cell r="H4308">
            <v>20</v>
          </cell>
          <cell r="I4308">
            <v>60</v>
          </cell>
        </row>
        <row r="4309">
          <cell r="B4309">
            <v>41911</v>
          </cell>
          <cell r="C4309" t="str">
            <v>Офис КЛД</v>
          </cell>
          <cell r="D4309" t="str">
            <v>Телефония</v>
          </cell>
          <cell r="G4309">
            <v>500</v>
          </cell>
          <cell r="H4309">
            <v>26</v>
          </cell>
          <cell r="I4309">
            <v>76</v>
          </cell>
        </row>
        <row r="4310">
          <cell r="B4310">
            <v>41911</v>
          </cell>
          <cell r="C4310" t="str">
            <v>Офис КЛД</v>
          </cell>
          <cell r="D4310" t="str">
            <v>подотчет</v>
          </cell>
          <cell r="G4310">
            <v>2793.25</v>
          </cell>
          <cell r="H4310">
            <v>71</v>
          </cell>
          <cell r="I4310">
            <v>50</v>
          </cell>
        </row>
        <row r="4311">
          <cell r="B4311">
            <v>41911</v>
          </cell>
          <cell r="C4311" t="str">
            <v>14.09.30 ФМ Коммерсант</v>
          </cell>
          <cell r="D4311" t="str">
            <v>подотчет</v>
          </cell>
          <cell r="G4311">
            <v>44200</v>
          </cell>
          <cell r="H4311">
            <v>50</v>
          </cell>
          <cell r="I4311">
            <v>71</v>
          </cell>
        </row>
        <row r="4312">
          <cell r="B4312">
            <v>41911</v>
          </cell>
          <cell r="C4312" t="str">
            <v>14.10.03 ФМ КЗ Extra Lounge</v>
          </cell>
          <cell r="D4312" t="str">
            <v>подотчет</v>
          </cell>
          <cell r="G4312">
            <v>44200</v>
          </cell>
          <cell r="H4312">
            <v>71</v>
          </cell>
          <cell r="I4312">
            <v>50</v>
          </cell>
        </row>
        <row r="4313">
          <cell r="B4313">
            <v>41911</v>
          </cell>
          <cell r="C4313" t="str">
            <v>14.10.03 ФМ КЗ Extra Lounge</v>
          </cell>
          <cell r="D4313" t="str">
            <v>Сопровождение деятельности</v>
          </cell>
          <cell r="G4313">
            <v>10470</v>
          </cell>
          <cell r="H4313">
            <v>60</v>
          </cell>
          <cell r="I4313">
            <v>51</v>
          </cell>
        </row>
        <row r="4314">
          <cell r="B4314">
            <v>41911</v>
          </cell>
          <cell r="C4314" t="str">
            <v>14.10.03 ФМ КЗ Extra Lounge</v>
          </cell>
          <cell r="D4314" t="str">
            <v>Сопровождение деятельности</v>
          </cell>
          <cell r="G4314">
            <v>15080</v>
          </cell>
          <cell r="H4314">
            <v>60</v>
          </cell>
          <cell r="I4314">
            <v>51</v>
          </cell>
        </row>
        <row r="4315">
          <cell r="B4315">
            <v>41911</v>
          </cell>
          <cell r="C4315" t="str">
            <v>14.08.16 ФМ Москва-Сити</v>
          </cell>
          <cell r="D4315" t="str">
            <v>подотчет</v>
          </cell>
          <cell r="G4315">
            <v>13200</v>
          </cell>
          <cell r="H4315">
            <v>50</v>
          </cell>
          <cell r="I4315">
            <v>71</v>
          </cell>
        </row>
        <row r="4316">
          <cell r="B4316">
            <v>41911</v>
          </cell>
          <cell r="C4316" t="str">
            <v>14.08.03 ФМ КЛД Сити Джаз</v>
          </cell>
          <cell r="D4316" t="str">
            <v>Доп. персонал</v>
          </cell>
          <cell r="G4316">
            <v>4000</v>
          </cell>
          <cell r="H4316">
            <v>60</v>
          </cell>
          <cell r="I4316">
            <v>50</v>
          </cell>
        </row>
        <row r="4317">
          <cell r="B4317">
            <v>41911</v>
          </cell>
          <cell r="C4317" t="str">
            <v>14.08.03 ФМ КЛД Сити Джаз</v>
          </cell>
          <cell r="D4317" t="str">
            <v>Доп. персонал</v>
          </cell>
          <cell r="G4317">
            <v>2000</v>
          </cell>
          <cell r="H4317">
            <v>60</v>
          </cell>
          <cell r="I4317">
            <v>50</v>
          </cell>
        </row>
        <row r="4318">
          <cell r="B4318">
            <v>41911</v>
          </cell>
          <cell r="C4318" t="str">
            <v>14.08.03 ФМ КЛД Сити Джаз</v>
          </cell>
          <cell r="D4318" t="str">
            <v>Доп. персонал</v>
          </cell>
          <cell r="G4318">
            <v>1600</v>
          </cell>
          <cell r="H4318">
            <v>60</v>
          </cell>
          <cell r="I4318">
            <v>50</v>
          </cell>
        </row>
        <row r="4319">
          <cell r="B4319">
            <v>41911</v>
          </cell>
          <cell r="C4319" t="str">
            <v>14.08.03 ФМ КЛД Сити Джаз</v>
          </cell>
          <cell r="D4319" t="str">
            <v>логистика и монтаж</v>
          </cell>
          <cell r="G4319">
            <v>2600</v>
          </cell>
          <cell r="H4319">
            <v>60</v>
          </cell>
          <cell r="I4319">
            <v>50</v>
          </cell>
        </row>
        <row r="4320">
          <cell r="B4320">
            <v>41911</v>
          </cell>
          <cell r="C4320" t="str">
            <v>14.08.03 ФМ КЛД Сити Джаз</v>
          </cell>
          <cell r="D4320" t="str">
            <v>аренда оборудования</v>
          </cell>
          <cell r="G4320">
            <v>3000</v>
          </cell>
          <cell r="H4320">
            <v>60</v>
          </cell>
          <cell r="I4320">
            <v>50</v>
          </cell>
        </row>
        <row r="4321">
          <cell r="B4321">
            <v>41911</v>
          </cell>
          <cell r="C4321" t="str">
            <v>14.10.10 ФМ Закупка премиумсов</v>
          </cell>
          <cell r="D4321" t="str">
            <v>Сопровождение деятельности</v>
          </cell>
          <cell r="G4321">
            <v>2320.83</v>
          </cell>
          <cell r="H4321">
            <v>60</v>
          </cell>
          <cell r="I4321">
            <v>50</v>
          </cell>
        </row>
        <row r="4322">
          <cell r="B4322">
            <v>41911</v>
          </cell>
          <cell r="C4322" t="str">
            <v>ФД</v>
          </cell>
          <cell r="D4322" t="str">
            <v>Займы</v>
          </cell>
          <cell r="G4322">
            <v>80000</v>
          </cell>
          <cell r="H4322">
            <v>66</v>
          </cell>
          <cell r="I4322">
            <v>50</v>
          </cell>
        </row>
        <row r="4323">
          <cell r="B4323">
            <v>41911</v>
          </cell>
          <cell r="C4323" t="str">
            <v>Офис</v>
          </cell>
          <cell r="D4323" t="str">
            <v>% по кредитам и займам</v>
          </cell>
          <cell r="G4323">
            <v>8255.9500000000007</v>
          </cell>
          <cell r="H4323">
            <v>76</v>
          </cell>
          <cell r="I4323">
            <v>50</v>
          </cell>
        </row>
        <row r="4324">
          <cell r="B4324">
            <v>41911</v>
          </cell>
          <cell r="C4324" t="str">
            <v>Офис</v>
          </cell>
          <cell r="D4324" t="str">
            <v>% по кредитам и займам</v>
          </cell>
          <cell r="G4324">
            <v>8255.9500000000007</v>
          </cell>
          <cell r="H4324">
            <v>26</v>
          </cell>
          <cell r="I4324">
            <v>76</v>
          </cell>
        </row>
        <row r="4325">
          <cell r="B4325">
            <v>41911</v>
          </cell>
          <cell r="C4325" t="str">
            <v>14.09.07 ФМ Логистика</v>
          </cell>
          <cell r="D4325" t="str">
            <v>логистика и монтаж</v>
          </cell>
          <cell r="G4325">
            <v>6560</v>
          </cell>
          <cell r="H4325">
            <v>60</v>
          </cell>
          <cell r="I4325">
            <v>50</v>
          </cell>
        </row>
        <row r="4326">
          <cell r="B4326">
            <v>41911</v>
          </cell>
          <cell r="C4326" t="str">
            <v>14.09.07 ФМ Логистика</v>
          </cell>
          <cell r="D4326" t="str">
            <v>логистика и монтаж</v>
          </cell>
          <cell r="G4326">
            <v>6560</v>
          </cell>
          <cell r="H4326">
            <v>20</v>
          </cell>
          <cell r="I4326">
            <v>60</v>
          </cell>
        </row>
        <row r="4327">
          <cell r="B4327">
            <v>41911</v>
          </cell>
          <cell r="C4327" t="str">
            <v>Офис</v>
          </cell>
          <cell r="D4327" t="str">
            <v>накладные расходы</v>
          </cell>
          <cell r="G4327">
            <v>1360</v>
          </cell>
          <cell r="H4327">
            <v>26</v>
          </cell>
          <cell r="I4327">
            <v>76</v>
          </cell>
        </row>
        <row r="4328">
          <cell r="B4328">
            <v>41911</v>
          </cell>
          <cell r="C4328" t="str">
            <v>14.09.01 Невская Ратуша-макеты</v>
          </cell>
          <cell r="D4328" t="str">
            <v>оплата покупателя</v>
          </cell>
          <cell r="G4328">
            <v>6749.6</v>
          </cell>
          <cell r="H4328">
            <v>51</v>
          </cell>
          <cell r="I4328">
            <v>62</v>
          </cell>
        </row>
        <row r="4329">
          <cell r="B4329">
            <v>41912</v>
          </cell>
          <cell r="C4329" t="str">
            <v>Офис</v>
          </cell>
          <cell r="D4329" t="str">
            <v>% по кредитам и займам</v>
          </cell>
          <cell r="G4329">
            <v>44009</v>
          </cell>
          <cell r="H4329">
            <v>26</v>
          </cell>
          <cell r="I4329">
            <v>76</v>
          </cell>
        </row>
        <row r="4330">
          <cell r="B4330">
            <v>41912</v>
          </cell>
          <cell r="C4330" t="str">
            <v>Офис</v>
          </cell>
          <cell r="D4330" t="str">
            <v>% по кредитам и займам</v>
          </cell>
          <cell r="G4330">
            <v>37730</v>
          </cell>
          <cell r="H4330">
            <v>26</v>
          </cell>
          <cell r="I4330">
            <v>76</v>
          </cell>
        </row>
        <row r="4331">
          <cell r="B4331">
            <v>41912</v>
          </cell>
          <cell r="C4331" t="str">
            <v>Офис</v>
          </cell>
          <cell r="D4331" t="str">
            <v>% по кредитам и займам</v>
          </cell>
          <cell r="G4331">
            <v>60000</v>
          </cell>
          <cell r="H4331">
            <v>26</v>
          </cell>
          <cell r="I4331">
            <v>76</v>
          </cell>
        </row>
        <row r="4332">
          <cell r="B4332">
            <v>41912</v>
          </cell>
          <cell r="C4332" t="str">
            <v>14.08.05 ФМ КЛД Parliament DataBase Activation Kaliningrad</v>
          </cell>
          <cell r="D4332" t="str">
            <v>подотчет</v>
          </cell>
          <cell r="G4332">
            <v>30500</v>
          </cell>
          <cell r="H4332">
            <v>50</v>
          </cell>
          <cell r="I4332">
            <v>71</v>
          </cell>
        </row>
        <row r="4333">
          <cell r="B4333">
            <v>41912</v>
          </cell>
          <cell r="C4333" t="str">
            <v>14.08.05 ФМ КЛД Parliament DataBase Activation Kaliningrad</v>
          </cell>
          <cell r="D4333" t="str">
            <v>Доп. персонал</v>
          </cell>
          <cell r="G4333">
            <v>30500</v>
          </cell>
          <cell r="H4333">
            <v>60</v>
          </cell>
          <cell r="I4333">
            <v>50</v>
          </cell>
        </row>
        <row r="4334">
          <cell r="B4334">
            <v>41912</v>
          </cell>
          <cell r="C4334" t="str">
            <v>14.10.03 ФМ КЗ Extra Lounge</v>
          </cell>
          <cell r="D4334" t="str">
            <v>логистика и монтаж</v>
          </cell>
          <cell r="G4334">
            <v>25000</v>
          </cell>
          <cell r="H4334">
            <v>60</v>
          </cell>
          <cell r="I4334">
            <v>51</v>
          </cell>
        </row>
        <row r="4335">
          <cell r="B4335">
            <v>41912</v>
          </cell>
          <cell r="C4335" t="str">
            <v>Офис</v>
          </cell>
          <cell r="D4335" t="str">
            <v>накладные расходы</v>
          </cell>
          <cell r="G4335">
            <v>704</v>
          </cell>
          <cell r="H4335">
            <v>76</v>
          </cell>
          <cell r="I4335">
            <v>50</v>
          </cell>
        </row>
        <row r="4336">
          <cell r="B4336">
            <v>41912</v>
          </cell>
          <cell r="C4336" t="str">
            <v>ИД</v>
          </cell>
          <cell r="D4336" t="str">
            <v>депозиты</v>
          </cell>
          <cell r="G4336">
            <v>400000</v>
          </cell>
          <cell r="H4336">
            <v>51</v>
          </cell>
          <cell r="I4336">
            <v>54</v>
          </cell>
        </row>
        <row r="4337">
          <cell r="B4337">
            <v>41912</v>
          </cell>
          <cell r="C4337" t="str">
            <v>ИД</v>
          </cell>
          <cell r="D4337" t="str">
            <v>доход от ИД</v>
          </cell>
          <cell r="G4337">
            <v>449.75</v>
          </cell>
          <cell r="H4337">
            <v>51</v>
          </cell>
          <cell r="I4337">
            <v>91</v>
          </cell>
        </row>
        <row r="4338">
          <cell r="B4338">
            <v>41912</v>
          </cell>
          <cell r="C4338" t="str">
            <v>Офис</v>
          </cell>
          <cell r="D4338" t="str">
            <v>накладные расходы</v>
          </cell>
          <cell r="G4338">
            <v>3900</v>
          </cell>
          <cell r="H4338">
            <v>76</v>
          </cell>
          <cell r="I4338">
            <v>50</v>
          </cell>
        </row>
        <row r="4339">
          <cell r="B4339">
            <v>41912</v>
          </cell>
          <cell r="C4339" t="str">
            <v>Офис</v>
          </cell>
          <cell r="D4339" t="str">
            <v>подотчет</v>
          </cell>
          <cell r="G4339">
            <v>40000</v>
          </cell>
          <cell r="H4339">
            <v>50</v>
          </cell>
          <cell r="I4339">
            <v>71</v>
          </cell>
        </row>
        <row r="4340">
          <cell r="B4340">
            <v>41912</v>
          </cell>
          <cell r="C4340" t="str">
            <v>Офис</v>
          </cell>
          <cell r="D4340" t="str">
            <v>накладные расходы</v>
          </cell>
          <cell r="G4340">
            <v>40000</v>
          </cell>
          <cell r="H4340">
            <v>76</v>
          </cell>
          <cell r="I4340">
            <v>50</v>
          </cell>
        </row>
        <row r="4341">
          <cell r="B4341">
            <v>41912</v>
          </cell>
          <cell r="C4341" t="str">
            <v>Офис</v>
          </cell>
          <cell r="D4341" t="str">
            <v>накладные расходы</v>
          </cell>
          <cell r="G4341">
            <v>40000</v>
          </cell>
          <cell r="H4341">
            <v>26</v>
          </cell>
          <cell r="I4341">
            <v>76</v>
          </cell>
        </row>
        <row r="4342">
          <cell r="B4342">
            <v>41912</v>
          </cell>
          <cell r="C4342" t="str">
            <v>Офис</v>
          </cell>
          <cell r="D4342" t="str">
            <v>подотчет</v>
          </cell>
          <cell r="G4342">
            <v>16000</v>
          </cell>
          <cell r="H4342">
            <v>50</v>
          </cell>
          <cell r="I4342">
            <v>71</v>
          </cell>
        </row>
        <row r="4343">
          <cell r="B4343">
            <v>41912</v>
          </cell>
          <cell r="C4343" t="str">
            <v>Офис</v>
          </cell>
          <cell r="D4343" t="str">
            <v>накладные расходы</v>
          </cell>
          <cell r="G4343">
            <v>16000</v>
          </cell>
          <cell r="H4343">
            <v>76</v>
          </cell>
          <cell r="I4343">
            <v>50</v>
          </cell>
        </row>
        <row r="4344">
          <cell r="B4344">
            <v>41912</v>
          </cell>
          <cell r="C4344" t="str">
            <v>Офис</v>
          </cell>
          <cell r="D4344" t="str">
            <v>накладные расходы</v>
          </cell>
          <cell r="G4344">
            <v>16000</v>
          </cell>
          <cell r="H4344">
            <v>26</v>
          </cell>
          <cell r="I4344">
            <v>76</v>
          </cell>
        </row>
        <row r="4345">
          <cell r="B4345">
            <v>41912</v>
          </cell>
          <cell r="C4345" t="str">
            <v>Офис</v>
          </cell>
          <cell r="D4345" t="str">
            <v>Зарплата 09</v>
          </cell>
          <cell r="G4345">
            <v>5000</v>
          </cell>
          <cell r="H4345">
            <v>70</v>
          </cell>
          <cell r="I4345">
            <v>50</v>
          </cell>
        </row>
        <row r="4346">
          <cell r="B4346">
            <v>41912</v>
          </cell>
          <cell r="C4346" t="str">
            <v>Офис</v>
          </cell>
          <cell r="D4346" t="str">
            <v>Зарплата 09</v>
          </cell>
          <cell r="G4346">
            <v>9000</v>
          </cell>
          <cell r="H4346">
            <v>70</v>
          </cell>
          <cell r="I4346">
            <v>50</v>
          </cell>
        </row>
        <row r="4347">
          <cell r="B4347">
            <v>41912</v>
          </cell>
          <cell r="C4347" t="str">
            <v>Офис</v>
          </cell>
          <cell r="D4347" t="str">
            <v>подотчет</v>
          </cell>
          <cell r="G4347">
            <v>10600</v>
          </cell>
          <cell r="H4347">
            <v>50</v>
          </cell>
          <cell r="I4347">
            <v>71</v>
          </cell>
        </row>
        <row r="4348">
          <cell r="B4348">
            <v>41912</v>
          </cell>
          <cell r="C4348" t="str">
            <v>Офис</v>
          </cell>
          <cell r="D4348" t="str">
            <v>накладные расходы</v>
          </cell>
          <cell r="G4348">
            <v>500</v>
          </cell>
          <cell r="H4348">
            <v>76</v>
          </cell>
          <cell r="I4348">
            <v>50</v>
          </cell>
        </row>
        <row r="4349">
          <cell r="B4349">
            <v>41912</v>
          </cell>
          <cell r="C4349" t="str">
            <v>Офис</v>
          </cell>
          <cell r="D4349" t="str">
            <v>накладные расходы</v>
          </cell>
          <cell r="G4349">
            <v>84</v>
          </cell>
          <cell r="H4349">
            <v>76</v>
          </cell>
          <cell r="I4349">
            <v>50</v>
          </cell>
        </row>
        <row r="4350">
          <cell r="B4350">
            <v>41912</v>
          </cell>
          <cell r="C4350" t="str">
            <v>Офис</v>
          </cell>
          <cell r="D4350" t="str">
            <v>накладные расходы</v>
          </cell>
          <cell r="G4350">
            <v>3900</v>
          </cell>
          <cell r="H4350">
            <v>26</v>
          </cell>
          <cell r="I4350">
            <v>76</v>
          </cell>
        </row>
        <row r="4351">
          <cell r="B4351">
            <v>41912</v>
          </cell>
          <cell r="C4351" t="str">
            <v>Офис</v>
          </cell>
          <cell r="D4351" t="str">
            <v>накладные расходы</v>
          </cell>
          <cell r="G4351">
            <v>704</v>
          </cell>
          <cell r="H4351">
            <v>26</v>
          </cell>
          <cell r="I4351">
            <v>76</v>
          </cell>
        </row>
        <row r="4352">
          <cell r="B4352">
            <v>41912</v>
          </cell>
          <cell r="C4352" t="str">
            <v>Офис</v>
          </cell>
          <cell r="D4352" t="str">
            <v>накладные расходы</v>
          </cell>
          <cell r="G4352">
            <v>500</v>
          </cell>
          <cell r="H4352">
            <v>26</v>
          </cell>
          <cell r="I4352">
            <v>76</v>
          </cell>
        </row>
        <row r="4353">
          <cell r="B4353">
            <v>41912</v>
          </cell>
          <cell r="C4353" t="str">
            <v>Офис</v>
          </cell>
          <cell r="D4353" t="str">
            <v>накладные расходы</v>
          </cell>
          <cell r="G4353">
            <v>84</v>
          </cell>
          <cell r="H4353">
            <v>26</v>
          </cell>
          <cell r="I4353">
            <v>76</v>
          </cell>
        </row>
        <row r="4354">
          <cell r="B4354">
            <v>41912</v>
          </cell>
          <cell r="C4354" t="str">
            <v>офис</v>
          </cell>
          <cell r="D4354" t="str">
            <v>РКО</v>
          </cell>
          <cell r="G4354">
            <v>11608.35</v>
          </cell>
          <cell r="H4354">
            <v>76</v>
          </cell>
          <cell r="I4354">
            <v>51</v>
          </cell>
        </row>
        <row r="4355">
          <cell r="B4355">
            <v>41912</v>
          </cell>
          <cell r="C4355" t="str">
            <v>офис</v>
          </cell>
          <cell r="D4355" t="str">
            <v>РКО</v>
          </cell>
          <cell r="G4355">
            <v>11608.35</v>
          </cell>
          <cell r="H4355">
            <v>26</v>
          </cell>
          <cell r="I4355">
            <v>76</v>
          </cell>
        </row>
        <row r="4356">
          <cell r="B4356">
            <v>41912</v>
          </cell>
          <cell r="C4356" t="str">
            <v>Офис</v>
          </cell>
          <cell r="D4356" t="str">
            <v>Зарплата 09</v>
          </cell>
          <cell r="G4356">
            <v>100000</v>
          </cell>
          <cell r="H4356">
            <v>26</v>
          </cell>
          <cell r="I4356">
            <v>70</v>
          </cell>
        </row>
        <row r="4357">
          <cell r="B4357">
            <v>41912</v>
          </cell>
          <cell r="C4357" t="str">
            <v>Офис</v>
          </cell>
          <cell r="D4357" t="str">
            <v>Зарплата 09</v>
          </cell>
          <cell r="G4357">
            <v>100000</v>
          </cell>
          <cell r="H4357">
            <v>26</v>
          </cell>
          <cell r="I4357">
            <v>70</v>
          </cell>
        </row>
        <row r="4358">
          <cell r="B4358">
            <v>41912</v>
          </cell>
          <cell r="C4358" t="str">
            <v>Офис</v>
          </cell>
          <cell r="D4358" t="str">
            <v>Зарплата 09</v>
          </cell>
          <cell r="G4358">
            <v>100000</v>
          </cell>
          <cell r="H4358">
            <v>26</v>
          </cell>
          <cell r="I4358">
            <v>70</v>
          </cell>
        </row>
        <row r="4359">
          <cell r="B4359">
            <v>41912</v>
          </cell>
          <cell r="C4359" t="str">
            <v>Офис</v>
          </cell>
          <cell r="D4359" t="str">
            <v>Зарплата 09</v>
          </cell>
          <cell r="G4359">
            <v>50000</v>
          </cell>
          <cell r="H4359">
            <v>26</v>
          </cell>
          <cell r="I4359">
            <v>70</v>
          </cell>
        </row>
        <row r="4360">
          <cell r="B4360">
            <v>41912</v>
          </cell>
          <cell r="C4360" t="str">
            <v>Офис</v>
          </cell>
          <cell r="D4360" t="str">
            <v>Зарплата 09</v>
          </cell>
          <cell r="G4360">
            <v>40000</v>
          </cell>
          <cell r="H4360">
            <v>26</v>
          </cell>
          <cell r="I4360">
            <v>70</v>
          </cell>
        </row>
        <row r="4361">
          <cell r="B4361">
            <v>41912</v>
          </cell>
          <cell r="C4361" t="str">
            <v>Офис</v>
          </cell>
          <cell r="D4361" t="str">
            <v>Зарплата 09</v>
          </cell>
          <cell r="G4361">
            <v>20000</v>
          </cell>
          <cell r="H4361">
            <v>26</v>
          </cell>
          <cell r="I4361">
            <v>70</v>
          </cell>
        </row>
        <row r="4362">
          <cell r="B4362">
            <v>41912</v>
          </cell>
          <cell r="C4362" t="str">
            <v>Офис</v>
          </cell>
          <cell r="D4362" t="str">
            <v>Зарплата 09</v>
          </cell>
          <cell r="G4362">
            <v>50000</v>
          </cell>
          <cell r="H4362">
            <v>26</v>
          </cell>
          <cell r="I4362">
            <v>70</v>
          </cell>
        </row>
        <row r="4363">
          <cell r="B4363">
            <v>41912</v>
          </cell>
          <cell r="C4363" t="str">
            <v>Офис</v>
          </cell>
          <cell r="D4363" t="str">
            <v>Зарплата 09</v>
          </cell>
          <cell r="G4363">
            <v>45000</v>
          </cell>
          <cell r="H4363">
            <v>26</v>
          </cell>
          <cell r="I4363">
            <v>70</v>
          </cell>
        </row>
        <row r="4364">
          <cell r="B4364">
            <v>41912</v>
          </cell>
          <cell r="C4364" t="str">
            <v>Офис</v>
          </cell>
          <cell r="D4364" t="str">
            <v>Зарплата 09</v>
          </cell>
          <cell r="G4364">
            <v>40000</v>
          </cell>
          <cell r="H4364">
            <v>26</v>
          </cell>
          <cell r="I4364">
            <v>70</v>
          </cell>
        </row>
        <row r="4365">
          <cell r="B4365">
            <v>41912</v>
          </cell>
          <cell r="C4365" t="str">
            <v>Офис</v>
          </cell>
          <cell r="D4365" t="str">
            <v>Зарплата 09</v>
          </cell>
          <cell r="G4365">
            <v>53000</v>
          </cell>
          <cell r="H4365">
            <v>26</v>
          </cell>
          <cell r="I4365">
            <v>70</v>
          </cell>
        </row>
        <row r="4366">
          <cell r="B4366">
            <v>41912</v>
          </cell>
          <cell r="C4366" t="str">
            <v>Офис</v>
          </cell>
          <cell r="D4366" t="str">
            <v>Зарплата 09</v>
          </cell>
          <cell r="G4366">
            <v>40000</v>
          </cell>
          <cell r="H4366">
            <v>26</v>
          </cell>
          <cell r="I4366">
            <v>70</v>
          </cell>
        </row>
        <row r="4367">
          <cell r="B4367">
            <v>41912</v>
          </cell>
          <cell r="C4367" t="str">
            <v>Офис</v>
          </cell>
          <cell r="D4367" t="str">
            <v>Зарплата 09</v>
          </cell>
          <cell r="G4367">
            <v>27000</v>
          </cell>
          <cell r="H4367">
            <v>26</v>
          </cell>
          <cell r="I4367">
            <v>70</v>
          </cell>
        </row>
        <row r="4368">
          <cell r="B4368">
            <v>41912</v>
          </cell>
          <cell r="C4368" t="str">
            <v>Офис</v>
          </cell>
          <cell r="D4368" t="str">
            <v>Зарплата 09</v>
          </cell>
          <cell r="G4368">
            <v>38000</v>
          </cell>
          <cell r="H4368">
            <v>26</v>
          </cell>
          <cell r="I4368">
            <v>70</v>
          </cell>
        </row>
        <row r="4369">
          <cell r="B4369">
            <v>41912</v>
          </cell>
          <cell r="C4369" t="str">
            <v>Офис</v>
          </cell>
          <cell r="D4369" t="str">
            <v>Зарплата 09</v>
          </cell>
          <cell r="G4369">
            <v>15000</v>
          </cell>
          <cell r="H4369">
            <v>26</v>
          </cell>
          <cell r="I4369">
            <v>70</v>
          </cell>
        </row>
        <row r="4370">
          <cell r="B4370">
            <v>41912</v>
          </cell>
          <cell r="C4370" t="str">
            <v>Офис</v>
          </cell>
          <cell r="D4370" t="str">
            <v>Зарплата 09</v>
          </cell>
          <cell r="G4370">
            <v>12500</v>
          </cell>
          <cell r="H4370">
            <v>26</v>
          </cell>
          <cell r="I4370">
            <v>70</v>
          </cell>
        </row>
        <row r="4371">
          <cell r="B4371">
            <v>41912</v>
          </cell>
          <cell r="C4371" t="str">
            <v>Офис</v>
          </cell>
          <cell r="D4371" t="str">
            <v>Зарплата 09</v>
          </cell>
          <cell r="G4371">
            <v>21000</v>
          </cell>
          <cell r="H4371">
            <v>26</v>
          </cell>
          <cell r="I4371">
            <v>70</v>
          </cell>
        </row>
        <row r="4372">
          <cell r="B4372">
            <v>41912</v>
          </cell>
          <cell r="C4372" t="str">
            <v>Офис</v>
          </cell>
          <cell r="D4372" t="str">
            <v>Зарплата 09</v>
          </cell>
          <cell r="G4372">
            <v>10000</v>
          </cell>
          <cell r="H4372">
            <v>26</v>
          </cell>
          <cell r="I4372">
            <v>70</v>
          </cell>
        </row>
        <row r="4373">
          <cell r="B4373">
            <v>41912</v>
          </cell>
          <cell r="C4373" t="str">
            <v>Офис</v>
          </cell>
          <cell r="D4373" t="str">
            <v>Зарплата 09</v>
          </cell>
          <cell r="G4373">
            <v>800</v>
          </cell>
          <cell r="H4373">
            <v>26</v>
          </cell>
          <cell r="I4373">
            <v>70</v>
          </cell>
        </row>
        <row r="4374">
          <cell r="B4374">
            <v>41912</v>
          </cell>
          <cell r="C4374" t="str">
            <v>Офис</v>
          </cell>
          <cell r="D4374" t="str">
            <v>Зарплата 09</v>
          </cell>
          <cell r="G4374">
            <v>2300</v>
          </cell>
          <cell r="H4374">
            <v>26</v>
          </cell>
          <cell r="I4374">
            <v>70</v>
          </cell>
        </row>
        <row r="4375">
          <cell r="B4375">
            <v>41912</v>
          </cell>
          <cell r="C4375" t="str">
            <v>Офис</v>
          </cell>
          <cell r="D4375" t="str">
            <v>Зарплата 09</v>
          </cell>
          <cell r="G4375">
            <v>30000</v>
          </cell>
          <cell r="H4375">
            <v>26</v>
          </cell>
          <cell r="I4375">
            <v>70</v>
          </cell>
        </row>
        <row r="4376">
          <cell r="B4376">
            <v>41912</v>
          </cell>
          <cell r="C4376" t="str">
            <v>Офис КЛД</v>
          </cell>
          <cell r="D4376" t="str">
            <v>Зарплата 09</v>
          </cell>
          <cell r="G4376">
            <v>30000</v>
          </cell>
          <cell r="H4376">
            <v>26</v>
          </cell>
          <cell r="I4376">
            <v>70</v>
          </cell>
        </row>
        <row r="4377">
          <cell r="B4377">
            <v>41912</v>
          </cell>
          <cell r="C4377" t="str">
            <v>Офис</v>
          </cell>
          <cell r="D4377" t="str">
            <v>Телефония</v>
          </cell>
          <cell r="G4377">
            <v>10868.86</v>
          </cell>
          <cell r="H4377">
            <v>26</v>
          </cell>
          <cell r="I4377">
            <v>76</v>
          </cell>
        </row>
        <row r="4378">
          <cell r="B4378">
            <v>41912</v>
          </cell>
          <cell r="C4378" t="str">
            <v>О!Бюро</v>
          </cell>
          <cell r="D4378" t="str">
            <v>Инвестиции</v>
          </cell>
          <cell r="G4378">
            <v>10600</v>
          </cell>
          <cell r="H4378">
            <v>60</v>
          </cell>
          <cell r="I4378">
            <v>50</v>
          </cell>
        </row>
        <row r="4379">
          <cell r="B4379">
            <v>41912</v>
          </cell>
          <cell r="C4379" t="str">
            <v>ИД</v>
          </cell>
          <cell r="D4379" t="str">
            <v>доход от ИД</v>
          </cell>
          <cell r="G4379">
            <v>12000</v>
          </cell>
          <cell r="H4379">
            <v>50</v>
          </cell>
          <cell r="I4379">
            <v>91</v>
          </cell>
        </row>
        <row r="4380">
          <cell r="B4380">
            <v>41912</v>
          </cell>
          <cell r="C4380" t="str">
            <v>О!Бюро</v>
          </cell>
          <cell r="D4380" t="str">
            <v>Инвестиции</v>
          </cell>
          <cell r="G4380">
            <v>10600</v>
          </cell>
          <cell r="H4380">
            <v>20</v>
          </cell>
          <cell r="I4380">
            <v>60</v>
          </cell>
        </row>
        <row r="4381">
          <cell r="B4381">
            <v>41912</v>
          </cell>
          <cell r="C4381" t="str">
            <v>Офис</v>
          </cell>
          <cell r="D4381" t="str">
            <v>% по кредитам и займам</v>
          </cell>
          <cell r="G4381">
            <v>34818.53</v>
          </cell>
          <cell r="H4381">
            <v>76</v>
          </cell>
          <cell r="I4381">
            <v>50</v>
          </cell>
        </row>
        <row r="4382">
          <cell r="B4382">
            <v>41912</v>
          </cell>
          <cell r="C4382" t="str">
            <v>Офис</v>
          </cell>
          <cell r="D4382" t="str">
            <v>% по кредитам и займам</v>
          </cell>
          <cell r="G4382">
            <v>34818.53</v>
          </cell>
          <cell r="H4382">
            <v>26</v>
          </cell>
          <cell r="I4382">
            <v>76</v>
          </cell>
        </row>
        <row r="4383">
          <cell r="B4383">
            <v>41912</v>
          </cell>
          <cell r="C4383" t="str">
            <v>Офис</v>
          </cell>
          <cell r="D4383" t="str">
            <v>Зарплата 09</v>
          </cell>
          <cell r="G4383">
            <v>-2000</v>
          </cell>
          <cell r="H4383">
            <v>26</v>
          </cell>
          <cell r="I4383">
            <v>70</v>
          </cell>
        </row>
        <row r="4384">
          <cell r="B4384">
            <v>41912</v>
          </cell>
          <cell r="C4384" t="str">
            <v>Офис</v>
          </cell>
          <cell r="D4384" t="str">
            <v>налоги</v>
          </cell>
          <cell r="G4384">
            <v>15028</v>
          </cell>
          <cell r="H4384">
            <v>26</v>
          </cell>
          <cell r="I4384">
            <v>68</v>
          </cell>
        </row>
        <row r="4385">
          <cell r="B4385">
            <v>41912</v>
          </cell>
          <cell r="C4385" t="str">
            <v>Офис</v>
          </cell>
          <cell r="D4385" t="str">
            <v>налоги</v>
          </cell>
          <cell r="G4385">
            <v>35568</v>
          </cell>
          <cell r="H4385">
            <v>26</v>
          </cell>
          <cell r="I4385">
            <v>68</v>
          </cell>
        </row>
        <row r="4386">
          <cell r="B4386">
            <v>41912</v>
          </cell>
          <cell r="C4386" t="str">
            <v>Офис</v>
          </cell>
          <cell r="D4386" t="str">
            <v>уборка</v>
          </cell>
          <cell r="G4386">
            <v>3645.65</v>
          </cell>
          <cell r="H4386">
            <v>26</v>
          </cell>
          <cell r="I4386">
            <v>76</v>
          </cell>
        </row>
        <row r="4387">
          <cell r="B4387">
            <v>41912</v>
          </cell>
          <cell r="C4387" t="str">
            <v>Офис</v>
          </cell>
          <cell r="D4387" t="str">
            <v>налоги</v>
          </cell>
          <cell r="G4387">
            <v>44207</v>
          </cell>
          <cell r="H4387">
            <v>26</v>
          </cell>
          <cell r="I4387">
            <v>68</v>
          </cell>
        </row>
        <row r="4388">
          <cell r="B4388">
            <v>41912</v>
          </cell>
          <cell r="C4388" t="str">
            <v>Офис</v>
          </cell>
          <cell r="D4388" t="str">
            <v>налоги</v>
          </cell>
          <cell r="G4388">
            <v>6308</v>
          </cell>
          <cell r="H4388">
            <v>26</v>
          </cell>
          <cell r="I4388">
            <v>68</v>
          </cell>
        </row>
        <row r="4389">
          <cell r="B4389">
            <v>41912</v>
          </cell>
          <cell r="C4389" t="str">
            <v>Офис</v>
          </cell>
          <cell r="D4389" t="str">
            <v>налоги</v>
          </cell>
          <cell r="G4389">
            <v>56775</v>
          </cell>
          <cell r="H4389">
            <v>26</v>
          </cell>
          <cell r="I4389">
            <v>68</v>
          </cell>
        </row>
        <row r="4390">
          <cell r="B4390">
            <v>41912</v>
          </cell>
          <cell r="C4390" t="str">
            <v>Закрытие</v>
          </cell>
          <cell r="D4390" t="str">
            <v>Закрытие месяца</v>
          </cell>
          <cell r="G4390">
            <v>752522.83</v>
          </cell>
          <cell r="H4390">
            <v>90</v>
          </cell>
          <cell r="I4390">
            <v>20</v>
          </cell>
        </row>
        <row r="4391">
          <cell r="B4391">
            <v>41912</v>
          </cell>
          <cell r="C4391" t="str">
            <v>Закрытие</v>
          </cell>
          <cell r="D4391" t="str">
            <v>Закрытие месяца</v>
          </cell>
          <cell r="G4391">
            <v>1617001.63</v>
          </cell>
          <cell r="H4391">
            <v>90</v>
          </cell>
          <cell r="I4391">
            <v>26</v>
          </cell>
        </row>
        <row r="4392">
          <cell r="B4392">
            <v>41912</v>
          </cell>
          <cell r="C4392" t="str">
            <v>Закрытие</v>
          </cell>
          <cell r="D4392" t="str">
            <v>Закрытие месяца</v>
          </cell>
          <cell r="G4392">
            <v>2369524.46</v>
          </cell>
          <cell r="H4392">
            <v>99</v>
          </cell>
          <cell r="I4392">
            <v>90</v>
          </cell>
        </row>
        <row r="4393">
          <cell r="B4393">
            <v>41912</v>
          </cell>
          <cell r="C4393" t="str">
            <v>Закрытие</v>
          </cell>
          <cell r="D4393" t="str">
            <v>Закрытие месяца</v>
          </cell>
          <cell r="G4393">
            <v>1040345.8</v>
          </cell>
          <cell r="H4393">
            <v>90</v>
          </cell>
          <cell r="I4393">
            <v>99</v>
          </cell>
        </row>
        <row r="4394">
          <cell r="B4394">
            <v>41912</v>
          </cell>
          <cell r="C4394" t="str">
            <v>Закрытие</v>
          </cell>
          <cell r="D4394" t="str">
            <v>Закрытие месяца</v>
          </cell>
          <cell r="G4394">
            <v>12449.75</v>
          </cell>
          <cell r="H4394">
            <v>91</v>
          </cell>
          <cell r="I4394">
            <v>99</v>
          </cell>
        </row>
        <row r="4395">
          <cell r="B4395">
            <v>41913</v>
          </cell>
          <cell r="C4395" t="str">
            <v>ФД</v>
          </cell>
          <cell r="D4395" t="str">
            <v>транзит</v>
          </cell>
          <cell r="G4395">
            <v>449200</v>
          </cell>
          <cell r="H4395">
            <v>57</v>
          </cell>
          <cell r="I4395">
            <v>51</v>
          </cell>
        </row>
        <row r="4396">
          <cell r="B4396">
            <v>41913</v>
          </cell>
          <cell r="C4396" t="str">
            <v>Офис</v>
          </cell>
          <cell r="D4396" t="str">
            <v>накладные расходы</v>
          </cell>
          <cell r="G4396">
            <v>13000</v>
          </cell>
          <cell r="H4396">
            <v>76</v>
          </cell>
          <cell r="I4396">
            <v>51</v>
          </cell>
        </row>
        <row r="4397">
          <cell r="B4397">
            <v>41913</v>
          </cell>
          <cell r="C4397" t="str">
            <v>Офис</v>
          </cell>
          <cell r="D4397" t="str">
            <v>накладные расходы</v>
          </cell>
          <cell r="G4397">
            <v>13000</v>
          </cell>
          <cell r="H4397">
            <v>26</v>
          </cell>
          <cell r="I4397">
            <v>76</v>
          </cell>
        </row>
        <row r="4398">
          <cell r="B4398">
            <v>41913</v>
          </cell>
          <cell r="C4398" t="str">
            <v>Офис</v>
          </cell>
          <cell r="D4398" t="str">
            <v>Зарплата 08</v>
          </cell>
          <cell r="G4398">
            <v>1000</v>
          </cell>
          <cell r="H4398">
            <v>70</v>
          </cell>
          <cell r="I4398">
            <v>50</v>
          </cell>
        </row>
        <row r="4399">
          <cell r="B4399">
            <v>41913</v>
          </cell>
          <cell r="C4399" t="str">
            <v>14.09.27 Профориентация Раздача листовок</v>
          </cell>
          <cell r="D4399" t="str">
            <v>оплата покупателя</v>
          </cell>
          <cell r="G4399">
            <v>1200</v>
          </cell>
          <cell r="H4399">
            <v>50</v>
          </cell>
          <cell r="I4399">
            <v>62</v>
          </cell>
        </row>
        <row r="4400">
          <cell r="B4400">
            <v>41913</v>
          </cell>
          <cell r="C4400" t="str">
            <v>14.09.27 Профориентация Раздача листовок</v>
          </cell>
          <cell r="D4400" t="str">
            <v>подотчет</v>
          </cell>
          <cell r="G4400">
            <v>1000</v>
          </cell>
          <cell r="H4400">
            <v>71</v>
          </cell>
          <cell r="I4400">
            <v>50</v>
          </cell>
        </row>
        <row r="4401">
          <cell r="B4401">
            <v>41913</v>
          </cell>
          <cell r="C4401" t="str">
            <v>14.10.03 ФМ КЗ Extra Lounge</v>
          </cell>
          <cell r="D4401" t="str">
            <v>подотчет</v>
          </cell>
          <cell r="G4401">
            <v>30800</v>
          </cell>
          <cell r="H4401">
            <v>71</v>
          </cell>
          <cell r="I4401">
            <v>50</v>
          </cell>
        </row>
        <row r="4402">
          <cell r="B4402">
            <v>41913</v>
          </cell>
          <cell r="C4402" t="str">
            <v>Офис</v>
          </cell>
          <cell r="D4402" t="str">
            <v>Зарплата 09</v>
          </cell>
          <cell r="G4402">
            <v>5000</v>
          </cell>
          <cell r="H4402">
            <v>70</v>
          </cell>
          <cell r="I4402">
            <v>50</v>
          </cell>
        </row>
        <row r="4403">
          <cell r="B4403">
            <v>41914</v>
          </cell>
          <cell r="C4403" t="str">
            <v>Офис</v>
          </cell>
          <cell r="D4403" t="str">
            <v>подотчет</v>
          </cell>
          <cell r="G4403">
            <v>3000</v>
          </cell>
          <cell r="H4403">
            <v>71</v>
          </cell>
          <cell r="I4403">
            <v>50</v>
          </cell>
        </row>
        <row r="4404">
          <cell r="B4404">
            <v>41914</v>
          </cell>
          <cell r="C4404" t="str">
            <v>Офис</v>
          </cell>
          <cell r="D4404" t="str">
            <v>накладные расходы</v>
          </cell>
          <cell r="G4404">
            <v>462</v>
          </cell>
          <cell r="H4404">
            <v>76</v>
          </cell>
          <cell r="I4404">
            <v>50</v>
          </cell>
        </row>
        <row r="4405">
          <cell r="B4405">
            <v>41914</v>
          </cell>
          <cell r="C4405" t="str">
            <v>Офис</v>
          </cell>
          <cell r="D4405" t="str">
            <v>накладные расходы</v>
          </cell>
          <cell r="G4405">
            <v>462</v>
          </cell>
          <cell r="H4405">
            <v>26</v>
          </cell>
          <cell r="I4405">
            <v>76</v>
          </cell>
        </row>
        <row r="4406">
          <cell r="B4406">
            <v>41914</v>
          </cell>
          <cell r="C4406" t="str">
            <v>Офис</v>
          </cell>
          <cell r="D4406" t="str">
            <v>накладные расходы</v>
          </cell>
          <cell r="G4406">
            <v>2535</v>
          </cell>
          <cell r="H4406">
            <v>76</v>
          </cell>
          <cell r="I4406">
            <v>51</v>
          </cell>
        </row>
        <row r="4407">
          <cell r="B4407">
            <v>41914</v>
          </cell>
          <cell r="C4407" t="str">
            <v>Офис</v>
          </cell>
          <cell r="D4407" t="str">
            <v>накладные расходы</v>
          </cell>
          <cell r="G4407">
            <v>2535</v>
          </cell>
          <cell r="H4407">
            <v>26</v>
          </cell>
          <cell r="I4407">
            <v>76</v>
          </cell>
        </row>
        <row r="4408">
          <cell r="B4408">
            <v>41914</v>
          </cell>
          <cell r="C4408" t="str">
            <v>О!Бюро</v>
          </cell>
          <cell r="D4408" t="str">
            <v>Инвестиции</v>
          </cell>
          <cell r="G4408">
            <v>6000</v>
          </cell>
          <cell r="H4408">
            <v>60</v>
          </cell>
          <cell r="I4408">
            <v>50</v>
          </cell>
        </row>
        <row r="4409">
          <cell r="B4409">
            <v>41914</v>
          </cell>
          <cell r="C4409" t="str">
            <v>О!Бюро</v>
          </cell>
          <cell r="D4409" t="str">
            <v>Инвестиции</v>
          </cell>
          <cell r="G4409">
            <v>6000</v>
          </cell>
          <cell r="H4409">
            <v>20</v>
          </cell>
          <cell r="I4409">
            <v>60</v>
          </cell>
        </row>
        <row r="4410">
          <cell r="B4410">
            <v>41915</v>
          </cell>
          <cell r="C4410" t="str">
            <v>14.10.03 ФМ КЗ Extra Lounge</v>
          </cell>
          <cell r="D4410" t="str">
            <v>Комиссия контрагентам</v>
          </cell>
          <cell r="G4410">
            <v>14110</v>
          </cell>
          <cell r="H4410">
            <v>20</v>
          </cell>
          <cell r="I4410">
            <v>60</v>
          </cell>
        </row>
        <row r="4411">
          <cell r="B4411">
            <v>41915</v>
          </cell>
          <cell r="C4411" t="str">
            <v>14.10.03 ФМ КЗ Extra Lounge</v>
          </cell>
          <cell r="D4411" t="str">
            <v>аренда оборудования</v>
          </cell>
          <cell r="G4411">
            <v>40600</v>
          </cell>
          <cell r="H4411">
            <v>20</v>
          </cell>
          <cell r="I4411">
            <v>60</v>
          </cell>
        </row>
        <row r="4412">
          <cell r="B4412">
            <v>41915</v>
          </cell>
          <cell r="C4412" t="str">
            <v>14.10.03 ФМ КЗ Extra Lounge</v>
          </cell>
          <cell r="D4412" t="str">
            <v>Сопровождение деятельности</v>
          </cell>
          <cell r="G4412">
            <v>10470</v>
          </cell>
          <cell r="H4412">
            <v>20</v>
          </cell>
          <cell r="I4412">
            <v>60</v>
          </cell>
        </row>
        <row r="4413">
          <cell r="B4413">
            <v>41915</v>
          </cell>
          <cell r="C4413" t="str">
            <v>14.10.03 ФМ КЗ Extra Lounge</v>
          </cell>
          <cell r="D4413" t="str">
            <v>Сопровождение деятельности</v>
          </cell>
          <cell r="G4413">
            <v>15080</v>
          </cell>
          <cell r="H4413">
            <v>20</v>
          </cell>
          <cell r="I4413">
            <v>60</v>
          </cell>
        </row>
        <row r="4414">
          <cell r="B4414">
            <v>41915</v>
          </cell>
          <cell r="C4414" t="str">
            <v>14.10.03 ФМ КЗ Extra Lounge</v>
          </cell>
          <cell r="D4414" t="str">
            <v>логистика и монтаж</v>
          </cell>
          <cell r="G4414">
            <v>25000</v>
          </cell>
          <cell r="H4414">
            <v>20</v>
          </cell>
          <cell r="I4414">
            <v>60</v>
          </cell>
        </row>
        <row r="4415">
          <cell r="B4415">
            <v>41915</v>
          </cell>
          <cell r="C4415" t="str">
            <v>ФКЦ</v>
          </cell>
          <cell r="D4415" t="str">
            <v>Инвестиции</v>
          </cell>
          <cell r="G4415">
            <v>9000</v>
          </cell>
          <cell r="H4415">
            <v>60</v>
          </cell>
          <cell r="I4415">
            <v>50</v>
          </cell>
        </row>
        <row r="4416">
          <cell r="B4416">
            <v>41915</v>
          </cell>
          <cell r="C4416" t="str">
            <v>Офис</v>
          </cell>
          <cell r="D4416" t="str">
            <v>накладные расходы</v>
          </cell>
          <cell r="G4416">
            <v>2890</v>
          </cell>
          <cell r="H4416">
            <v>76</v>
          </cell>
          <cell r="I4416">
            <v>51</v>
          </cell>
        </row>
        <row r="4417">
          <cell r="B4417">
            <v>41915</v>
          </cell>
          <cell r="C4417" t="str">
            <v>Офис</v>
          </cell>
          <cell r="D4417" t="str">
            <v>накладные расходы</v>
          </cell>
          <cell r="G4417">
            <v>2890</v>
          </cell>
          <cell r="H4417">
            <v>26</v>
          </cell>
          <cell r="I4417">
            <v>76</v>
          </cell>
        </row>
        <row r="4418">
          <cell r="B4418">
            <v>41915</v>
          </cell>
          <cell r="C4418" t="str">
            <v>14.09.19 ФМ КЛД Платинум</v>
          </cell>
          <cell r="D4418" t="str">
            <v>подотчет</v>
          </cell>
          <cell r="G4418">
            <v>76000</v>
          </cell>
          <cell r="H4418">
            <v>50</v>
          </cell>
          <cell r="I4418">
            <v>71</v>
          </cell>
        </row>
        <row r="4419">
          <cell r="B4419">
            <v>41915</v>
          </cell>
          <cell r="C4419" t="str">
            <v>14.09.19 ФМ КЛД Платинум</v>
          </cell>
          <cell r="D4419" t="str">
            <v>Доп. персонал</v>
          </cell>
          <cell r="G4419">
            <v>4000</v>
          </cell>
          <cell r="H4419">
            <v>60</v>
          </cell>
          <cell r="I4419">
            <v>50</v>
          </cell>
        </row>
        <row r="4420">
          <cell r="B4420">
            <v>41915</v>
          </cell>
          <cell r="C4420" t="str">
            <v>14.09.19 ФМ КЛД Платинум</v>
          </cell>
          <cell r="D4420" t="str">
            <v>Доп. персонал</v>
          </cell>
          <cell r="G4420">
            <v>8000</v>
          </cell>
          <cell r="H4420">
            <v>60</v>
          </cell>
          <cell r="I4420">
            <v>50</v>
          </cell>
        </row>
        <row r="4421">
          <cell r="B4421">
            <v>41915</v>
          </cell>
          <cell r="C4421" t="str">
            <v>14.09.19 ФМ КЛД Платинум</v>
          </cell>
          <cell r="D4421" t="str">
            <v>Доп. персонал</v>
          </cell>
          <cell r="G4421">
            <v>8000</v>
          </cell>
          <cell r="H4421">
            <v>60</v>
          </cell>
          <cell r="I4421">
            <v>50</v>
          </cell>
        </row>
        <row r="4422">
          <cell r="B4422">
            <v>41915</v>
          </cell>
          <cell r="C4422" t="str">
            <v>14.09.19 ФМ КЛД Платинум</v>
          </cell>
          <cell r="D4422" t="str">
            <v>Доп. персонал</v>
          </cell>
          <cell r="G4422">
            <v>1500</v>
          </cell>
          <cell r="H4422">
            <v>60</v>
          </cell>
          <cell r="I4422">
            <v>50</v>
          </cell>
        </row>
        <row r="4423">
          <cell r="B4423">
            <v>41915</v>
          </cell>
          <cell r="C4423" t="str">
            <v>14.09.19 ФМ КЛД Платинум</v>
          </cell>
          <cell r="D4423" t="str">
            <v>Доп. персонал</v>
          </cell>
          <cell r="G4423">
            <v>2000</v>
          </cell>
          <cell r="H4423">
            <v>60</v>
          </cell>
          <cell r="I4423">
            <v>50</v>
          </cell>
        </row>
        <row r="4424">
          <cell r="B4424">
            <v>41915</v>
          </cell>
          <cell r="C4424" t="str">
            <v>14.09.19 ФМ КЛД Платинум</v>
          </cell>
          <cell r="D4424" t="str">
            <v>Доп. персонал</v>
          </cell>
          <cell r="G4424">
            <v>5000</v>
          </cell>
          <cell r="H4424">
            <v>60</v>
          </cell>
          <cell r="I4424">
            <v>50</v>
          </cell>
        </row>
        <row r="4425">
          <cell r="B4425">
            <v>41915</v>
          </cell>
          <cell r="C4425" t="str">
            <v>14.09.19 ФМ КЛД Платинум</v>
          </cell>
          <cell r="D4425" t="str">
            <v>Доп. персонал</v>
          </cell>
          <cell r="G4425">
            <v>2800</v>
          </cell>
          <cell r="H4425">
            <v>60</v>
          </cell>
          <cell r="I4425">
            <v>50</v>
          </cell>
        </row>
        <row r="4426">
          <cell r="B4426">
            <v>41915</v>
          </cell>
          <cell r="C4426" t="str">
            <v>14.09.19 ФМ КЛД Платинум</v>
          </cell>
          <cell r="D4426" t="str">
            <v>Доп. персонал</v>
          </cell>
          <cell r="G4426">
            <v>2000</v>
          </cell>
          <cell r="H4426">
            <v>60</v>
          </cell>
          <cell r="I4426">
            <v>50</v>
          </cell>
        </row>
        <row r="4427">
          <cell r="B4427">
            <v>41915</v>
          </cell>
          <cell r="C4427" t="str">
            <v>14.09.19 ФМ КЛД Платинум</v>
          </cell>
          <cell r="D4427" t="str">
            <v>Доп. персонал</v>
          </cell>
          <cell r="G4427">
            <v>12000</v>
          </cell>
          <cell r="H4427">
            <v>60</v>
          </cell>
          <cell r="I4427">
            <v>50</v>
          </cell>
        </row>
        <row r="4428">
          <cell r="B4428">
            <v>41915</v>
          </cell>
          <cell r="C4428" t="str">
            <v>14.09.19 ФМ КЛД Платинум</v>
          </cell>
          <cell r="D4428" t="str">
            <v>полиграфия и производство</v>
          </cell>
          <cell r="G4428">
            <v>1930</v>
          </cell>
          <cell r="H4428">
            <v>60</v>
          </cell>
          <cell r="I4428">
            <v>50</v>
          </cell>
        </row>
        <row r="4429">
          <cell r="B4429">
            <v>41915</v>
          </cell>
          <cell r="C4429" t="str">
            <v>14.09.19 ФМ КЛД Платинум</v>
          </cell>
          <cell r="D4429" t="str">
            <v>логистика и монтаж</v>
          </cell>
          <cell r="G4429">
            <v>3700</v>
          </cell>
          <cell r="H4429">
            <v>60</v>
          </cell>
          <cell r="I4429">
            <v>50</v>
          </cell>
        </row>
        <row r="4430">
          <cell r="B4430">
            <v>41915</v>
          </cell>
          <cell r="C4430" t="str">
            <v>14.09.19 ФМ КЛД Платинум</v>
          </cell>
          <cell r="D4430" t="str">
            <v>аренда оборудования</v>
          </cell>
          <cell r="G4430">
            <v>1500</v>
          </cell>
          <cell r="H4430">
            <v>60</v>
          </cell>
          <cell r="I4430">
            <v>50</v>
          </cell>
        </row>
        <row r="4431">
          <cell r="B4431">
            <v>41915</v>
          </cell>
          <cell r="C4431" t="str">
            <v>14.09.19 ФМ КЛД Платинум</v>
          </cell>
          <cell r="D4431" t="str">
            <v>Сопровождение деятельности</v>
          </cell>
          <cell r="G4431">
            <v>2600</v>
          </cell>
          <cell r="H4431">
            <v>60</v>
          </cell>
          <cell r="I4431">
            <v>50</v>
          </cell>
        </row>
        <row r="4432">
          <cell r="B4432">
            <v>41915</v>
          </cell>
          <cell r="C4432" t="str">
            <v>14.09.19 ФМ КЛД Платинум</v>
          </cell>
          <cell r="D4432" t="str">
            <v>Сопровождение деятельности</v>
          </cell>
          <cell r="G4432">
            <v>7000</v>
          </cell>
          <cell r="H4432">
            <v>60</v>
          </cell>
          <cell r="I4432">
            <v>50</v>
          </cell>
        </row>
        <row r="4433">
          <cell r="B4433">
            <v>41915</v>
          </cell>
          <cell r="C4433" t="str">
            <v>14.09.19 ФМ КЛД Платинум</v>
          </cell>
          <cell r="D4433" t="str">
            <v>Сопровождение деятельности</v>
          </cell>
          <cell r="G4433">
            <v>2000</v>
          </cell>
          <cell r="H4433">
            <v>60</v>
          </cell>
          <cell r="I4433">
            <v>50</v>
          </cell>
        </row>
        <row r="4434">
          <cell r="B4434">
            <v>41915</v>
          </cell>
          <cell r="C4434" t="str">
            <v>14.09.19 ФМ КЛД Платинум</v>
          </cell>
          <cell r="D4434" t="str">
            <v>Сопровождение деятельности</v>
          </cell>
          <cell r="G4434">
            <v>14000</v>
          </cell>
          <cell r="H4434">
            <v>60</v>
          </cell>
          <cell r="I4434">
            <v>50</v>
          </cell>
        </row>
        <row r="4435">
          <cell r="B4435">
            <v>41915</v>
          </cell>
          <cell r="C4435" t="str">
            <v>14.10.03 Закупки пленок на Iphone</v>
          </cell>
          <cell r="D4435" t="str">
            <v>Реализация</v>
          </cell>
          <cell r="G4435">
            <v>11800</v>
          </cell>
          <cell r="H4435">
            <v>62</v>
          </cell>
          <cell r="I4435">
            <v>90</v>
          </cell>
        </row>
        <row r="4436">
          <cell r="B4436">
            <v>41915</v>
          </cell>
          <cell r="C4436" t="str">
            <v>14.10.03 Закупки пленок на Iphone</v>
          </cell>
          <cell r="D4436" t="str">
            <v>оплата покупателя</v>
          </cell>
          <cell r="G4436">
            <v>11800</v>
          </cell>
          <cell r="H4436">
            <v>50</v>
          </cell>
          <cell r="I4436">
            <v>62</v>
          </cell>
        </row>
        <row r="4437">
          <cell r="B4437">
            <v>41915</v>
          </cell>
          <cell r="C4437" t="str">
            <v>14.10.03 Закупки пленок на Iphone</v>
          </cell>
          <cell r="D4437" t="str">
            <v>Закупка материалов</v>
          </cell>
          <cell r="G4437">
            <v>9190</v>
          </cell>
          <cell r="H4437">
            <v>60</v>
          </cell>
          <cell r="I4437">
            <v>50</v>
          </cell>
        </row>
        <row r="4438">
          <cell r="B4438">
            <v>41915</v>
          </cell>
          <cell r="C4438" t="str">
            <v>14.10.03 Закупки пленок на Iphone</v>
          </cell>
          <cell r="D4438" t="str">
            <v>Закупка материалов</v>
          </cell>
          <cell r="G4438">
            <v>9190</v>
          </cell>
          <cell r="H4438">
            <v>20</v>
          </cell>
          <cell r="I4438">
            <v>60</v>
          </cell>
        </row>
        <row r="4439">
          <cell r="B4439">
            <v>41915</v>
          </cell>
          <cell r="C4439" t="str">
            <v>Офис</v>
          </cell>
          <cell r="D4439" t="str">
            <v>накладные расходы</v>
          </cell>
          <cell r="G4439">
            <v>2610</v>
          </cell>
          <cell r="H4439">
            <v>76</v>
          </cell>
          <cell r="I4439">
            <v>50</v>
          </cell>
        </row>
        <row r="4440">
          <cell r="B4440">
            <v>41915</v>
          </cell>
          <cell r="C4440" t="str">
            <v>Офис</v>
          </cell>
          <cell r="D4440" t="str">
            <v>накладные расходы</v>
          </cell>
          <cell r="G4440">
            <v>2610</v>
          </cell>
          <cell r="H4440">
            <v>26</v>
          </cell>
          <cell r="I4440">
            <v>76</v>
          </cell>
        </row>
        <row r="4441">
          <cell r="B4441">
            <v>41915</v>
          </cell>
          <cell r="C4441" t="str">
            <v>ФКЦ</v>
          </cell>
          <cell r="D4441" t="str">
            <v>Инвестиции</v>
          </cell>
          <cell r="G4441">
            <v>9000</v>
          </cell>
          <cell r="H4441">
            <v>20</v>
          </cell>
          <cell r="I4441">
            <v>60</v>
          </cell>
        </row>
        <row r="4442">
          <cell r="B4442">
            <v>41915</v>
          </cell>
          <cell r="C4442" t="str">
            <v>14.10.03 Закупки пленок на Iphone 6</v>
          </cell>
          <cell r="D4442" t="str">
            <v>Реализация</v>
          </cell>
          <cell r="G4442">
            <v>500</v>
          </cell>
          <cell r="H4442">
            <v>62</v>
          </cell>
          <cell r="I4442">
            <v>90</v>
          </cell>
        </row>
        <row r="4443">
          <cell r="B4443">
            <v>41915</v>
          </cell>
          <cell r="C4443" t="str">
            <v>14.10.03 Закупки пленок на Iphone 6</v>
          </cell>
          <cell r="D4443" t="str">
            <v>оплата покупателя</v>
          </cell>
          <cell r="G4443">
            <v>-5000</v>
          </cell>
          <cell r="H4443">
            <v>50</v>
          </cell>
          <cell r="I4443">
            <v>62</v>
          </cell>
        </row>
        <row r="4444">
          <cell r="B4444">
            <v>41915</v>
          </cell>
          <cell r="C4444" t="str">
            <v>14.10.10 ФМ Закупка премиумсов</v>
          </cell>
          <cell r="D4444" t="str">
            <v>Реализация</v>
          </cell>
          <cell r="G4444">
            <v>1304490</v>
          </cell>
          <cell r="H4444">
            <v>62</v>
          </cell>
          <cell r="I4444">
            <v>90</v>
          </cell>
        </row>
        <row r="4445">
          <cell r="B4445">
            <v>41915</v>
          </cell>
          <cell r="C4445" t="str">
            <v>14.10.03 ФМ КЗ Extra Lounge</v>
          </cell>
          <cell r="D4445" t="str">
            <v>Реализация</v>
          </cell>
          <cell r="G4445">
            <v>298678.21999999997</v>
          </cell>
          <cell r="H4445">
            <v>62</v>
          </cell>
          <cell r="I4445">
            <v>90</v>
          </cell>
        </row>
        <row r="4446">
          <cell r="B4446">
            <v>41916</v>
          </cell>
          <cell r="C4446" t="str">
            <v>Офис</v>
          </cell>
          <cell r="D4446" t="str">
            <v>Телефония</v>
          </cell>
          <cell r="G4446">
            <v>10868.86</v>
          </cell>
          <cell r="H4446">
            <v>76</v>
          </cell>
          <cell r="I4446">
            <v>51</v>
          </cell>
        </row>
        <row r="4447">
          <cell r="B4447">
            <v>41917</v>
          </cell>
          <cell r="C4447" t="str">
            <v>ТП Автоспеццентр 9</v>
          </cell>
          <cell r="D4447" t="str">
            <v>Основные средства</v>
          </cell>
          <cell r="G4447">
            <v>16500</v>
          </cell>
          <cell r="H4447">
            <v>20</v>
          </cell>
          <cell r="I4447">
            <v>60</v>
          </cell>
        </row>
        <row r="4448">
          <cell r="B4448">
            <v>41917</v>
          </cell>
          <cell r="C4448" t="str">
            <v>ТП АвтоСпецЦентр 9</v>
          </cell>
          <cell r="D4448" t="str">
            <v>Реализация</v>
          </cell>
          <cell r="G4448">
            <v>16815</v>
          </cell>
          <cell r="H4448">
            <v>62</v>
          </cell>
          <cell r="I4448">
            <v>90</v>
          </cell>
        </row>
        <row r="4449">
          <cell r="B4449">
            <v>41918</v>
          </cell>
          <cell r="C4449" t="str">
            <v>Офис</v>
          </cell>
          <cell r="D4449" t="str">
            <v>накладные расходы</v>
          </cell>
          <cell r="G4449">
            <v>1510</v>
          </cell>
          <cell r="H4449">
            <v>76</v>
          </cell>
          <cell r="I4449">
            <v>51</v>
          </cell>
        </row>
        <row r="4450">
          <cell r="B4450">
            <v>41918</v>
          </cell>
          <cell r="C4450" t="str">
            <v>Офис</v>
          </cell>
          <cell r="D4450" t="str">
            <v>накладные расходы</v>
          </cell>
          <cell r="G4450">
            <v>1510</v>
          </cell>
          <cell r="H4450">
            <v>26</v>
          </cell>
          <cell r="I4450">
            <v>76</v>
          </cell>
        </row>
        <row r="4451">
          <cell r="B4451">
            <v>41918</v>
          </cell>
          <cell r="C4451" t="str">
            <v>Офис</v>
          </cell>
          <cell r="D4451" t="str">
            <v>накладные расходы</v>
          </cell>
          <cell r="G4451">
            <v>1300</v>
          </cell>
          <cell r="H4451">
            <v>76</v>
          </cell>
          <cell r="I4451">
            <v>50</v>
          </cell>
        </row>
        <row r="4452">
          <cell r="B4452">
            <v>41918</v>
          </cell>
          <cell r="C4452" t="str">
            <v>Офис</v>
          </cell>
          <cell r="D4452" t="str">
            <v>накладные расходы</v>
          </cell>
          <cell r="G4452">
            <v>1300</v>
          </cell>
          <cell r="H4452">
            <v>26</v>
          </cell>
          <cell r="I4452">
            <v>76</v>
          </cell>
        </row>
        <row r="4453">
          <cell r="B4453">
            <v>41918</v>
          </cell>
          <cell r="C4453" t="str">
            <v>ФД</v>
          </cell>
          <cell r="D4453" t="str">
            <v>Займы</v>
          </cell>
          <cell r="G4453">
            <v>6000000</v>
          </cell>
          <cell r="H4453">
            <v>66</v>
          </cell>
          <cell r="I4453">
            <v>50</v>
          </cell>
        </row>
        <row r="4454">
          <cell r="B4454">
            <v>41918</v>
          </cell>
          <cell r="C4454" t="str">
            <v>ФД</v>
          </cell>
          <cell r="D4454" t="str">
            <v>Займы</v>
          </cell>
          <cell r="G4454">
            <v>6000000</v>
          </cell>
          <cell r="H4454">
            <v>50</v>
          </cell>
          <cell r="I4454">
            <v>66</v>
          </cell>
        </row>
        <row r="4455">
          <cell r="B4455">
            <v>41918</v>
          </cell>
          <cell r="C4455" t="str">
            <v>14.10.10 ФМ Закупка премиумсов</v>
          </cell>
          <cell r="D4455" t="str">
            <v>Сопровождение деятельности</v>
          </cell>
          <cell r="G4455">
            <v>23225</v>
          </cell>
          <cell r="H4455">
            <v>20</v>
          </cell>
          <cell r="I4455">
            <v>60</v>
          </cell>
        </row>
        <row r="4456">
          <cell r="B4456">
            <v>41918</v>
          </cell>
          <cell r="C4456" t="str">
            <v>14.10.06 ФМ Производство коробки</v>
          </cell>
          <cell r="D4456" t="str">
            <v>полиграфия и производство</v>
          </cell>
          <cell r="G4456">
            <v>2000</v>
          </cell>
          <cell r="H4456">
            <v>60</v>
          </cell>
          <cell r="I4456">
            <v>51</v>
          </cell>
        </row>
        <row r="4457">
          <cell r="B4457">
            <v>41918</v>
          </cell>
          <cell r="C4457" t="str">
            <v>ФД</v>
          </cell>
          <cell r="D4457" t="str">
            <v>транзит</v>
          </cell>
          <cell r="G4457">
            <v>449200</v>
          </cell>
          <cell r="H4457">
            <v>50</v>
          </cell>
          <cell r="I4457">
            <v>57</v>
          </cell>
        </row>
        <row r="4458">
          <cell r="B4458">
            <v>41918</v>
          </cell>
          <cell r="C4458" t="str">
            <v>Офис</v>
          </cell>
          <cell r="D4458" t="str">
            <v>% за обращение</v>
          </cell>
          <cell r="G4458">
            <v>29200</v>
          </cell>
          <cell r="H4458">
            <v>76</v>
          </cell>
          <cell r="I4458">
            <v>50</v>
          </cell>
        </row>
        <row r="4459">
          <cell r="B4459">
            <v>41918</v>
          </cell>
          <cell r="C4459" t="str">
            <v>Офис</v>
          </cell>
          <cell r="D4459" t="str">
            <v>% за обращение</v>
          </cell>
          <cell r="G4459">
            <v>29200</v>
          </cell>
          <cell r="H4459">
            <v>26</v>
          </cell>
          <cell r="I4459">
            <v>76</v>
          </cell>
        </row>
        <row r="4460">
          <cell r="B4460">
            <v>41918</v>
          </cell>
          <cell r="C4460" t="str">
            <v>Офис</v>
          </cell>
          <cell r="D4460" t="str">
            <v>подотчет</v>
          </cell>
          <cell r="G4460">
            <v>5000</v>
          </cell>
          <cell r="H4460">
            <v>71</v>
          </cell>
          <cell r="I4460">
            <v>50</v>
          </cell>
        </row>
        <row r="4461">
          <cell r="B4461">
            <v>41918</v>
          </cell>
          <cell r="C4461" t="str">
            <v>Офис</v>
          </cell>
          <cell r="D4461" t="str">
            <v>Зарплата 09</v>
          </cell>
          <cell r="G4461">
            <v>19800</v>
          </cell>
          <cell r="H4461">
            <v>70</v>
          </cell>
          <cell r="I4461">
            <v>50</v>
          </cell>
        </row>
        <row r="4462">
          <cell r="B4462">
            <v>41919</v>
          </cell>
          <cell r="C4462" t="str">
            <v>Офис</v>
          </cell>
          <cell r="D4462" t="str">
            <v>подотчет</v>
          </cell>
          <cell r="G4462">
            <v>3000</v>
          </cell>
          <cell r="H4462">
            <v>71</v>
          </cell>
          <cell r="I4462">
            <v>50</v>
          </cell>
        </row>
        <row r="4463">
          <cell r="B4463">
            <v>41919</v>
          </cell>
          <cell r="C4463" t="str">
            <v>Офис</v>
          </cell>
          <cell r="D4463" t="str">
            <v>накладные расходы</v>
          </cell>
          <cell r="G4463">
            <v>3768.7</v>
          </cell>
          <cell r="H4463">
            <v>76</v>
          </cell>
          <cell r="I4463">
            <v>51</v>
          </cell>
        </row>
        <row r="4464">
          <cell r="B4464">
            <v>41919</v>
          </cell>
          <cell r="C4464" t="str">
            <v>Офис</v>
          </cell>
          <cell r="D4464" t="str">
            <v>накладные расходы</v>
          </cell>
          <cell r="G4464">
            <v>4500.2</v>
          </cell>
          <cell r="H4464">
            <v>76</v>
          </cell>
          <cell r="I4464">
            <v>51</v>
          </cell>
        </row>
        <row r="4465">
          <cell r="B4465">
            <v>41919</v>
          </cell>
          <cell r="C4465" t="str">
            <v>Офис</v>
          </cell>
          <cell r="D4465" t="str">
            <v>накладные расходы</v>
          </cell>
          <cell r="G4465">
            <v>3768.7</v>
          </cell>
          <cell r="H4465">
            <v>26</v>
          </cell>
          <cell r="I4465">
            <v>76</v>
          </cell>
        </row>
        <row r="4466">
          <cell r="B4466">
            <v>41919</v>
          </cell>
          <cell r="C4466" t="str">
            <v>Офис</v>
          </cell>
          <cell r="D4466" t="str">
            <v>накладные расходы</v>
          </cell>
          <cell r="G4466">
            <v>4500.2</v>
          </cell>
          <cell r="H4466">
            <v>26</v>
          </cell>
          <cell r="I4466">
            <v>76</v>
          </cell>
        </row>
        <row r="4467">
          <cell r="B4467">
            <v>41919</v>
          </cell>
          <cell r="C4467" t="str">
            <v>14.09.19 ФМ КЛД Платинум</v>
          </cell>
          <cell r="D4467" t="str">
            <v>логистика и монтаж</v>
          </cell>
          <cell r="G4467">
            <v>1085</v>
          </cell>
          <cell r="H4467">
            <v>60</v>
          </cell>
          <cell r="I4467">
            <v>50</v>
          </cell>
        </row>
        <row r="4468">
          <cell r="B4468">
            <v>41919</v>
          </cell>
          <cell r="C4468" t="str">
            <v>ФКЦ</v>
          </cell>
          <cell r="D4468" t="str">
            <v>Инвестиции</v>
          </cell>
          <cell r="G4468">
            <v>1800</v>
          </cell>
          <cell r="H4468">
            <v>60</v>
          </cell>
          <cell r="I4468">
            <v>50</v>
          </cell>
        </row>
        <row r="4469">
          <cell r="B4469">
            <v>41919</v>
          </cell>
          <cell r="C4469" t="str">
            <v>Офис</v>
          </cell>
          <cell r="D4469" t="str">
            <v>Зарплата 08</v>
          </cell>
          <cell r="G4469">
            <v>15000</v>
          </cell>
          <cell r="H4469">
            <v>70</v>
          </cell>
          <cell r="I4469">
            <v>50</v>
          </cell>
        </row>
        <row r="4470">
          <cell r="B4470">
            <v>41919</v>
          </cell>
          <cell r="C4470" t="str">
            <v>О!Бюро</v>
          </cell>
          <cell r="D4470" t="str">
            <v>Инвестиции</v>
          </cell>
          <cell r="G4470">
            <v>885</v>
          </cell>
          <cell r="H4470">
            <v>60</v>
          </cell>
          <cell r="I4470">
            <v>50</v>
          </cell>
        </row>
        <row r="4471">
          <cell r="B4471">
            <v>41919</v>
          </cell>
          <cell r="C4471" t="str">
            <v>Офис</v>
          </cell>
          <cell r="D4471" t="str">
            <v>накладные расходы</v>
          </cell>
          <cell r="G4471">
            <v>117</v>
          </cell>
          <cell r="H4471">
            <v>76</v>
          </cell>
          <cell r="I4471">
            <v>50</v>
          </cell>
        </row>
        <row r="4472">
          <cell r="B4472">
            <v>41919</v>
          </cell>
          <cell r="C4472" t="str">
            <v>Офис</v>
          </cell>
          <cell r="D4472" t="str">
            <v>накладные расходы</v>
          </cell>
          <cell r="G4472">
            <v>117</v>
          </cell>
          <cell r="H4472">
            <v>26</v>
          </cell>
          <cell r="I4472">
            <v>76</v>
          </cell>
        </row>
        <row r="4473">
          <cell r="B4473">
            <v>41919</v>
          </cell>
          <cell r="C4473" t="str">
            <v>О!Бюро</v>
          </cell>
          <cell r="D4473" t="str">
            <v>Инвестиции</v>
          </cell>
          <cell r="G4473">
            <v>885</v>
          </cell>
          <cell r="H4473">
            <v>20</v>
          </cell>
          <cell r="I4473">
            <v>60</v>
          </cell>
        </row>
        <row r="4474">
          <cell r="B4474">
            <v>41919</v>
          </cell>
          <cell r="C4474" t="str">
            <v>ФКЦ</v>
          </cell>
          <cell r="D4474" t="str">
            <v>Инвестиции</v>
          </cell>
          <cell r="G4474">
            <v>1800</v>
          </cell>
          <cell r="H4474">
            <v>20</v>
          </cell>
          <cell r="I4474">
            <v>60</v>
          </cell>
        </row>
        <row r="4475">
          <cell r="B4475">
            <v>41921</v>
          </cell>
          <cell r="C4475" t="str">
            <v>Офис</v>
          </cell>
          <cell r="D4475" t="str">
            <v>Зарплата 09</v>
          </cell>
          <cell r="G4475">
            <v>800</v>
          </cell>
          <cell r="H4475">
            <v>70</v>
          </cell>
          <cell r="I4475">
            <v>50</v>
          </cell>
        </row>
        <row r="4476">
          <cell r="B4476">
            <v>41921</v>
          </cell>
          <cell r="C4476" t="str">
            <v>ФД</v>
          </cell>
          <cell r="D4476" t="str">
            <v>Займы</v>
          </cell>
          <cell r="G4476">
            <v>1500000</v>
          </cell>
          <cell r="H4476">
            <v>50</v>
          </cell>
          <cell r="I4476">
            <v>66</v>
          </cell>
        </row>
        <row r="4477">
          <cell r="B4477">
            <v>41921</v>
          </cell>
          <cell r="C4477" t="str">
            <v>14.10.10 ФМ Закупка премиумсов</v>
          </cell>
          <cell r="D4477" t="str">
            <v>Закупка материалов</v>
          </cell>
          <cell r="G4477">
            <v>1406200</v>
          </cell>
          <cell r="H4477">
            <v>60</v>
          </cell>
          <cell r="I4477">
            <v>50</v>
          </cell>
        </row>
        <row r="4478">
          <cell r="B4478">
            <v>41921</v>
          </cell>
          <cell r="C4478" t="str">
            <v>ИД</v>
          </cell>
          <cell r="D4478" t="str">
            <v>депозиты</v>
          </cell>
          <cell r="G4478">
            <v>800000</v>
          </cell>
          <cell r="H4478">
            <v>51</v>
          </cell>
          <cell r="I4478">
            <v>54</v>
          </cell>
        </row>
        <row r="4479">
          <cell r="B4479">
            <v>41921</v>
          </cell>
          <cell r="C4479" t="str">
            <v>ИД</v>
          </cell>
          <cell r="D4479" t="str">
            <v>доход от ИД</v>
          </cell>
          <cell r="G4479">
            <v>2367.12</v>
          </cell>
          <cell r="H4479">
            <v>51</v>
          </cell>
          <cell r="I4479">
            <v>91</v>
          </cell>
        </row>
        <row r="4480">
          <cell r="B4480">
            <v>41922</v>
          </cell>
          <cell r="C4480" t="str">
            <v>14.10.10 ФМ Закупка премиумсов</v>
          </cell>
          <cell r="D4480" t="str">
            <v>Сопровождение деятельности</v>
          </cell>
          <cell r="G4480">
            <v>15295</v>
          </cell>
          <cell r="H4480">
            <v>20</v>
          </cell>
          <cell r="I4480">
            <v>60</v>
          </cell>
        </row>
        <row r="4481">
          <cell r="B4481">
            <v>41922</v>
          </cell>
          <cell r="C4481" t="str">
            <v>14.10.10 ФМ Закупка премиумсов</v>
          </cell>
          <cell r="D4481" t="str">
            <v>Сопровождение деятельности</v>
          </cell>
          <cell r="G4481">
            <v>8238</v>
          </cell>
          <cell r="H4481">
            <v>20</v>
          </cell>
          <cell r="I4481">
            <v>60</v>
          </cell>
        </row>
        <row r="4482">
          <cell r="B4482">
            <v>41922</v>
          </cell>
          <cell r="C4482" t="str">
            <v>14.10.10 ФМ Закупка премиумсов</v>
          </cell>
          <cell r="D4482" t="str">
            <v>Сопровождение деятельности</v>
          </cell>
          <cell r="G4482">
            <v>31318</v>
          </cell>
          <cell r="H4482">
            <v>20</v>
          </cell>
          <cell r="I4482">
            <v>60</v>
          </cell>
        </row>
        <row r="4483">
          <cell r="B4483">
            <v>41922</v>
          </cell>
          <cell r="C4483" t="str">
            <v>14.10.10 ФМ Закупка премиумсов</v>
          </cell>
          <cell r="D4483" t="str">
            <v>Закупка материалов</v>
          </cell>
          <cell r="G4483">
            <v>3000000</v>
          </cell>
          <cell r="H4483">
            <v>20</v>
          </cell>
          <cell r="I4483">
            <v>60</v>
          </cell>
        </row>
        <row r="4484">
          <cell r="B4484">
            <v>41922</v>
          </cell>
          <cell r="C4484" t="str">
            <v>14.10.10 ФМ Закупка премиумсов</v>
          </cell>
          <cell r="D4484" t="str">
            <v>Сопровождение деятельности</v>
          </cell>
          <cell r="G4484">
            <v>12000</v>
          </cell>
          <cell r="H4484">
            <v>20</v>
          </cell>
          <cell r="I4484">
            <v>60</v>
          </cell>
        </row>
        <row r="4485">
          <cell r="B4485">
            <v>41922</v>
          </cell>
          <cell r="C4485" t="str">
            <v>14.10.10 ФМ Закупка премиумсов</v>
          </cell>
          <cell r="D4485" t="str">
            <v>Сопровождение деятельности</v>
          </cell>
          <cell r="G4485">
            <v>35000</v>
          </cell>
          <cell r="H4485">
            <v>20</v>
          </cell>
          <cell r="I4485">
            <v>60</v>
          </cell>
        </row>
        <row r="4486">
          <cell r="B4486">
            <v>41922</v>
          </cell>
          <cell r="C4486" t="str">
            <v>14.10.10 ФМ Закупка премиумсов</v>
          </cell>
          <cell r="D4486" t="str">
            <v>логистика и монтаж</v>
          </cell>
          <cell r="G4486">
            <v>591500</v>
          </cell>
          <cell r="H4486">
            <v>20</v>
          </cell>
          <cell r="I4486">
            <v>60</v>
          </cell>
        </row>
        <row r="4487">
          <cell r="B4487">
            <v>41922</v>
          </cell>
          <cell r="C4487" t="str">
            <v>14.10.10 ФМ Закупка премиумсов</v>
          </cell>
          <cell r="D4487" t="str">
            <v>Комиссия контрагентам</v>
          </cell>
          <cell r="G4487">
            <v>499068</v>
          </cell>
          <cell r="H4487">
            <v>20</v>
          </cell>
          <cell r="I4487">
            <v>60</v>
          </cell>
        </row>
        <row r="4488">
          <cell r="B4488">
            <v>41922</v>
          </cell>
          <cell r="C4488" t="str">
            <v>14.10.10 ФМ Закупка премиумсов</v>
          </cell>
          <cell r="D4488" t="str">
            <v>Сопровождение деятельности</v>
          </cell>
          <cell r="G4488">
            <v>2320.83</v>
          </cell>
          <cell r="H4488">
            <v>20</v>
          </cell>
          <cell r="I4488">
            <v>60</v>
          </cell>
        </row>
        <row r="4489">
          <cell r="B4489">
            <v>41922</v>
          </cell>
          <cell r="C4489" t="str">
            <v>14.10.10 ФМ Закупка премиумсов</v>
          </cell>
          <cell r="D4489" t="str">
            <v>Закупка материалов</v>
          </cell>
          <cell r="G4489">
            <v>1406200</v>
          </cell>
          <cell r="H4489">
            <v>20</v>
          </cell>
          <cell r="I4489">
            <v>60</v>
          </cell>
        </row>
        <row r="4490">
          <cell r="B4490">
            <v>41922</v>
          </cell>
          <cell r="C4490" t="str">
            <v>14.10.10 ФМ Закупка премиумсов</v>
          </cell>
          <cell r="D4490" t="str">
            <v>логистика и монтаж</v>
          </cell>
          <cell r="G4490">
            <v>13000</v>
          </cell>
          <cell r="H4490">
            <v>60</v>
          </cell>
          <cell r="I4490">
            <v>50</v>
          </cell>
        </row>
        <row r="4491">
          <cell r="B4491">
            <v>41922</v>
          </cell>
          <cell r="C4491" t="str">
            <v>14.10.15 Адамант Континент</v>
          </cell>
          <cell r="D4491" t="str">
            <v>Реализация</v>
          </cell>
          <cell r="G4491">
            <v>18301.8</v>
          </cell>
          <cell r="H4491">
            <v>62</v>
          </cell>
          <cell r="I4491">
            <v>90</v>
          </cell>
        </row>
        <row r="4492">
          <cell r="B4492">
            <v>41922</v>
          </cell>
          <cell r="C4492" t="str">
            <v>14.10.15 Адамант Континент</v>
          </cell>
          <cell r="D4492" t="str">
            <v>Реализация</v>
          </cell>
          <cell r="G4492">
            <v>18301.8</v>
          </cell>
          <cell r="H4492">
            <v>62</v>
          </cell>
          <cell r="I4492">
            <v>90</v>
          </cell>
        </row>
        <row r="4493">
          <cell r="B4493">
            <v>41922</v>
          </cell>
          <cell r="C4493" t="str">
            <v>14.10.15 Адамант Континент</v>
          </cell>
          <cell r="D4493" t="str">
            <v>Реализация</v>
          </cell>
          <cell r="G4493">
            <v>18301.8</v>
          </cell>
          <cell r="H4493">
            <v>62</v>
          </cell>
          <cell r="I4493">
            <v>90</v>
          </cell>
        </row>
        <row r="4494">
          <cell r="B4494">
            <v>41922</v>
          </cell>
          <cell r="C4494" t="str">
            <v>офис</v>
          </cell>
          <cell r="D4494" t="str">
            <v>аренда</v>
          </cell>
          <cell r="G4494">
            <v>76847.539999999994</v>
          </cell>
          <cell r="H4494">
            <v>76</v>
          </cell>
          <cell r="I4494">
            <v>51</v>
          </cell>
        </row>
        <row r="4495">
          <cell r="B4495">
            <v>41922</v>
          </cell>
          <cell r="C4495" t="str">
            <v>офис</v>
          </cell>
          <cell r="D4495" t="str">
            <v>аренда</v>
          </cell>
          <cell r="G4495">
            <v>56563.91</v>
          </cell>
          <cell r="H4495">
            <v>76</v>
          </cell>
          <cell r="I4495">
            <v>51</v>
          </cell>
        </row>
        <row r="4496">
          <cell r="B4496">
            <v>41922</v>
          </cell>
          <cell r="C4496" t="str">
            <v>офис</v>
          </cell>
          <cell r="D4496" t="str">
            <v>накладные расходы</v>
          </cell>
          <cell r="G4496">
            <v>1000</v>
          </cell>
          <cell r="H4496">
            <v>76</v>
          </cell>
          <cell r="I4496">
            <v>51</v>
          </cell>
        </row>
        <row r="4497">
          <cell r="B4497">
            <v>41922</v>
          </cell>
          <cell r="C4497" t="str">
            <v>офис</v>
          </cell>
          <cell r="D4497" t="str">
            <v>накладные расходы</v>
          </cell>
          <cell r="G4497">
            <v>1000</v>
          </cell>
          <cell r="H4497">
            <v>26</v>
          </cell>
          <cell r="I4497">
            <v>76</v>
          </cell>
        </row>
        <row r="4498">
          <cell r="B4498">
            <v>41922</v>
          </cell>
          <cell r="C4498" t="str">
            <v>Газель</v>
          </cell>
          <cell r="D4498" t="str">
            <v>обслуживание газели</v>
          </cell>
          <cell r="G4498">
            <v>10000</v>
          </cell>
          <cell r="H4498">
            <v>60</v>
          </cell>
          <cell r="I4498">
            <v>51</v>
          </cell>
        </row>
        <row r="4499">
          <cell r="B4499">
            <v>41922</v>
          </cell>
          <cell r="C4499" t="str">
            <v>Газель</v>
          </cell>
          <cell r="D4499" t="str">
            <v>обслуживание газели</v>
          </cell>
          <cell r="G4499">
            <v>10000</v>
          </cell>
          <cell r="H4499">
            <v>20</v>
          </cell>
          <cell r="I4499">
            <v>60</v>
          </cell>
        </row>
        <row r="4500">
          <cell r="B4500">
            <v>41922</v>
          </cell>
          <cell r="C4500" t="str">
            <v>офис</v>
          </cell>
          <cell r="D4500" t="str">
            <v>накладные расходы</v>
          </cell>
          <cell r="G4500">
            <v>5400</v>
          </cell>
          <cell r="H4500">
            <v>76</v>
          </cell>
          <cell r="I4500">
            <v>51</v>
          </cell>
        </row>
        <row r="4501">
          <cell r="B4501">
            <v>41922</v>
          </cell>
          <cell r="C4501" t="str">
            <v>офис</v>
          </cell>
          <cell r="D4501" t="str">
            <v>накладные расходы</v>
          </cell>
          <cell r="G4501">
            <v>5400</v>
          </cell>
          <cell r="H4501">
            <v>26</v>
          </cell>
          <cell r="I4501">
            <v>76</v>
          </cell>
        </row>
        <row r="4502">
          <cell r="B4502">
            <v>41922</v>
          </cell>
          <cell r="C4502" t="str">
            <v>14.10.10 ФМ Закупка премиумсов</v>
          </cell>
          <cell r="D4502" t="str">
            <v>логистика и монтаж</v>
          </cell>
          <cell r="G4502">
            <v>13000</v>
          </cell>
          <cell r="H4502">
            <v>20</v>
          </cell>
          <cell r="I4502">
            <v>60</v>
          </cell>
        </row>
        <row r="4503">
          <cell r="B4503">
            <v>41922</v>
          </cell>
          <cell r="C4503" t="str">
            <v>14.10.10 ФМ Закупка премиумсов</v>
          </cell>
          <cell r="D4503" t="str">
            <v>логистика и монтаж</v>
          </cell>
          <cell r="G4503">
            <v>700</v>
          </cell>
          <cell r="H4503">
            <v>60</v>
          </cell>
          <cell r="I4503">
            <v>50</v>
          </cell>
        </row>
        <row r="4504">
          <cell r="B4504">
            <v>41922</v>
          </cell>
          <cell r="C4504" t="str">
            <v>14.10.10 ФМ Закупка премиумсов</v>
          </cell>
          <cell r="D4504" t="str">
            <v>логистика и монтаж</v>
          </cell>
          <cell r="G4504">
            <v>700</v>
          </cell>
          <cell r="H4504">
            <v>20</v>
          </cell>
          <cell r="I4504">
            <v>60</v>
          </cell>
        </row>
        <row r="4505">
          <cell r="B4505">
            <v>41922</v>
          </cell>
          <cell r="C4505" t="str">
            <v>фд</v>
          </cell>
          <cell r="D4505" t="str">
            <v>транзит</v>
          </cell>
          <cell r="G4505">
            <v>320850</v>
          </cell>
          <cell r="H4505">
            <v>57</v>
          </cell>
          <cell r="I4505">
            <v>51</v>
          </cell>
        </row>
        <row r="4506">
          <cell r="B4506">
            <v>41922</v>
          </cell>
          <cell r="C4506" t="str">
            <v>14.10.09 Екатеринбург Опора Росии</v>
          </cell>
          <cell r="D4506" t="str">
            <v>Реализация</v>
          </cell>
          <cell r="G4506">
            <v>18691.2</v>
          </cell>
          <cell r="H4506">
            <v>62</v>
          </cell>
          <cell r="I4506">
            <v>90</v>
          </cell>
        </row>
        <row r="4507">
          <cell r="B4507">
            <v>41922</v>
          </cell>
          <cell r="C4507" t="str">
            <v>14.10.06 ФМ Производство коробки</v>
          </cell>
          <cell r="D4507" t="str">
            <v>полиграфия и производство</v>
          </cell>
          <cell r="G4507">
            <v>93054</v>
          </cell>
          <cell r="H4507">
            <v>60</v>
          </cell>
          <cell r="I4507">
            <v>51</v>
          </cell>
        </row>
        <row r="4508">
          <cell r="B4508">
            <v>41922</v>
          </cell>
          <cell r="C4508" t="str">
            <v>офис</v>
          </cell>
          <cell r="D4508" t="str">
            <v>зарплата 09</v>
          </cell>
          <cell r="G4508">
            <v>5000</v>
          </cell>
          <cell r="H4508">
            <v>70</v>
          </cell>
          <cell r="I4508">
            <v>50</v>
          </cell>
        </row>
        <row r="4509">
          <cell r="B4509">
            <v>41922</v>
          </cell>
          <cell r="C4509" t="str">
            <v>14.10.10 ФМ Закупка премиумсов</v>
          </cell>
          <cell r="D4509" t="str">
            <v>Сопровождение деятельности</v>
          </cell>
          <cell r="G4509">
            <v>396.69</v>
          </cell>
          <cell r="H4509">
            <v>60</v>
          </cell>
          <cell r="I4509">
            <v>50</v>
          </cell>
        </row>
        <row r="4510">
          <cell r="B4510">
            <v>41922</v>
          </cell>
          <cell r="C4510" t="str">
            <v>14.10.10 ФМ Закупка премиумсов</v>
          </cell>
          <cell r="D4510" t="str">
            <v>Сопровождение деятельности</v>
          </cell>
          <cell r="G4510">
            <v>152.94999999999999</v>
          </cell>
          <cell r="H4510">
            <v>60</v>
          </cell>
          <cell r="I4510">
            <v>50</v>
          </cell>
        </row>
        <row r="4511">
          <cell r="B4511">
            <v>41922</v>
          </cell>
          <cell r="C4511" t="str">
            <v>14.10.10 ФМ Закупка премиумсов</v>
          </cell>
          <cell r="D4511" t="str">
            <v>Сопровождение деятельности</v>
          </cell>
          <cell r="G4511">
            <v>34267.33</v>
          </cell>
          <cell r="H4511">
            <v>60</v>
          </cell>
          <cell r="I4511">
            <v>50</v>
          </cell>
        </row>
        <row r="4512">
          <cell r="B4512">
            <v>41922</v>
          </cell>
          <cell r="C4512" t="str">
            <v>14.10.10 ФМ Закупка премиумсов</v>
          </cell>
          <cell r="D4512" t="str">
            <v>Сопровождение деятельности</v>
          </cell>
          <cell r="G4512">
            <v>1.55</v>
          </cell>
          <cell r="H4512">
            <v>60</v>
          </cell>
          <cell r="I4512">
            <v>50</v>
          </cell>
        </row>
        <row r="4513">
          <cell r="B4513">
            <v>41922</v>
          </cell>
          <cell r="C4513" t="str">
            <v>14.10.10 ФМ Закупка премиумсов</v>
          </cell>
          <cell r="D4513" t="str">
            <v>Сопровождение деятельности</v>
          </cell>
          <cell r="G4513">
            <v>396.69</v>
          </cell>
          <cell r="H4513">
            <v>20</v>
          </cell>
          <cell r="I4513">
            <v>60</v>
          </cell>
        </row>
        <row r="4514">
          <cell r="B4514">
            <v>41922</v>
          </cell>
          <cell r="C4514" t="str">
            <v>14.10.10 ФМ Закупка премиумсов</v>
          </cell>
          <cell r="D4514" t="str">
            <v>Сопровождение деятельности</v>
          </cell>
          <cell r="G4514">
            <v>152.94999999999999</v>
          </cell>
          <cell r="H4514">
            <v>20</v>
          </cell>
          <cell r="I4514">
            <v>60</v>
          </cell>
        </row>
        <row r="4515">
          <cell r="B4515">
            <v>41922</v>
          </cell>
          <cell r="C4515" t="str">
            <v>14.10.10 ФМ Закупка премиумсов</v>
          </cell>
          <cell r="D4515" t="str">
            <v>Сопровождение деятельности</v>
          </cell>
          <cell r="G4515">
            <v>34267.33</v>
          </cell>
          <cell r="H4515">
            <v>20</v>
          </cell>
          <cell r="I4515">
            <v>60</v>
          </cell>
        </row>
        <row r="4516">
          <cell r="B4516">
            <v>41922</v>
          </cell>
          <cell r="C4516" t="str">
            <v>14.10.10 ФМ Закупка премиумсов</v>
          </cell>
          <cell r="D4516" t="str">
            <v>Сопровождение деятельности</v>
          </cell>
          <cell r="G4516">
            <v>1.55</v>
          </cell>
          <cell r="H4516">
            <v>20</v>
          </cell>
          <cell r="I4516">
            <v>60</v>
          </cell>
        </row>
        <row r="4517">
          <cell r="B4517">
            <v>41922</v>
          </cell>
          <cell r="C4517" t="str">
            <v>Офис</v>
          </cell>
          <cell r="D4517" t="str">
            <v>накладные расходы</v>
          </cell>
          <cell r="G4517">
            <v>31275.1</v>
          </cell>
          <cell r="H4517">
            <v>26</v>
          </cell>
          <cell r="I4517">
            <v>76</v>
          </cell>
        </row>
        <row r="4518">
          <cell r="B4518">
            <v>41922</v>
          </cell>
          <cell r="C4518" t="str">
            <v>Офис</v>
          </cell>
          <cell r="D4518" t="str">
            <v>аренда</v>
          </cell>
          <cell r="G4518">
            <v>21974.87</v>
          </cell>
          <cell r="H4518">
            <v>76</v>
          </cell>
          <cell r="I4518">
            <v>51</v>
          </cell>
        </row>
        <row r="4519">
          <cell r="B4519">
            <v>41922</v>
          </cell>
          <cell r="C4519" t="str">
            <v>Офис</v>
          </cell>
          <cell r="D4519" t="str">
            <v>накладные расходы</v>
          </cell>
          <cell r="G4519">
            <v>4037</v>
          </cell>
          <cell r="H4519">
            <v>26</v>
          </cell>
          <cell r="I4519">
            <v>76</v>
          </cell>
        </row>
        <row r="4520">
          <cell r="B4520">
            <v>41922</v>
          </cell>
          <cell r="C4520" t="str">
            <v>Офис</v>
          </cell>
          <cell r="D4520" t="str">
            <v>% по кредитам и займам</v>
          </cell>
          <cell r="G4520">
            <v>19417.810000000001</v>
          </cell>
          <cell r="H4520">
            <v>26</v>
          </cell>
          <cell r="I4520">
            <v>76</v>
          </cell>
        </row>
        <row r="4521">
          <cell r="B4521">
            <v>41923</v>
          </cell>
          <cell r="C4521" t="str">
            <v>Офис</v>
          </cell>
          <cell r="D4521" t="str">
            <v>% по кредитам и займам</v>
          </cell>
          <cell r="G4521">
            <v>19417.810000000001</v>
          </cell>
          <cell r="H4521">
            <v>76</v>
          </cell>
          <cell r="I4521">
            <v>50</v>
          </cell>
        </row>
        <row r="4522">
          <cell r="B4522">
            <v>41925</v>
          </cell>
          <cell r="C4522" t="str">
            <v>14.10.13 ФМ Производство пакетов</v>
          </cell>
          <cell r="D4522" t="str">
            <v>полиграфия и производство</v>
          </cell>
          <cell r="G4522">
            <v>136680</v>
          </cell>
          <cell r="H4522">
            <v>20</v>
          </cell>
          <cell r="I4522">
            <v>60</v>
          </cell>
        </row>
        <row r="4523">
          <cell r="B4523">
            <v>41925</v>
          </cell>
          <cell r="C4523" t="str">
            <v>Офис</v>
          </cell>
          <cell r="D4523" t="str">
            <v>Основные средства</v>
          </cell>
          <cell r="G4523">
            <v>16000</v>
          </cell>
          <cell r="H4523">
            <v>76</v>
          </cell>
          <cell r="I4523">
            <v>51</v>
          </cell>
        </row>
        <row r="4524">
          <cell r="B4524">
            <v>41925</v>
          </cell>
          <cell r="C4524" t="str">
            <v>Офис</v>
          </cell>
          <cell r="D4524" t="str">
            <v>Основные средства</v>
          </cell>
          <cell r="G4524">
            <v>16000</v>
          </cell>
          <cell r="H4524">
            <v>26</v>
          </cell>
          <cell r="I4524">
            <v>76</v>
          </cell>
        </row>
        <row r="4525">
          <cell r="B4525">
            <v>41925</v>
          </cell>
          <cell r="C4525" t="str">
            <v>Офис</v>
          </cell>
          <cell r="D4525" t="str">
            <v>накладные расходы</v>
          </cell>
          <cell r="G4525">
            <v>244</v>
          </cell>
          <cell r="H4525">
            <v>76</v>
          </cell>
          <cell r="I4525">
            <v>50</v>
          </cell>
        </row>
        <row r="4526">
          <cell r="B4526">
            <v>41925</v>
          </cell>
          <cell r="C4526" t="str">
            <v>Офис</v>
          </cell>
          <cell r="D4526" t="str">
            <v>накладные расходы</v>
          </cell>
          <cell r="G4526">
            <v>244</v>
          </cell>
          <cell r="H4526">
            <v>26</v>
          </cell>
          <cell r="I4526">
            <v>76</v>
          </cell>
        </row>
        <row r="4527">
          <cell r="B4527">
            <v>41925</v>
          </cell>
          <cell r="C4527" t="str">
            <v>Офис</v>
          </cell>
          <cell r="D4527" t="str">
            <v>Телефония</v>
          </cell>
          <cell r="G4527">
            <v>2000</v>
          </cell>
          <cell r="H4527">
            <v>76</v>
          </cell>
          <cell r="I4527">
            <v>51</v>
          </cell>
        </row>
        <row r="4528">
          <cell r="B4528">
            <v>41925</v>
          </cell>
          <cell r="C4528" t="str">
            <v>Офис</v>
          </cell>
          <cell r="D4528" t="str">
            <v>Телефония</v>
          </cell>
          <cell r="G4528">
            <v>2000</v>
          </cell>
          <cell r="H4528">
            <v>26</v>
          </cell>
          <cell r="I4528">
            <v>76</v>
          </cell>
        </row>
        <row r="4529">
          <cell r="B4529">
            <v>41925</v>
          </cell>
          <cell r="C4529" t="str">
            <v>ФКЦ</v>
          </cell>
          <cell r="D4529" t="str">
            <v>Инвестиции</v>
          </cell>
          <cell r="G4529">
            <v>50000</v>
          </cell>
          <cell r="H4529">
            <v>60</v>
          </cell>
          <cell r="I4529">
            <v>50</v>
          </cell>
        </row>
        <row r="4530">
          <cell r="B4530">
            <v>41925</v>
          </cell>
          <cell r="C4530" t="str">
            <v>ФКЦ</v>
          </cell>
          <cell r="D4530" t="str">
            <v>Инвестиции</v>
          </cell>
          <cell r="G4530">
            <v>50000</v>
          </cell>
          <cell r="H4530">
            <v>20</v>
          </cell>
          <cell r="I4530">
            <v>60</v>
          </cell>
        </row>
        <row r="4531">
          <cell r="B4531">
            <v>41925</v>
          </cell>
          <cell r="C4531" t="str">
            <v>Офис</v>
          </cell>
          <cell r="D4531" t="str">
            <v>накладные расходы</v>
          </cell>
          <cell r="G4531">
            <v>31275.1</v>
          </cell>
          <cell r="H4531">
            <v>76</v>
          </cell>
          <cell r="I4531">
            <v>51</v>
          </cell>
        </row>
        <row r="4532">
          <cell r="B4532">
            <v>41925</v>
          </cell>
          <cell r="C4532" t="str">
            <v>14.10.06 ФМ Производство коробки</v>
          </cell>
          <cell r="D4532" t="str">
            <v>полиграфия и производство</v>
          </cell>
          <cell r="G4532">
            <v>8001</v>
          </cell>
          <cell r="H4532">
            <v>60</v>
          </cell>
          <cell r="I4532">
            <v>51</v>
          </cell>
        </row>
        <row r="4533">
          <cell r="B4533">
            <v>41925</v>
          </cell>
          <cell r="C4533" t="str">
            <v>14.08.23 ФМ Москва-Сити</v>
          </cell>
          <cell r="D4533" t="str">
            <v>оплата покупателя</v>
          </cell>
          <cell r="G4533">
            <v>75691.039999999994</v>
          </cell>
          <cell r="H4533">
            <v>51</v>
          </cell>
          <cell r="I4533">
            <v>62</v>
          </cell>
        </row>
        <row r="4534">
          <cell r="B4534">
            <v>41925</v>
          </cell>
          <cell r="C4534" t="str">
            <v>Офис</v>
          </cell>
          <cell r="D4534" t="str">
            <v>накладные расходы</v>
          </cell>
          <cell r="G4534">
            <v>4037</v>
          </cell>
          <cell r="H4534">
            <v>76</v>
          </cell>
          <cell r="I4534">
            <v>51</v>
          </cell>
        </row>
        <row r="4535">
          <cell r="B4535">
            <v>41925</v>
          </cell>
          <cell r="C4535" t="str">
            <v>14.10.13 ФМ Производство пакетов</v>
          </cell>
          <cell r="D4535" t="str">
            <v>Реализация</v>
          </cell>
          <cell r="G4535">
            <v>210287.8</v>
          </cell>
          <cell r="H4535">
            <v>62</v>
          </cell>
          <cell r="I4535">
            <v>90</v>
          </cell>
        </row>
        <row r="4536">
          <cell r="B4536">
            <v>41926</v>
          </cell>
          <cell r="C4536" t="str">
            <v>ФД</v>
          </cell>
          <cell r="D4536" t="str">
            <v>перемещение</v>
          </cell>
          <cell r="G4536">
            <v>172167.8</v>
          </cell>
          <cell r="H4536">
            <v>50</v>
          </cell>
          <cell r="I4536">
            <v>51</v>
          </cell>
        </row>
        <row r="4537">
          <cell r="B4537">
            <v>41926</v>
          </cell>
          <cell r="C4537" t="str">
            <v>14.10.03 ФМ КЗ Extra Lounge</v>
          </cell>
          <cell r="D4537" t="str">
            <v>подотчет</v>
          </cell>
          <cell r="G4537">
            <v>75000</v>
          </cell>
          <cell r="H4537">
            <v>50</v>
          </cell>
          <cell r="I4537">
            <v>71</v>
          </cell>
        </row>
        <row r="4538">
          <cell r="B4538">
            <v>41926</v>
          </cell>
          <cell r="C4538" t="str">
            <v>14.10.03 ФМ КЗ Extra Lounge</v>
          </cell>
          <cell r="D4538" t="str">
            <v>Доп. персонал</v>
          </cell>
          <cell r="G4538">
            <v>14000</v>
          </cell>
          <cell r="H4538">
            <v>60</v>
          </cell>
          <cell r="I4538">
            <v>50</v>
          </cell>
        </row>
        <row r="4539">
          <cell r="B4539">
            <v>41926</v>
          </cell>
          <cell r="C4539" t="str">
            <v>14.10.03 ФМ КЗ Extra Lounge</v>
          </cell>
          <cell r="D4539" t="str">
            <v>Доп. персонал</v>
          </cell>
          <cell r="G4539">
            <v>24000</v>
          </cell>
          <cell r="H4539">
            <v>60</v>
          </cell>
          <cell r="I4539">
            <v>50</v>
          </cell>
        </row>
        <row r="4540">
          <cell r="B4540">
            <v>41926</v>
          </cell>
          <cell r="C4540" t="str">
            <v>14.10.03 ФМ КЗ Extra Lounge</v>
          </cell>
          <cell r="D4540" t="str">
            <v>Доп. персонал</v>
          </cell>
          <cell r="G4540">
            <v>5000</v>
          </cell>
          <cell r="H4540">
            <v>60</v>
          </cell>
          <cell r="I4540">
            <v>50</v>
          </cell>
        </row>
        <row r="4541">
          <cell r="B4541">
            <v>41926</v>
          </cell>
          <cell r="C4541" t="str">
            <v>14.10.03 ФМ КЗ Extra Lounge</v>
          </cell>
          <cell r="D4541" t="str">
            <v>Доп. персонал</v>
          </cell>
          <cell r="G4541">
            <v>6200</v>
          </cell>
          <cell r="H4541">
            <v>60</v>
          </cell>
          <cell r="I4541">
            <v>50</v>
          </cell>
        </row>
        <row r="4542">
          <cell r="B4542">
            <v>41926</v>
          </cell>
          <cell r="C4542" t="str">
            <v>14.10.03 ФМ КЗ Extra Lounge</v>
          </cell>
          <cell r="D4542" t="str">
            <v>логистика и монтаж</v>
          </cell>
          <cell r="G4542">
            <v>16000</v>
          </cell>
          <cell r="H4542">
            <v>60</v>
          </cell>
          <cell r="I4542">
            <v>50</v>
          </cell>
        </row>
        <row r="4543">
          <cell r="B4543">
            <v>41926</v>
          </cell>
          <cell r="C4543" t="str">
            <v>14.10.03 ФМ КЗ Extra Lounge</v>
          </cell>
          <cell r="D4543" t="str">
            <v>логистика и монтаж</v>
          </cell>
          <cell r="G4543">
            <v>1500</v>
          </cell>
          <cell r="H4543">
            <v>60</v>
          </cell>
          <cell r="I4543">
            <v>50</v>
          </cell>
        </row>
        <row r="4544">
          <cell r="B4544">
            <v>41926</v>
          </cell>
          <cell r="C4544" t="str">
            <v>14.10.03 ФМ КЗ Extra Lounge</v>
          </cell>
          <cell r="D4544" t="str">
            <v>Сопровождение деятельности</v>
          </cell>
          <cell r="G4544">
            <v>6500</v>
          </cell>
          <cell r="H4544">
            <v>60</v>
          </cell>
          <cell r="I4544">
            <v>50</v>
          </cell>
        </row>
        <row r="4545">
          <cell r="B4545">
            <v>41926</v>
          </cell>
          <cell r="C4545" t="str">
            <v>14.10.03 ФМ КЗ Extra Lounge</v>
          </cell>
          <cell r="D4545" t="str">
            <v>Сопровождение деятельности</v>
          </cell>
          <cell r="G4545">
            <v>3777</v>
          </cell>
          <cell r="H4545">
            <v>60</v>
          </cell>
          <cell r="I4545">
            <v>50</v>
          </cell>
        </row>
        <row r="4546">
          <cell r="B4546">
            <v>41926</v>
          </cell>
          <cell r="C4546" t="str">
            <v>14.10.03 ФМ КЗ Extra Lounge</v>
          </cell>
          <cell r="D4546" t="str">
            <v>Сопровождение деятельности</v>
          </cell>
          <cell r="G4546">
            <v>4000</v>
          </cell>
          <cell r="H4546">
            <v>60</v>
          </cell>
          <cell r="I4546">
            <v>50</v>
          </cell>
        </row>
        <row r="4547">
          <cell r="B4547">
            <v>41926</v>
          </cell>
          <cell r="C4547" t="str">
            <v>14.10.03 ФМ КЗ Extra Lounge</v>
          </cell>
          <cell r="D4547" t="str">
            <v>Доп. персонал</v>
          </cell>
          <cell r="G4547">
            <v>14000</v>
          </cell>
          <cell r="H4547">
            <v>20</v>
          </cell>
          <cell r="I4547">
            <v>60</v>
          </cell>
        </row>
        <row r="4548">
          <cell r="B4548">
            <v>41926</v>
          </cell>
          <cell r="C4548" t="str">
            <v>14.10.03 ФМ КЗ Extra Lounge</v>
          </cell>
          <cell r="D4548" t="str">
            <v>Доп. персонал</v>
          </cell>
          <cell r="G4548">
            <v>24000</v>
          </cell>
          <cell r="H4548">
            <v>20</v>
          </cell>
          <cell r="I4548">
            <v>60</v>
          </cell>
        </row>
        <row r="4549">
          <cell r="B4549">
            <v>41926</v>
          </cell>
          <cell r="C4549" t="str">
            <v>14.10.03 ФМ КЗ Extra Lounge</v>
          </cell>
          <cell r="D4549" t="str">
            <v>Доп. персонал</v>
          </cell>
          <cell r="G4549">
            <v>5000</v>
          </cell>
          <cell r="H4549">
            <v>20</v>
          </cell>
          <cell r="I4549">
            <v>60</v>
          </cell>
        </row>
        <row r="4550">
          <cell r="B4550">
            <v>41926</v>
          </cell>
          <cell r="C4550" t="str">
            <v>14.10.03 ФМ КЗ Extra Lounge</v>
          </cell>
          <cell r="D4550" t="str">
            <v>Доп. персонал</v>
          </cell>
          <cell r="G4550">
            <v>6200</v>
          </cell>
          <cell r="H4550">
            <v>20</v>
          </cell>
          <cell r="I4550">
            <v>60</v>
          </cell>
        </row>
        <row r="4551">
          <cell r="B4551">
            <v>41926</v>
          </cell>
          <cell r="C4551" t="str">
            <v>14.10.03 ФМ КЗ Extra Lounge</v>
          </cell>
          <cell r="D4551" t="str">
            <v>логистика и монтаж</v>
          </cell>
          <cell r="G4551">
            <v>16000</v>
          </cell>
          <cell r="H4551">
            <v>20</v>
          </cell>
          <cell r="I4551">
            <v>60</v>
          </cell>
        </row>
        <row r="4552">
          <cell r="B4552">
            <v>41926</v>
          </cell>
          <cell r="C4552" t="str">
            <v>14.10.03 ФМ КЗ Extra Lounge</v>
          </cell>
          <cell r="D4552" t="str">
            <v>логистика и монтаж</v>
          </cell>
          <cell r="G4552">
            <v>1500</v>
          </cell>
          <cell r="H4552">
            <v>20</v>
          </cell>
          <cell r="I4552">
            <v>60</v>
          </cell>
        </row>
        <row r="4553">
          <cell r="B4553">
            <v>41926</v>
          </cell>
          <cell r="C4553" t="str">
            <v>14.10.03 ФМ КЗ Extra Lounge</v>
          </cell>
          <cell r="D4553" t="str">
            <v>Сопровождение деятельности</v>
          </cell>
          <cell r="G4553">
            <v>6500</v>
          </cell>
          <cell r="H4553">
            <v>20</v>
          </cell>
          <cell r="I4553">
            <v>60</v>
          </cell>
        </row>
        <row r="4554">
          <cell r="B4554">
            <v>41926</v>
          </cell>
          <cell r="C4554" t="str">
            <v>14.10.03 ФМ КЗ Extra Lounge</v>
          </cell>
          <cell r="D4554" t="str">
            <v>Сопровождение деятельности</v>
          </cell>
          <cell r="G4554">
            <v>3777</v>
          </cell>
          <cell r="H4554">
            <v>20</v>
          </cell>
          <cell r="I4554">
            <v>60</v>
          </cell>
        </row>
        <row r="4555">
          <cell r="B4555">
            <v>41926</v>
          </cell>
          <cell r="C4555" t="str">
            <v>14.10.03 ФМ КЗ Extra Lounge</v>
          </cell>
          <cell r="D4555" t="str">
            <v>Сопровождение деятельности</v>
          </cell>
          <cell r="G4555">
            <v>4000</v>
          </cell>
          <cell r="H4555">
            <v>20</v>
          </cell>
          <cell r="I4555">
            <v>60</v>
          </cell>
        </row>
        <row r="4556">
          <cell r="B4556">
            <v>41926</v>
          </cell>
          <cell r="C4556" t="str">
            <v>14.10.09 Екатеринбург Опора Росии</v>
          </cell>
          <cell r="D4556" t="str">
            <v>Промоперсонал</v>
          </cell>
          <cell r="G4556">
            <v>7320.7199999999993</v>
          </cell>
          <cell r="H4556">
            <v>60</v>
          </cell>
          <cell r="I4556">
            <v>51</v>
          </cell>
        </row>
        <row r="4557">
          <cell r="B4557">
            <v>41926</v>
          </cell>
          <cell r="C4557" t="str">
            <v>14.09.07 ФМ Логистика</v>
          </cell>
          <cell r="D4557" t="str">
            <v>Доп. персонал</v>
          </cell>
          <cell r="G4557">
            <v>1180</v>
          </cell>
          <cell r="H4557">
            <v>60</v>
          </cell>
          <cell r="I4557">
            <v>51</v>
          </cell>
        </row>
        <row r="4558">
          <cell r="B4558">
            <v>41926</v>
          </cell>
          <cell r="C4558" t="str">
            <v>14.10.09 Екатеринбург Опора Росии</v>
          </cell>
          <cell r="D4558" t="str">
            <v>Промоперсонал</v>
          </cell>
          <cell r="G4558">
            <v>7320.7199999999993</v>
          </cell>
          <cell r="H4558">
            <v>20</v>
          </cell>
          <cell r="I4558">
            <v>60</v>
          </cell>
        </row>
        <row r="4559">
          <cell r="B4559">
            <v>41926</v>
          </cell>
          <cell r="C4559" t="str">
            <v>Офис</v>
          </cell>
          <cell r="D4559" t="str">
            <v>накладные расходы</v>
          </cell>
          <cell r="G4559">
            <v>3999.91</v>
          </cell>
          <cell r="H4559">
            <v>76</v>
          </cell>
          <cell r="I4559">
            <v>51</v>
          </cell>
        </row>
        <row r="4560">
          <cell r="B4560">
            <v>41926</v>
          </cell>
          <cell r="C4560" t="str">
            <v>Офис</v>
          </cell>
          <cell r="D4560" t="str">
            <v>накладные расходы</v>
          </cell>
          <cell r="G4560">
            <v>3999.91</v>
          </cell>
          <cell r="H4560">
            <v>26</v>
          </cell>
          <cell r="I4560">
            <v>76</v>
          </cell>
        </row>
        <row r="4561">
          <cell r="B4561">
            <v>41926</v>
          </cell>
          <cell r="C4561" t="str">
            <v>Офис</v>
          </cell>
          <cell r="D4561" t="str">
            <v>Реклама</v>
          </cell>
          <cell r="G4561">
            <v>8000</v>
          </cell>
          <cell r="H4561">
            <v>76</v>
          </cell>
          <cell r="I4561">
            <v>51</v>
          </cell>
        </row>
        <row r="4562">
          <cell r="B4562">
            <v>41926</v>
          </cell>
          <cell r="C4562" t="str">
            <v>Офис</v>
          </cell>
          <cell r="D4562" t="str">
            <v>Реклама</v>
          </cell>
          <cell r="G4562">
            <v>8000</v>
          </cell>
          <cell r="H4562">
            <v>26</v>
          </cell>
          <cell r="I4562">
            <v>76</v>
          </cell>
        </row>
        <row r="4563">
          <cell r="B4563">
            <v>41926</v>
          </cell>
          <cell r="C4563" t="str">
            <v>14.06.30 ФМ Snus Top 100 Recruiting</v>
          </cell>
          <cell r="D4563" t="str">
            <v>оплата покупателя</v>
          </cell>
          <cell r="G4563">
            <v>56086.8</v>
          </cell>
          <cell r="H4563">
            <v>51</v>
          </cell>
          <cell r="I4563">
            <v>62</v>
          </cell>
        </row>
        <row r="4564">
          <cell r="B4564">
            <v>41926</v>
          </cell>
          <cell r="C4564" t="str">
            <v>фд</v>
          </cell>
          <cell r="D4564" t="str">
            <v>перемещение</v>
          </cell>
          <cell r="G4564">
            <v>7000</v>
          </cell>
          <cell r="H4564">
            <v>55</v>
          </cell>
          <cell r="I4564">
            <v>51</v>
          </cell>
        </row>
        <row r="4565">
          <cell r="B4565">
            <v>41926</v>
          </cell>
          <cell r="C4565" t="str">
            <v>Офис</v>
          </cell>
          <cell r="D4565" t="str">
            <v>подотчет</v>
          </cell>
          <cell r="G4565">
            <v>5000</v>
          </cell>
          <cell r="H4565">
            <v>50</v>
          </cell>
          <cell r="I4565">
            <v>71</v>
          </cell>
        </row>
        <row r="4566">
          <cell r="B4566">
            <v>41926</v>
          </cell>
          <cell r="C4566" t="str">
            <v>Офис</v>
          </cell>
          <cell r="D4566" t="str">
            <v>накладные расходы</v>
          </cell>
          <cell r="G4566">
            <v>2990</v>
          </cell>
          <cell r="H4566">
            <v>76</v>
          </cell>
          <cell r="I4566">
            <v>50</v>
          </cell>
        </row>
        <row r="4567">
          <cell r="B4567">
            <v>41926</v>
          </cell>
          <cell r="C4567" t="str">
            <v>Офис</v>
          </cell>
          <cell r="D4567" t="str">
            <v>накладные расходы</v>
          </cell>
          <cell r="G4567">
            <v>2990</v>
          </cell>
          <cell r="H4567">
            <v>26</v>
          </cell>
          <cell r="I4567">
            <v>76</v>
          </cell>
        </row>
        <row r="4568">
          <cell r="B4568">
            <v>41926</v>
          </cell>
          <cell r="C4568" t="str">
            <v>14.10.03 Закупки пленок на Iphone 6</v>
          </cell>
          <cell r="D4568" t="str">
            <v>Закупка материалов</v>
          </cell>
          <cell r="G4568">
            <v>3500</v>
          </cell>
          <cell r="H4568">
            <v>60</v>
          </cell>
          <cell r="I4568">
            <v>50</v>
          </cell>
        </row>
        <row r="4569">
          <cell r="B4569">
            <v>41926</v>
          </cell>
          <cell r="C4569" t="str">
            <v>Офис</v>
          </cell>
          <cell r="D4569" t="str">
            <v>Зарплата 09</v>
          </cell>
          <cell r="G4569">
            <v>30000</v>
          </cell>
          <cell r="H4569">
            <v>70</v>
          </cell>
          <cell r="I4569">
            <v>50</v>
          </cell>
        </row>
        <row r="4570">
          <cell r="B4570">
            <v>41926</v>
          </cell>
          <cell r="C4570" t="str">
            <v>ТП Автоспеццентр 7</v>
          </cell>
          <cell r="D4570" t="str">
            <v>подотчет</v>
          </cell>
          <cell r="G4570">
            <v>28250</v>
          </cell>
          <cell r="H4570">
            <v>71</v>
          </cell>
          <cell r="I4570">
            <v>50</v>
          </cell>
        </row>
        <row r="4571">
          <cell r="B4571">
            <v>41926</v>
          </cell>
          <cell r="C4571" t="str">
            <v>14.10.03 Закупки пленок на Iphone 6</v>
          </cell>
          <cell r="D4571" t="str">
            <v>Закупка материалов</v>
          </cell>
          <cell r="G4571">
            <v>3500</v>
          </cell>
          <cell r="H4571">
            <v>20</v>
          </cell>
          <cell r="I4571">
            <v>60</v>
          </cell>
        </row>
        <row r="4572">
          <cell r="B4572">
            <v>41926</v>
          </cell>
          <cell r="C4572" t="str">
            <v>Офис КЛД</v>
          </cell>
          <cell r="D4572" t="str">
            <v>Зарплата 09</v>
          </cell>
          <cell r="G4572">
            <v>30000</v>
          </cell>
          <cell r="H4572">
            <v>70</v>
          </cell>
          <cell r="I4572">
            <v>50</v>
          </cell>
        </row>
        <row r="4573">
          <cell r="B4573">
            <v>41926</v>
          </cell>
          <cell r="C4573" t="str">
            <v>Офис</v>
          </cell>
          <cell r="D4573" t="str">
            <v>Зарплата 09</v>
          </cell>
          <cell r="G4573">
            <v>24600</v>
          </cell>
          <cell r="H4573">
            <v>70</v>
          </cell>
          <cell r="I4573">
            <v>50</v>
          </cell>
        </row>
        <row r="4574">
          <cell r="B4574">
            <v>41926</v>
          </cell>
          <cell r="C4574" t="str">
            <v>Офис</v>
          </cell>
          <cell r="D4574" t="str">
            <v>Зарплата 09</v>
          </cell>
          <cell r="G4574">
            <v>37600</v>
          </cell>
          <cell r="H4574">
            <v>70</v>
          </cell>
          <cell r="I4574">
            <v>50</v>
          </cell>
        </row>
        <row r="4575">
          <cell r="B4575">
            <v>41926</v>
          </cell>
          <cell r="C4575" t="str">
            <v>Офис</v>
          </cell>
          <cell r="D4575" t="str">
            <v>Зарплата 09</v>
          </cell>
          <cell r="G4575">
            <v>20600</v>
          </cell>
          <cell r="H4575">
            <v>70</v>
          </cell>
          <cell r="I4575">
            <v>50</v>
          </cell>
        </row>
        <row r="4576">
          <cell r="B4576">
            <v>41926</v>
          </cell>
          <cell r="C4576" t="str">
            <v>Офис</v>
          </cell>
          <cell r="D4576" t="str">
            <v>Зарплата 09</v>
          </cell>
          <cell r="G4576">
            <v>52600</v>
          </cell>
          <cell r="H4576">
            <v>70</v>
          </cell>
          <cell r="I4576">
            <v>50</v>
          </cell>
        </row>
        <row r="4577">
          <cell r="B4577">
            <v>41926</v>
          </cell>
          <cell r="C4577" t="str">
            <v>Офис</v>
          </cell>
          <cell r="D4577" t="str">
            <v>Зарплата 09</v>
          </cell>
          <cell r="G4577">
            <v>40000</v>
          </cell>
          <cell r="H4577">
            <v>70</v>
          </cell>
          <cell r="I4577">
            <v>50</v>
          </cell>
        </row>
        <row r="4578">
          <cell r="B4578">
            <v>41926</v>
          </cell>
          <cell r="C4578" t="str">
            <v>Офис</v>
          </cell>
          <cell r="D4578" t="str">
            <v>Зарплата 09</v>
          </cell>
          <cell r="G4578">
            <v>39600</v>
          </cell>
          <cell r="H4578">
            <v>70</v>
          </cell>
          <cell r="I4578">
            <v>50</v>
          </cell>
        </row>
        <row r="4579">
          <cell r="B4579">
            <v>41926</v>
          </cell>
          <cell r="C4579" t="str">
            <v>Офис</v>
          </cell>
          <cell r="D4579" t="str">
            <v>Зарплата 09</v>
          </cell>
          <cell r="G4579">
            <v>49600</v>
          </cell>
          <cell r="H4579">
            <v>70</v>
          </cell>
          <cell r="I4579">
            <v>50</v>
          </cell>
        </row>
        <row r="4580">
          <cell r="B4580">
            <v>41926</v>
          </cell>
          <cell r="C4580" t="str">
            <v>Офис</v>
          </cell>
          <cell r="D4580" t="str">
            <v>Зарплата 09</v>
          </cell>
          <cell r="G4580">
            <v>12500</v>
          </cell>
          <cell r="H4580">
            <v>70</v>
          </cell>
          <cell r="I4580">
            <v>50</v>
          </cell>
        </row>
        <row r="4581">
          <cell r="B4581">
            <v>41926</v>
          </cell>
          <cell r="C4581" t="str">
            <v>Офис</v>
          </cell>
          <cell r="D4581" t="str">
            <v>Зарплата 09</v>
          </cell>
          <cell r="G4581">
            <v>30800</v>
          </cell>
          <cell r="H4581">
            <v>70</v>
          </cell>
          <cell r="I4581">
            <v>50</v>
          </cell>
        </row>
        <row r="4582">
          <cell r="B4582">
            <v>41926</v>
          </cell>
          <cell r="C4582" t="str">
            <v>Офис</v>
          </cell>
          <cell r="D4582" t="str">
            <v>накладные расходы</v>
          </cell>
          <cell r="G4582">
            <v>2400</v>
          </cell>
          <cell r="H4582">
            <v>76</v>
          </cell>
          <cell r="I4582">
            <v>50</v>
          </cell>
        </row>
        <row r="4583">
          <cell r="B4583">
            <v>41926</v>
          </cell>
          <cell r="C4583" t="str">
            <v>Офис</v>
          </cell>
          <cell r="D4583" t="str">
            <v>накладные расходы</v>
          </cell>
          <cell r="G4583">
            <v>800</v>
          </cell>
          <cell r="H4583">
            <v>76</v>
          </cell>
          <cell r="I4583">
            <v>50</v>
          </cell>
        </row>
        <row r="4584">
          <cell r="B4584">
            <v>41926</v>
          </cell>
          <cell r="C4584" t="str">
            <v>14.10.10 ФМ Закупка премиумсов</v>
          </cell>
          <cell r="D4584" t="str">
            <v>логистика и монтаж</v>
          </cell>
          <cell r="G4584">
            <v>800</v>
          </cell>
          <cell r="H4584">
            <v>60</v>
          </cell>
          <cell r="I4584">
            <v>50</v>
          </cell>
        </row>
        <row r="4585">
          <cell r="B4585">
            <v>41926</v>
          </cell>
          <cell r="C4585" t="str">
            <v>14.10.13 ФМ Производство пакетов</v>
          </cell>
          <cell r="D4585" t="str">
            <v>логистика и монтаж</v>
          </cell>
          <cell r="G4585">
            <v>800</v>
          </cell>
          <cell r="H4585">
            <v>60</v>
          </cell>
          <cell r="I4585">
            <v>50</v>
          </cell>
        </row>
        <row r="4586">
          <cell r="B4586">
            <v>41926</v>
          </cell>
          <cell r="C4586" t="str">
            <v>Офис</v>
          </cell>
          <cell r="D4586" t="str">
            <v>накладные расходы</v>
          </cell>
          <cell r="G4586">
            <v>2400</v>
          </cell>
          <cell r="H4586">
            <v>26</v>
          </cell>
          <cell r="I4586">
            <v>76</v>
          </cell>
        </row>
        <row r="4587">
          <cell r="B4587">
            <v>41926</v>
          </cell>
          <cell r="C4587" t="str">
            <v>Офис</v>
          </cell>
          <cell r="D4587" t="str">
            <v>накладные расходы</v>
          </cell>
          <cell r="G4587">
            <v>800</v>
          </cell>
          <cell r="H4587">
            <v>26</v>
          </cell>
          <cell r="I4587">
            <v>76</v>
          </cell>
        </row>
        <row r="4588">
          <cell r="B4588">
            <v>41926</v>
          </cell>
          <cell r="C4588" t="str">
            <v>14.10.10 ФМ Закупка премиумсов</v>
          </cell>
          <cell r="D4588" t="str">
            <v>логистика и монтаж</v>
          </cell>
          <cell r="G4588">
            <v>800</v>
          </cell>
          <cell r="H4588">
            <v>20</v>
          </cell>
          <cell r="I4588">
            <v>60</v>
          </cell>
        </row>
        <row r="4589">
          <cell r="B4589">
            <v>41926</v>
          </cell>
          <cell r="C4589" t="str">
            <v>14.10.13 ФМ Производство пакетов</v>
          </cell>
          <cell r="D4589" t="str">
            <v>логистика и монтаж</v>
          </cell>
          <cell r="G4589">
            <v>800</v>
          </cell>
          <cell r="H4589">
            <v>20</v>
          </cell>
          <cell r="I4589">
            <v>60</v>
          </cell>
        </row>
        <row r="4590">
          <cell r="B4590">
            <v>41926</v>
          </cell>
          <cell r="C4590" t="str">
            <v>Офис</v>
          </cell>
          <cell r="D4590" t="str">
            <v>налоги</v>
          </cell>
          <cell r="G4590">
            <v>15028</v>
          </cell>
          <cell r="H4590">
            <v>68</v>
          </cell>
          <cell r="I4590">
            <v>51</v>
          </cell>
        </row>
        <row r="4591">
          <cell r="B4591">
            <v>41927</v>
          </cell>
          <cell r="C4591" t="str">
            <v>Офис</v>
          </cell>
          <cell r="D4591" t="str">
            <v>накладные расходы</v>
          </cell>
          <cell r="G4591">
            <v>55190</v>
          </cell>
          <cell r="H4591">
            <v>76</v>
          </cell>
          <cell r="I4591">
            <v>51</v>
          </cell>
        </row>
        <row r="4592">
          <cell r="B4592">
            <v>41927</v>
          </cell>
          <cell r="C4592" t="str">
            <v>Офис</v>
          </cell>
          <cell r="D4592" t="str">
            <v>накладные расходы</v>
          </cell>
          <cell r="G4592">
            <v>55190</v>
          </cell>
          <cell r="H4592">
            <v>26</v>
          </cell>
          <cell r="I4592">
            <v>76</v>
          </cell>
        </row>
        <row r="4593">
          <cell r="B4593">
            <v>41927</v>
          </cell>
          <cell r="C4593" t="str">
            <v>Офис</v>
          </cell>
          <cell r="D4593" t="str">
            <v>уборка</v>
          </cell>
          <cell r="G4593">
            <v>200</v>
          </cell>
          <cell r="H4593">
            <v>76</v>
          </cell>
          <cell r="I4593">
            <v>50</v>
          </cell>
        </row>
        <row r="4594">
          <cell r="B4594">
            <v>41927</v>
          </cell>
          <cell r="C4594" t="str">
            <v>Офис</v>
          </cell>
          <cell r="D4594" t="str">
            <v>уборка</v>
          </cell>
          <cell r="G4594">
            <v>200</v>
          </cell>
          <cell r="H4594">
            <v>26</v>
          </cell>
          <cell r="I4594">
            <v>76</v>
          </cell>
        </row>
        <row r="4595">
          <cell r="B4595">
            <v>41927</v>
          </cell>
          <cell r="C4595" t="str">
            <v>14.10.20 Невская Ратуша-стенд КП</v>
          </cell>
          <cell r="D4595" t="str">
            <v>полиграфия и производство</v>
          </cell>
          <cell r="G4595">
            <v>29472</v>
          </cell>
          <cell r="H4595">
            <v>60</v>
          </cell>
          <cell r="I4595">
            <v>51</v>
          </cell>
        </row>
        <row r="4596">
          <cell r="B4596">
            <v>41927</v>
          </cell>
          <cell r="C4596" t="str">
            <v>14.10.20 Невская Ратуша-стенд КП</v>
          </cell>
          <cell r="D4596" t="str">
            <v>полиграфия и производство</v>
          </cell>
          <cell r="G4596">
            <v>29472</v>
          </cell>
          <cell r="H4596">
            <v>20</v>
          </cell>
          <cell r="I4596">
            <v>60</v>
          </cell>
        </row>
        <row r="4597">
          <cell r="B4597">
            <v>41927</v>
          </cell>
          <cell r="C4597" t="str">
            <v>14.10.20 Невская Ратуша-стенд КП</v>
          </cell>
          <cell r="D4597" t="str">
            <v>полиграфия и производство</v>
          </cell>
          <cell r="G4597">
            <v>3500</v>
          </cell>
          <cell r="H4597">
            <v>60</v>
          </cell>
          <cell r="I4597">
            <v>51</v>
          </cell>
        </row>
        <row r="4598">
          <cell r="B4598">
            <v>41927</v>
          </cell>
          <cell r="C4598" t="str">
            <v>14.10.20 Невская Ратуша-стенд КП</v>
          </cell>
          <cell r="D4598" t="str">
            <v>полиграфия и производство</v>
          </cell>
          <cell r="G4598">
            <v>3500</v>
          </cell>
          <cell r="H4598">
            <v>20</v>
          </cell>
          <cell r="I4598">
            <v>60</v>
          </cell>
        </row>
        <row r="4599">
          <cell r="B4599">
            <v>41927</v>
          </cell>
          <cell r="C4599" t="str">
            <v>14.10.03 Закупки пленок на Iphone 6</v>
          </cell>
          <cell r="D4599" t="str">
            <v>оплата покупателя</v>
          </cell>
          <cell r="G4599">
            <v>5500</v>
          </cell>
          <cell r="H4599">
            <v>50</v>
          </cell>
          <cell r="I4599">
            <v>62</v>
          </cell>
        </row>
        <row r="4600">
          <cell r="B4600">
            <v>41927</v>
          </cell>
          <cell r="C4600" t="str">
            <v>Офис</v>
          </cell>
          <cell r="D4600" t="str">
            <v>Зарплата 09</v>
          </cell>
          <cell r="G4600">
            <v>13600</v>
          </cell>
          <cell r="H4600">
            <v>70</v>
          </cell>
          <cell r="I4600">
            <v>50</v>
          </cell>
        </row>
        <row r="4601">
          <cell r="B4601">
            <v>41927</v>
          </cell>
          <cell r="C4601" t="str">
            <v>Офис</v>
          </cell>
          <cell r="D4601" t="str">
            <v>налоги</v>
          </cell>
          <cell r="G4601">
            <v>35568</v>
          </cell>
          <cell r="H4601">
            <v>68</v>
          </cell>
          <cell r="I4601">
            <v>51</v>
          </cell>
        </row>
        <row r="4602">
          <cell r="B4602">
            <v>41927</v>
          </cell>
          <cell r="C4602" t="str">
            <v>Офис</v>
          </cell>
          <cell r="D4602" t="str">
            <v>уборка</v>
          </cell>
          <cell r="G4602">
            <v>3645.65</v>
          </cell>
          <cell r="H4602">
            <v>76</v>
          </cell>
          <cell r="I4602">
            <v>51</v>
          </cell>
        </row>
        <row r="4603">
          <cell r="B4603">
            <v>41927</v>
          </cell>
          <cell r="C4603" t="str">
            <v>Офис</v>
          </cell>
          <cell r="D4603" t="str">
            <v>уборка</v>
          </cell>
          <cell r="G4603">
            <v>4755.2</v>
          </cell>
          <cell r="H4603">
            <v>76</v>
          </cell>
          <cell r="I4603">
            <v>51</v>
          </cell>
        </row>
        <row r="4604">
          <cell r="B4604">
            <v>41927</v>
          </cell>
          <cell r="C4604" t="str">
            <v>ФД</v>
          </cell>
          <cell r="D4604" t="str">
            <v>транзит</v>
          </cell>
          <cell r="G4604">
            <v>320850</v>
          </cell>
          <cell r="H4604">
            <v>50</v>
          </cell>
          <cell r="I4604">
            <v>57</v>
          </cell>
        </row>
        <row r="4605">
          <cell r="B4605">
            <v>41927</v>
          </cell>
          <cell r="C4605" t="str">
            <v>Офис</v>
          </cell>
          <cell r="D4605" t="str">
            <v>% за обращение</v>
          </cell>
          <cell r="G4605">
            <v>20850</v>
          </cell>
          <cell r="H4605">
            <v>76</v>
          </cell>
          <cell r="I4605">
            <v>50</v>
          </cell>
        </row>
        <row r="4606">
          <cell r="B4606">
            <v>41927</v>
          </cell>
          <cell r="C4606" t="str">
            <v>Офис</v>
          </cell>
          <cell r="D4606" t="str">
            <v>% за обращение</v>
          </cell>
          <cell r="G4606">
            <v>20850</v>
          </cell>
          <cell r="H4606">
            <v>26</v>
          </cell>
          <cell r="I4606">
            <v>76</v>
          </cell>
        </row>
        <row r="4607">
          <cell r="B4607">
            <v>41927</v>
          </cell>
          <cell r="C4607" t="str">
            <v>Офис</v>
          </cell>
          <cell r="D4607" t="str">
            <v>Зарплата 09</v>
          </cell>
          <cell r="G4607">
            <v>100000</v>
          </cell>
          <cell r="H4607">
            <v>70</v>
          </cell>
          <cell r="I4607">
            <v>50</v>
          </cell>
        </row>
        <row r="4608">
          <cell r="B4608">
            <v>41927</v>
          </cell>
          <cell r="C4608" t="str">
            <v>Офис</v>
          </cell>
          <cell r="D4608" t="str">
            <v>накладные расходы</v>
          </cell>
          <cell r="G4608">
            <v>346</v>
          </cell>
          <cell r="H4608">
            <v>76</v>
          </cell>
          <cell r="I4608">
            <v>50</v>
          </cell>
        </row>
        <row r="4609">
          <cell r="B4609">
            <v>41927</v>
          </cell>
          <cell r="C4609" t="str">
            <v>Офис</v>
          </cell>
          <cell r="D4609" t="str">
            <v>накладные расходы</v>
          </cell>
          <cell r="G4609">
            <v>346</v>
          </cell>
          <cell r="H4609">
            <v>26</v>
          </cell>
          <cell r="I4609">
            <v>76</v>
          </cell>
        </row>
        <row r="4610">
          <cell r="B4610">
            <v>41927</v>
          </cell>
          <cell r="C4610" t="str">
            <v>Офис</v>
          </cell>
          <cell r="D4610" t="str">
            <v>Зарплата 10</v>
          </cell>
          <cell r="G4610">
            <v>9350</v>
          </cell>
          <cell r="H4610">
            <v>26</v>
          </cell>
          <cell r="I4610">
            <v>70</v>
          </cell>
        </row>
        <row r="4611">
          <cell r="B4611">
            <v>41927</v>
          </cell>
          <cell r="C4611" t="str">
            <v>Офис</v>
          </cell>
          <cell r="D4611" t="str">
            <v>Зарплата 10</v>
          </cell>
          <cell r="G4611">
            <v>9350</v>
          </cell>
          <cell r="H4611">
            <v>70</v>
          </cell>
          <cell r="I4611">
            <v>50</v>
          </cell>
        </row>
        <row r="4612">
          <cell r="B4612">
            <v>41927</v>
          </cell>
          <cell r="C4612" t="str">
            <v>фд</v>
          </cell>
          <cell r="D4612" t="str">
            <v>Займы</v>
          </cell>
          <cell r="G4612">
            <v>3000</v>
          </cell>
          <cell r="H4612">
            <v>50</v>
          </cell>
          <cell r="I4612">
            <v>66</v>
          </cell>
        </row>
        <row r="4613">
          <cell r="B4613">
            <v>41928</v>
          </cell>
          <cell r="C4613" t="str">
            <v>ФКЦ</v>
          </cell>
          <cell r="D4613" t="str">
            <v>Инвестиции</v>
          </cell>
          <cell r="G4613">
            <v>12600</v>
          </cell>
          <cell r="H4613">
            <v>60</v>
          </cell>
          <cell r="I4613">
            <v>50</v>
          </cell>
        </row>
        <row r="4614">
          <cell r="B4614">
            <v>41928</v>
          </cell>
          <cell r="C4614" t="str">
            <v>ФКЦ</v>
          </cell>
          <cell r="D4614" t="str">
            <v>Инвестиции</v>
          </cell>
          <cell r="G4614">
            <v>12600</v>
          </cell>
          <cell r="H4614">
            <v>20</v>
          </cell>
          <cell r="I4614">
            <v>60</v>
          </cell>
        </row>
        <row r="4615">
          <cell r="B4615">
            <v>41928</v>
          </cell>
          <cell r="C4615" t="str">
            <v>14.10.20 Невская Ратуша-стенд КП</v>
          </cell>
          <cell r="D4615" t="str">
            <v>подотчет</v>
          </cell>
          <cell r="G4615">
            <v>17000</v>
          </cell>
          <cell r="H4615">
            <v>71</v>
          </cell>
          <cell r="I4615">
            <v>50</v>
          </cell>
        </row>
        <row r="4616">
          <cell r="B4616">
            <v>41928</v>
          </cell>
          <cell r="C4616" t="str">
            <v>Офис</v>
          </cell>
          <cell r="D4616" t="str">
            <v>Зарплата 09</v>
          </cell>
          <cell r="G4616">
            <v>93000</v>
          </cell>
          <cell r="H4616">
            <v>70</v>
          </cell>
          <cell r="I4616">
            <v>50</v>
          </cell>
        </row>
        <row r="4617">
          <cell r="B4617">
            <v>41928</v>
          </cell>
          <cell r="C4617" t="str">
            <v>14.10.16 ВТБ24 Краснодар</v>
          </cell>
          <cell r="D4617" t="str">
            <v>Реализация</v>
          </cell>
          <cell r="G4617">
            <v>19664.7</v>
          </cell>
          <cell r="H4617">
            <v>62</v>
          </cell>
          <cell r="I4617">
            <v>90</v>
          </cell>
        </row>
        <row r="4618">
          <cell r="B4618">
            <v>41928</v>
          </cell>
          <cell r="C4618" t="str">
            <v>14.10.10 ФМ Закупка премиумсов</v>
          </cell>
          <cell r="D4618" t="str">
            <v>Реализация</v>
          </cell>
          <cell r="G4618">
            <v>6056763</v>
          </cell>
          <cell r="H4618">
            <v>62</v>
          </cell>
          <cell r="I4618">
            <v>90</v>
          </cell>
        </row>
        <row r="4619">
          <cell r="B4619">
            <v>41928</v>
          </cell>
          <cell r="C4619" t="str">
            <v>14.10.16 Гранд Палас</v>
          </cell>
          <cell r="D4619" t="str">
            <v>Реализация</v>
          </cell>
          <cell r="G4619">
            <v>4000</v>
          </cell>
          <cell r="H4619">
            <v>62</v>
          </cell>
          <cell r="I4619">
            <v>90</v>
          </cell>
        </row>
        <row r="4620">
          <cell r="B4620">
            <v>41929</v>
          </cell>
          <cell r="C4620" t="str">
            <v>Офис</v>
          </cell>
          <cell r="D4620" t="str">
            <v>Зарплата 09</v>
          </cell>
          <cell r="G4620">
            <v>50000</v>
          </cell>
          <cell r="H4620">
            <v>70</v>
          </cell>
          <cell r="I4620">
            <v>50</v>
          </cell>
        </row>
        <row r="4621">
          <cell r="B4621">
            <v>41929</v>
          </cell>
          <cell r="C4621" t="str">
            <v>Офис</v>
          </cell>
          <cell r="D4621" t="str">
            <v>накладные расходы</v>
          </cell>
          <cell r="G4621">
            <v>6000</v>
          </cell>
          <cell r="H4621">
            <v>76</v>
          </cell>
          <cell r="I4621">
            <v>50</v>
          </cell>
        </row>
        <row r="4622">
          <cell r="B4622">
            <v>41929</v>
          </cell>
          <cell r="C4622" t="str">
            <v>Офис</v>
          </cell>
          <cell r="D4622" t="str">
            <v>накладные расходы</v>
          </cell>
          <cell r="G4622">
            <v>6000</v>
          </cell>
          <cell r="H4622">
            <v>76</v>
          </cell>
          <cell r="I4622">
            <v>50</v>
          </cell>
        </row>
        <row r="4623">
          <cell r="B4623">
            <v>41929</v>
          </cell>
          <cell r="C4623" t="str">
            <v>Офис</v>
          </cell>
          <cell r="D4623" t="str">
            <v>накладные расходы</v>
          </cell>
          <cell r="G4623">
            <v>6000</v>
          </cell>
          <cell r="H4623">
            <v>26</v>
          </cell>
          <cell r="I4623">
            <v>76</v>
          </cell>
        </row>
        <row r="4624">
          <cell r="B4624">
            <v>41929</v>
          </cell>
          <cell r="C4624" t="str">
            <v>Офис</v>
          </cell>
          <cell r="D4624" t="str">
            <v>накладные расходы</v>
          </cell>
          <cell r="G4624">
            <v>6000</v>
          </cell>
          <cell r="H4624">
            <v>26</v>
          </cell>
          <cell r="I4624">
            <v>76</v>
          </cell>
        </row>
        <row r="4625">
          <cell r="B4625">
            <v>41929</v>
          </cell>
          <cell r="C4625" t="str">
            <v>Офис</v>
          </cell>
          <cell r="D4625" t="str">
            <v>накладные расходы</v>
          </cell>
          <cell r="G4625">
            <v>5000</v>
          </cell>
          <cell r="H4625">
            <v>76</v>
          </cell>
          <cell r="I4625">
            <v>50</v>
          </cell>
        </row>
        <row r="4626">
          <cell r="B4626">
            <v>41929</v>
          </cell>
          <cell r="C4626" t="str">
            <v>Офис</v>
          </cell>
          <cell r="D4626" t="str">
            <v>накладные расходы</v>
          </cell>
          <cell r="G4626">
            <v>5000</v>
          </cell>
          <cell r="H4626">
            <v>26</v>
          </cell>
          <cell r="I4626">
            <v>76</v>
          </cell>
        </row>
        <row r="4627">
          <cell r="B4627">
            <v>41929</v>
          </cell>
          <cell r="C4627" t="str">
            <v>14.08.16 ФМ Москва-Сити</v>
          </cell>
          <cell r="D4627" t="str">
            <v>оплата покупателя</v>
          </cell>
          <cell r="G4627">
            <v>47833.78</v>
          </cell>
          <cell r="H4627">
            <v>51</v>
          </cell>
          <cell r="I4627">
            <v>62</v>
          </cell>
        </row>
        <row r="4628">
          <cell r="B4628">
            <v>41929</v>
          </cell>
          <cell r="C4628" t="str">
            <v>14.10.24 ФМ КЛД Платинум</v>
          </cell>
          <cell r="D4628" t="str">
            <v>Сопровождение деятельности</v>
          </cell>
          <cell r="G4628">
            <v>8163</v>
          </cell>
          <cell r="H4628">
            <v>60</v>
          </cell>
          <cell r="I4628">
            <v>51</v>
          </cell>
        </row>
        <row r="4629">
          <cell r="B4629">
            <v>41929</v>
          </cell>
          <cell r="C4629" t="str">
            <v>14.10.24 ФМ КЛД Платинум</v>
          </cell>
          <cell r="D4629" t="str">
            <v>Сопровождение деятельности</v>
          </cell>
          <cell r="G4629">
            <v>8163</v>
          </cell>
          <cell r="H4629">
            <v>20</v>
          </cell>
          <cell r="I4629">
            <v>60</v>
          </cell>
        </row>
        <row r="4630">
          <cell r="B4630">
            <v>41929</v>
          </cell>
          <cell r="C4630" t="str">
            <v>Свадьба</v>
          </cell>
          <cell r="D4630" t="str">
            <v>Реклама</v>
          </cell>
          <cell r="G4630">
            <v>18500</v>
          </cell>
          <cell r="H4630">
            <v>60</v>
          </cell>
          <cell r="I4630">
            <v>51</v>
          </cell>
        </row>
        <row r="4631">
          <cell r="B4631">
            <v>41929</v>
          </cell>
          <cell r="C4631" t="str">
            <v>Свадьба</v>
          </cell>
          <cell r="D4631" t="str">
            <v>Реклама</v>
          </cell>
          <cell r="G4631">
            <v>18500</v>
          </cell>
          <cell r="H4631">
            <v>20</v>
          </cell>
          <cell r="I4631">
            <v>60</v>
          </cell>
        </row>
        <row r="4632">
          <cell r="B4632">
            <v>41929</v>
          </cell>
          <cell r="C4632" t="str">
            <v>Офис</v>
          </cell>
          <cell r="D4632" t="str">
            <v>налоги</v>
          </cell>
          <cell r="G4632">
            <v>44207</v>
          </cell>
          <cell r="H4632">
            <v>68</v>
          </cell>
          <cell r="I4632">
            <v>51</v>
          </cell>
        </row>
        <row r="4633">
          <cell r="B4633">
            <v>41929</v>
          </cell>
          <cell r="C4633" t="str">
            <v>Офис</v>
          </cell>
          <cell r="D4633" t="str">
            <v>Зарплата 09</v>
          </cell>
          <cell r="G4633">
            <v>2000</v>
          </cell>
          <cell r="H4633">
            <v>70</v>
          </cell>
          <cell r="I4633">
            <v>50</v>
          </cell>
        </row>
        <row r="4634">
          <cell r="B4634">
            <v>41929</v>
          </cell>
          <cell r="C4634" t="str">
            <v>14.10.15 Адамант Континент</v>
          </cell>
          <cell r="D4634" t="str">
            <v>оплата покупателя</v>
          </cell>
          <cell r="G4634">
            <v>18301.8</v>
          </cell>
          <cell r="H4634">
            <v>51</v>
          </cell>
          <cell r="I4634">
            <v>62</v>
          </cell>
        </row>
        <row r="4635">
          <cell r="B4635">
            <v>41929</v>
          </cell>
          <cell r="C4635" t="str">
            <v>14.10.15 Адамант Континент</v>
          </cell>
          <cell r="D4635" t="str">
            <v>оплата покупателя</v>
          </cell>
          <cell r="G4635">
            <v>18301.8</v>
          </cell>
          <cell r="H4635">
            <v>51</v>
          </cell>
          <cell r="I4635">
            <v>62</v>
          </cell>
        </row>
        <row r="4636">
          <cell r="B4636">
            <v>41929</v>
          </cell>
          <cell r="C4636" t="str">
            <v>14.10.15 Адамант Континент</v>
          </cell>
          <cell r="D4636" t="str">
            <v>оплата покупателя</v>
          </cell>
          <cell r="G4636">
            <v>18301.8</v>
          </cell>
          <cell r="H4636">
            <v>51</v>
          </cell>
          <cell r="I4636">
            <v>62</v>
          </cell>
        </row>
        <row r="4637">
          <cell r="B4637">
            <v>41929</v>
          </cell>
          <cell r="C4637" t="str">
            <v>фд</v>
          </cell>
          <cell r="D4637" t="str">
            <v>Займы</v>
          </cell>
          <cell r="G4637">
            <v>120000</v>
          </cell>
          <cell r="H4637">
            <v>66</v>
          </cell>
          <cell r="I4637">
            <v>50</v>
          </cell>
        </row>
        <row r="4638">
          <cell r="B4638">
            <v>41929</v>
          </cell>
          <cell r="C4638" t="str">
            <v>Офис</v>
          </cell>
          <cell r="D4638" t="str">
            <v>подотчет</v>
          </cell>
          <cell r="G4638">
            <v>14000</v>
          </cell>
          <cell r="H4638">
            <v>71</v>
          </cell>
          <cell r="I4638">
            <v>50</v>
          </cell>
        </row>
        <row r="4639">
          <cell r="B4639">
            <v>41929</v>
          </cell>
          <cell r="C4639" t="str">
            <v>Офис</v>
          </cell>
          <cell r="D4639" t="str">
            <v>Телефония</v>
          </cell>
          <cell r="G4639">
            <v>5000</v>
          </cell>
          <cell r="H4639">
            <v>76</v>
          </cell>
          <cell r="I4639">
            <v>51</v>
          </cell>
        </row>
        <row r="4640">
          <cell r="B4640">
            <v>41929</v>
          </cell>
          <cell r="C4640" t="str">
            <v>Офис</v>
          </cell>
          <cell r="D4640" t="str">
            <v>Телефония</v>
          </cell>
          <cell r="G4640">
            <v>5000</v>
          </cell>
          <cell r="H4640">
            <v>26</v>
          </cell>
          <cell r="I4640">
            <v>76</v>
          </cell>
        </row>
        <row r="4641">
          <cell r="B4641">
            <v>41932</v>
          </cell>
          <cell r="C4641" t="str">
            <v>14.10.20 ФМ Snus Booking</v>
          </cell>
          <cell r="D4641" t="str">
            <v>букинг</v>
          </cell>
          <cell r="G4641">
            <v>169920</v>
          </cell>
          <cell r="H4641">
            <v>20</v>
          </cell>
          <cell r="I4641">
            <v>60</v>
          </cell>
        </row>
        <row r="4642">
          <cell r="B4642">
            <v>41932</v>
          </cell>
          <cell r="C4642" t="str">
            <v>Офис</v>
          </cell>
          <cell r="D4642" t="str">
            <v>Телефония</v>
          </cell>
          <cell r="G4642">
            <v>15900</v>
          </cell>
          <cell r="H4642">
            <v>76</v>
          </cell>
          <cell r="I4642">
            <v>51</v>
          </cell>
        </row>
        <row r="4643">
          <cell r="B4643">
            <v>41932</v>
          </cell>
          <cell r="C4643" t="str">
            <v>Офис</v>
          </cell>
          <cell r="D4643" t="str">
            <v>Телефония</v>
          </cell>
          <cell r="G4643">
            <v>15900</v>
          </cell>
          <cell r="H4643">
            <v>26</v>
          </cell>
          <cell r="I4643">
            <v>76</v>
          </cell>
        </row>
        <row r="4644">
          <cell r="B4644">
            <v>41932</v>
          </cell>
          <cell r="C4644" t="str">
            <v>14.09.27 Профориентация Раздача листовок</v>
          </cell>
          <cell r="D4644" t="str">
            <v>подотчет</v>
          </cell>
          <cell r="G4644">
            <v>1000</v>
          </cell>
          <cell r="H4644">
            <v>50</v>
          </cell>
          <cell r="I4644">
            <v>71</v>
          </cell>
        </row>
        <row r="4645">
          <cell r="B4645">
            <v>41932</v>
          </cell>
          <cell r="C4645" t="str">
            <v>14.09.27 Профориентация Раздача листовок</v>
          </cell>
          <cell r="D4645" t="str">
            <v>Промоперсонал</v>
          </cell>
          <cell r="G4645">
            <v>800</v>
          </cell>
          <cell r="H4645">
            <v>60</v>
          </cell>
          <cell r="I4645">
            <v>50</v>
          </cell>
        </row>
        <row r="4646">
          <cell r="B4646">
            <v>41932</v>
          </cell>
          <cell r="C4646" t="str">
            <v>Офис</v>
          </cell>
          <cell r="D4646" t="str">
            <v>Основные средства</v>
          </cell>
          <cell r="G4646">
            <v>2000</v>
          </cell>
          <cell r="H4646">
            <v>76</v>
          </cell>
          <cell r="I4646">
            <v>50</v>
          </cell>
        </row>
        <row r="4647">
          <cell r="B4647">
            <v>41932</v>
          </cell>
          <cell r="C4647" t="str">
            <v>Офис</v>
          </cell>
          <cell r="D4647" t="str">
            <v>Основные средства</v>
          </cell>
          <cell r="G4647">
            <v>2000</v>
          </cell>
          <cell r="H4647">
            <v>26</v>
          </cell>
          <cell r="I4647">
            <v>76</v>
          </cell>
        </row>
        <row r="4648">
          <cell r="B4648">
            <v>41932</v>
          </cell>
          <cell r="C4648" t="str">
            <v>фд</v>
          </cell>
          <cell r="D4648" t="str">
            <v>Займы</v>
          </cell>
          <cell r="G4648">
            <v>100000</v>
          </cell>
          <cell r="H4648">
            <v>50</v>
          </cell>
          <cell r="I4648">
            <v>66</v>
          </cell>
        </row>
        <row r="4649">
          <cell r="B4649">
            <v>41932</v>
          </cell>
          <cell r="C4649" t="str">
            <v>Офис</v>
          </cell>
          <cell r="D4649" t="str">
            <v>подотчет</v>
          </cell>
          <cell r="G4649">
            <v>100000</v>
          </cell>
          <cell r="H4649">
            <v>71</v>
          </cell>
          <cell r="I4649">
            <v>50</v>
          </cell>
        </row>
        <row r="4650">
          <cell r="B4650">
            <v>41932</v>
          </cell>
          <cell r="C4650" t="str">
            <v>14.10.22 ФМ Астория</v>
          </cell>
          <cell r="D4650" t="str">
            <v>полиграфия и производство</v>
          </cell>
          <cell r="G4650">
            <v>7820.45</v>
          </cell>
          <cell r="H4650">
            <v>60</v>
          </cell>
          <cell r="I4650">
            <v>51</v>
          </cell>
        </row>
        <row r="4651">
          <cell r="B4651">
            <v>41932</v>
          </cell>
          <cell r="C4651" t="str">
            <v>14.10.22 ФМ Астория</v>
          </cell>
          <cell r="D4651" t="str">
            <v>полиграфия и производство</v>
          </cell>
          <cell r="G4651">
            <v>7820.45</v>
          </cell>
          <cell r="H4651">
            <v>20</v>
          </cell>
          <cell r="I4651">
            <v>60</v>
          </cell>
        </row>
        <row r="4652">
          <cell r="B4652">
            <v>41932</v>
          </cell>
          <cell r="C4652" t="str">
            <v>Офис</v>
          </cell>
          <cell r="D4652" t="str">
            <v>подотчет</v>
          </cell>
          <cell r="G4652">
            <v>500</v>
          </cell>
          <cell r="H4652">
            <v>71</v>
          </cell>
          <cell r="I4652">
            <v>50</v>
          </cell>
        </row>
        <row r="4653">
          <cell r="B4653">
            <v>41932</v>
          </cell>
          <cell r="C4653" t="str">
            <v>14.06.04 ФМ ELLE</v>
          </cell>
          <cell r="D4653" t="str">
            <v>оплата покупателя</v>
          </cell>
          <cell r="G4653">
            <v>420869.04</v>
          </cell>
          <cell r="H4653">
            <v>51</v>
          </cell>
          <cell r="I4653">
            <v>62</v>
          </cell>
        </row>
        <row r="4654">
          <cell r="B4654">
            <v>41932</v>
          </cell>
          <cell r="C4654" t="str">
            <v>14.08.01 ФМ Sidney Beach</v>
          </cell>
          <cell r="D4654" t="str">
            <v>оплата покупателя</v>
          </cell>
          <cell r="G4654">
            <v>264055.36</v>
          </cell>
          <cell r="H4654">
            <v>51</v>
          </cell>
          <cell r="I4654">
            <v>62</v>
          </cell>
        </row>
        <row r="4655">
          <cell r="B4655">
            <v>41932</v>
          </cell>
          <cell r="C4655" t="str">
            <v>фд</v>
          </cell>
          <cell r="D4655" t="str">
            <v>Займы</v>
          </cell>
          <cell r="G4655">
            <v>10000</v>
          </cell>
          <cell r="H4655">
            <v>50</v>
          </cell>
          <cell r="I4655">
            <v>66</v>
          </cell>
        </row>
        <row r="4656">
          <cell r="B4656">
            <v>41932</v>
          </cell>
          <cell r="C4656" t="str">
            <v>14.11.19 ФМ DataBase Activation October-November</v>
          </cell>
          <cell r="D4656" t="str">
            <v>Доп. персонал</v>
          </cell>
          <cell r="G4656">
            <v>1000</v>
          </cell>
          <cell r="H4656">
            <v>60</v>
          </cell>
          <cell r="I4656">
            <v>50</v>
          </cell>
        </row>
        <row r="4657">
          <cell r="B4657">
            <v>41932</v>
          </cell>
          <cell r="C4657" t="str">
            <v>14.11.19 ФМ DataBase Activation October-November</v>
          </cell>
          <cell r="D4657" t="str">
            <v>Сопровождение деятельности</v>
          </cell>
          <cell r="G4657">
            <v>1000</v>
          </cell>
          <cell r="H4657">
            <v>60</v>
          </cell>
          <cell r="I4657">
            <v>50</v>
          </cell>
        </row>
        <row r="4658">
          <cell r="B4658">
            <v>41932</v>
          </cell>
          <cell r="C4658" t="str">
            <v>14.10.24 ФМ Закупка формы</v>
          </cell>
          <cell r="D4658" t="str">
            <v>Закупка материалов</v>
          </cell>
          <cell r="G4658">
            <v>30990</v>
          </cell>
          <cell r="H4658">
            <v>60</v>
          </cell>
          <cell r="I4658">
            <v>50</v>
          </cell>
        </row>
        <row r="4659">
          <cell r="B4659">
            <v>41932</v>
          </cell>
          <cell r="C4659" t="str">
            <v>Офис</v>
          </cell>
          <cell r="D4659" t="str">
            <v>накладные расходы</v>
          </cell>
          <cell r="G4659">
            <v>2000</v>
          </cell>
          <cell r="H4659">
            <v>76</v>
          </cell>
          <cell r="I4659">
            <v>50</v>
          </cell>
        </row>
        <row r="4660">
          <cell r="B4660">
            <v>41932</v>
          </cell>
          <cell r="C4660" t="str">
            <v>14.10.10 ФМ Закупка премиумсов</v>
          </cell>
          <cell r="D4660" t="str">
            <v>Закупка материалов</v>
          </cell>
          <cell r="G4660">
            <v>-200000</v>
          </cell>
          <cell r="H4660">
            <v>60</v>
          </cell>
          <cell r="I4660">
            <v>50</v>
          </cell>
        </row>
        <row r="4661">
          <cell r="B4661">
            <v>41932</v>
          </cell>
          <cell r="C4661" t="str">
            <v>14.10.10 ФМ Закупка премиумсов</v>
          </cell>
          <cell r="D4661" t="str">
            <v>Закупка материалов</v>
          </cell>
          <cell r="G4661">
            <v>-200000</v>
          </cell>
          <cell r="H4661">
            <v>20</v>
          </cell>
          <cell r="I4661">
            <v>60</v>
          </cell>
        </row>
        <row r="4662">
          <cell r="B4662">
            <v>41932</v>
          </cell>
          <cell r="C4662" t="str">
            <v>14.10.10 ФМ Закупка премиумсов</v>
          </cell>
          <cell r="D4662" t="str">
            <v>Сопровождение деятельности</v>
          </cell>
          <cell r="G4662">
            <v>200000</v>
          </cell>
          <cell r="H4662">
            <v>60</v>
          </cell>
          <cell r="I4662">
            <v>50</v>
          </cell>
        </row>
        <row r="4663">
          <cell r="B4663">
            <v>41932</v>
          </cell>
          <cell r="C4663" t="str">
            <v>14.10.10 ФМ Закупка премиумсов</v>
          </cell>
          <cell r="D4663" t="str">
            <v>Сопровождение деятельности</v>
          </cell>
          <cell r="G4663">
            <v>200000</v>
          </cell>
          <cell r="H4663">
            <v>20</v>
          </cell>
          <cell r="I4663">
            <v>60</v>
          </cell>
        </row>
        <row r="4664">
          <cell r="B4664">
            <v>41932</v>
          </cell>
          <cell r="C4664" t="str">
            <v>офис</v>
          </cell>
          <cell r="D4664" t="str">
            <v>накладные расходы</v>
          </cell>
          <cell r="G4664">
            <v>3000</v>
          </cell>
          <cell r="H4664">
            <v>76</v>
          </cell>
          <cell r="I4664">
            <v>50</v>
          </cell>
        </row>
        <row r="4665">
          <cell r="B4665">
            <v>41932</v>
          </cell>
          <cell r="C4665" t="str">
            <v>14.10.20 Невская Ратуша-стенд КП</v>
          </cell>
          <cell r="D4665" t="str">
            <v>Реализация</v>
          </cell>
          <cell r="G4665">
            <v>81774</v>
          </cell>
          <cell r="H4665">
            <v>62</v>
          </cell>
          <cell r="I4665">
            <v>90</v>
          </cell>
        </row>
        <row r="4666">
          <cell r="B4666">
            <v>41932</v>
          </cell>
          <cell r="C4666" t="str">
            <v>14.10.20 ФМ Snus Booking</v>
          </cell>
          <cell r="D4666" t="str">
            <v>Реализация</v>
          </cell>
          <cell r="G4666">
            <v>407123.6</v>
          </cell>
          <cell r="H4666">
            <v>62</v>
          </cell>
          <cell r="I4666">
            <v>90</v>
          </cell>
        </row>
        <row r="4667">
          <cell r="B4667">
            <v>41933</v>
          </cell>
          <cell r="C4667" t="str">
            <v>ФД</v>
          </cell>
          <cell r="D4667" t="str">
            <v>Займы</v>
          </cell>
          <cell r="G4667">
            <v>120000</v>
          </cell>
          <cell r="H4667">
            <v>50</v>
          </cell>
          <cell r="I4667">
            <v>66</v>
          </cell>
        </row>
        <row r="4668">
          <cell r="B4668">
            <v>41933</v>
          </cell>
          <cell r="C4668" t="str">
            <v>ФД</v>
          </cell>
          <cell r="D4668" t="str">
            <v>Займы</v>
          </cell>
          <cell r="G4668">
            <v>280000</v>
          </cell>
          <cell r="H4668">
            <v>50</v>
          </cell>
          <cell r="I4668">
            <v>66</v>
          </cell>
        </row>
        <row r="4669">
          <cell r="B4669">
            <v>41933</v>
          </cell>
          <cell r="C4669" t="str">
            <v>Офис</v>
          </cell>
          <cell r="D4669" t="str">
            <v>Зарплата 09</v>
          </cell>
          <cell r="G4669">
            <v>100000</v>
          </cell>
          <cell r="H4669">
            <v>70</v>
          </cell>
          <cell r="I4669">
            <v>50</v>
          </cell>
        </row>
        <row r="4670">
          <cell r="B4670">
            <v>41933</v>
          </cell>
          <cell r="C4670" t="str">
            <v>Офис</v>
          </cell>
          <cell r="D4670" t="str">
            <v>Зарплата 09</v>
          </cell>
          <cell r="G4670">
            <v>2300</v>
          </cell>
          <cell r="H4670">
            <v>70</v>
          </cell>
          <cell r="I4670">
            <v>50</v>
          </cell>
        </row>
        <row r="4671">
          <cell r="B4671">
            <v>41933</v>
          </cell>
          <cell r="C4671" t="str">
            <v>фд</v>
          </cell>
          <cell r="D4671" t="str">
            <v>Займы</v>
          </cell>
          <cell r="G4671">
            <v>10000</v>
          </cell>
          <cell r="H4671">
            <v>66</v>
          </cell>
          <cell r="I4671">
            <v>50</v>
          </cell>
        </row>
        <row r="4672">
          <cell r="B4672">
            <v>41933</v>
          </cell>
          <cell r="C4672" t="str">
            <v>ФКЦ</v>
          </cell>
          <cell r="D4672" t="str">
            <v>Инвестиции</v>
          </cell>
          <cell r="G4672">
            <v>34200</v>
          </cell>
          <cell r="H4672">
            <v>60</v>
          </cell>
          <cell r="I4672">
            <v>50</v>
          </cell>
        </row>
        <row r="4673">
          <cell r="B4673">
            <v>41933</v>
          </cell>
          <cell r="C4673" t="str">
            <v>ФКЦ</v>
          </cell>
          <cell r="D4673" t="str">
            <v>Инвестиции</v>
          </cell>
          <cell r="G4673">
            <v>34200</v>
          </cell>
          <cell r="H4673">
            <v>20</v>
          </cell>
          <cell r="I4673">
            <v>60</v>
          </cell>
        </row>
        <row r="4674">
          <cell r="B4674">
            <v>41933</v>
          </cell>
          <cell r="C4674" t="str">
            <v>фд</v>
          </cell>
          <cell r="D4674" t="str">
            <v>транзит</v>
          </cell>
          <cell r="G4674">
            <v>727270</v>
          </cell>
          <cell r="H4674">
            <v>57</v>
          </cell>
          <cell r="I4674">
            <v>51</v>
          </cell>
        </row>
        <row r="4675">
          <cell r="B4675">
            <v>41933</v>
          </cell>
          <cell r="C4675" t="str">
            <v>офис</v>
          </cell>
          <cell r="D4675" t="str">
            <v>накладные расходы</v>
          </cell>
          <cell r="G4675">
            <v>3000</v>
          </cell>
          <cell r="H4675">
            <v>26</v>
          </cell>
          <cell r="I4675">
            <v>76</v>
          </cell>
        </row>
        <row r="4676">
          <cell r="B4676">
            <v>41933</v>
          </cell>
          <cell r="C4676" t="str">
            <v>Офис</v>
          </cell>
          <cell r="D4676" t="str">
            <v>подотчет</v>
          </cell>
          <cell r="G4676">
            <v>3500</v>
          </cell>
          <cell r="H4676">
            <v>71</v>
          </cell>
          <cell r="I4676">
            <v>50</v>
          </cell>
        </row>
        <row r="4677">
          <cell r="B4677">
            <v>41933</v>
          </cell>
          <cell r="C4677" t="str">
            <v>Офис</v>
          </cell>
          <cell r="D4677" t="str">
            <v>накладные расходы</v>
          </cell>
          <cell r="G4677">
            <v>235</v>
          </cell>
          <cell r="H4677">
            <v>76</v>
          </cell>
          <cell r="I4677">
            <v>50</v>
          </cell>
        </row>
        <row r="4678">
          <cell r="B4678">
            <v>41933</v>
          </cell>
          <cell r="C4678" t="str">
            <v>Офис</v>
          </cell>
          <cell r="D4678" t="str">
            <v>накладные расходы</v>
          </cell>
          <cell r="G4678">
            <v>235</v>
          </cell>
          <cell r="H4678">
            <v>26</v>
          </cell>
          <cell r="I4678">
            <v>76</v>
          </cell>
        </row>
        <row r="4679">
          <cell r="B4679">
            <v>41933</v>
          </cell>
          <cell r="C4679" t="str">
            <v>14.10.15 Адамант Континент</v>
          </cell>
          <cell r="D4679" t="str">
            <v>подотчет</v>
          </cell>
          <cell r="G4679">
            <v>36000</v>
          </cell>
          <cell r="H4679">
            <v>71</v>
          </cell>
          <cell r="I4679">
            <v>50</v>
          </cell>
        </row>
        <row r="4680">
          <cell r="B4680">
            <v>41933</v>
          </cell>
          <cell r="C4680" t="str">
            <v>Офис</v>
          </cell>
          <cell r="D4680" t="str">
            <v>накладные расходы</v>
          </cell>
          <cell r="G4680">
            <v>2893.41</v>
          </cell>
          <cell r="H4680">
            <v>76</v>
          </cell>
          <cell r="I4680">
            <v>51</v>
          </cell>
        </row>
        <row r="4681">
          <cell r="B4681">
            <v>41933</v>
          </cell>
          <cell r="C4681" t="str">
            <v>Офис</v>
          </cell>
          <cell r="D4681" t="str">
            <v>накладные расходы</v>
          </cell>
          <cell r="G4681">
            <v>2893.41</v>
          </cell>
          <cell r="H4681">
            <v>26</v>
          </cell>
          <cell r="I4681">
            <v>76</v>
          </cell>
        </row>
        <row r="4682">
          <cell r="B4682">
            <v>41934</v>
          </cell>
          <cell r="C4682" t="str">
            <v>Офис</v>
          </cell>
          <cell r="D4682" t="str">
            <v>накладные расходы</v>
          </cell>
          <cell r="G4682">
            <v>500</v>
          </cell>
          <cell r="H4682">
            <v>76</v>
          </cell>
          <cell r="I4682">
            <v>50</v>
          </cell>
        </row>
        <row r="4683">
          <cell r="B4683">
            <v>41934</v>
          </cell>
          <cell r="C4683" t="str">
            <v>14.10.22 ФМ Астория</v>
          </cell>
          <cell r="D4683" t="str">
            <v>подотчет</v>
          </cell>
          <cell r="G4683">
            <v>45800</v>
          </cell>
          <cell r="H4683">
            <v>71</v>
          </cell>
          <cell r="I4683">
            <v>50</v>
          </cell>
        </row>
        <row r="4684">
          <cell r="B4684">
            <v>41934</v>
          </cell>
          <cell r="C4684" t="str">
            <v>14.10.24 ФМ КЛД Платинум</v>
          </cell>
          <cell r="D4684" t="str">
            <v>подотчет</v>
          </cell>
          <cell r="G4684">
            <v>73900</v>
          </cell>
          <cell r="H4684">
            <v>71</v>
          </cell>
          <cell r="I4684">
            <v>50</v>
          </cell>
        </row>
        <row r="4685">
          <cell r="B4685">
            <v>41934</v>
          </cell>
          <cell r="C4685" t="str">
            <v>14.10.24 ФМ КЛД Платинум</v>
          </cell>
          <cell r="D4685" t="str">
            <v>подотчет</v>
          </cell>
          <cell r="G4685">
            <v>90000</v>
          </cell>
          <cell r="H4685">
            <v>71</v>
          </cell>
          <cell r="I4685">
            <v>50</v>
          </cell>
        </row>
        <row r="4686">
          <cell r="B4686">
            <v>41934</v>
          </cell>
          <cell r="C4686" t="str">
            <v>Офис</v>
          </cell>
          <cell r="D4686" t="str">
            <v>накладные расходы</v>
          </cell>
          <cell r="G4686">
            <v>500</v>
          </cell>
          <cell r="H4686">
            <v>26</v>
          </cell>
          <cell r="I4686">
            <v>76</v>
          </cell>
        </row>
        <row r="4687">
          <cell r="B4687">
            <v>41934</v>
          </cell>
          <cell r="C4687" t="str">
            <v>Офис</v>
          </cell>
          <cell r="D4687" t="str">
            <v>накладные расходы</v>
          </cell>
          <cell r="G4687">
            <v>2000</v>
          </cell>
          <cell r="H4687">
            <v>26</v>
          </cell>
          <cell r="I4687">
            <v>76</v>
          </cell>
        </row>
        <row r="4688">
          <cell r="B4688">
            <v>41934</v>
          </cell>
          <cell r="C4688" t="str">
            <v>Газель</v>
          </cell>
          <cell r="D4688" t="str">
            <v>обслуживание газели</v>
          </cell>
          <cell r="G4688">
            <v>1000</v>
          </cell>
          <cell r="H4688">
            <v>60</v>
          </cell>
          <cell r="I4688">
            <v>50</v>
          </cell>
        </row>
        <row r="4689">
          <cell r="B4689">
            <v>41934</v>
          </cell>
          <cell r="C4689" t="str">
            <v>Газель</v>
          </cell>
          <cell r="D4689" t="str">
            <v>обслуживание газели</v>
          </cell>
          <cell r="G4689">
            <v>1000</v>
          </cell>
          <cell r="H4689">
            <v>20</v>
          </cell>
          <cell r="I4689">
            <v>60</v>
          </cell>
        </row>
        <row r="4690">
          <cell r="B4690">
            <v>41934</v>
          </cell>
          <cell r="C4690" t="str">
            <v>14.10.22 ФМ Астория</v>
          </cell>
          <cell r="D4690" t="str">
            <v>Комиссия контрагентам</v>
          </cell>
          <cell r="G4690">
            <v>9090</v>
          </cell>
          <cell r="H4690">
            <v>20</v>
          </cell>
          <cell r="I4690">
            <v>60</v>
          </cell>
        </row>
        <row r="4691">
          <cell r="B4691">
            <v>41934</v>
          </cell>
          <cell r="C4691" t="str">
            <v>14.10.22 ФМ Астория</v>
          </cell>
          <cell r="D4691" t="str">
            <v>Реализация</v>
          </cell>
          <cell r="G4691">
            <v>190117.53</v>
          </cell>
          <cell r="H4691">
            <v>62</v>
          </cell>
          <cell r="I4691">
            <v>90</v>
          </cell>
        </row>
        <row r="4692">
          <cell r="B4692">
            <v>41935</v>
          </cell>
          <cell r="C4692" t="str">
            <v>Офис</v>
          </cell>
          <cell r="D4692" t="str">
            <v>Зарплата 10</v>
          </cell>
          <cell r="G4692">
            <v>200</v>
          </cell>
          <cell r="H4692">
            <v>70</v>
          </cell>
          <cell r="I4692">
            <v>50</v>
          </cell>
        </row>
        <row r="4693">
          <cell r="B4693">
            <v>41935</v>
          </cell>
          <cell r="C4693" t="str">
            <v>Офис</v>
          </cell>
          <cell r="D4693" t="str">
            <v>Зарплата 11</v>
          </cell>
          <cell r="G4693">
            <v>200</v>
          </cell>
          <cell r="H4693">
            <v>70</v>
          </cell>
          <cell r="I4693">
            <v>50</v>
          </cell>
        </row>
        <row r="4694">
          <cell r="B4694">
            <v>41935</v>
          </cell>
          <cell r="C4694" t="str">
            <v>Офис</v>
          </cell>
          <cell r="D4694" t="str">
            <v>Зарплата 10</v>
          </cell>
          <cell r="G4694">
            <v>200</v>
          </cell>
          <cell r="H4694">
            <v>70</v>
          </cell>
          <cell r="I4694">
            <v>50</v>
          </cell>
        </row>
        <row r="4695">
          <cell r="B4695">
            <v>41935</v>
          </cell>
          <cell r="C4695" t="str">
            <v>Офис</v>
          </cell>
          <cell r="D4695" t="str">
            <v>Зарплата 10</v>
          </cell>
          <cell r="G4695">
            <v>200</v>
          </cell>
          <cell r="H4695">
            <v>70</v>
          </cell>
          <cell r="I4695">
            <v>50</v>
          </cell>
        </row>
        <row r="4696">
          <cell r="B4696">
            <v>41935</v>
          </cell>
          <cell r="C4696" t="str">
            <v>Офис</v>
          </cell>
          <cell r="D4696" t="str">
            <v>Зарплата 10</v>
          </cell>
          <cell r="G4696">
            <v>200</v>
          </cell>
          <cell r="H4696">
            <v>70</v>
          </cell>
          <cell r="I4696">
            <v>50</v>
          </cell>
        </row>
        <row r="4697">
          <cell r="B4697">
            <v>41935</v>
          </cell>
          <cell r="C4697" t="str">
            <v>Офис</v>
          </cell>
          <cell r="D4697" t="str">
            <v>Зарплата 10</v>
          </cell>
          <cell r="G4697">
            <v>200</v>
          </cell>
          <cell r="H4697">
            <v>70</v>
          </cell>
          <cell r="I4697">
            <v>50</v>
          </cell>
        </row>
        <row r="4698">
          <cell r="B4698">
            <v>41935</v>
          </cell>
          <cell r="C4698" t="str">
            <v>Офис</v>
          </cell>
          <cell r="D4698" t="str">
            <v>Зарплата 10</v>
          </cell>
          <cell r="G4698">
            <v>200</v>
          </cell>
          <cell r="H4698">
            <v>70</v>
          </cell>
          <cell r="I4698">
            <v>50</v>
          </cell>
        </row>
        <row r="4699">
          <cell r="B4699">
            <v>41935</v>
          </cell>
          <cell r="C4699" t="str">
            <v>Офис</v>
          </cell>
          <cell r="D4699" t="str">
            <v>Зарплата 10</v>
          </cell>
          <cell r="G4699">
            <v>200</v>
          </cell>
          <cell r="H4699">
            <v>70</v>
          </cell>
          <cell r="I4699">
            <v>50</v>
          </cell>
        </row>
        <row r="4700">
          <cell r="B4700">
            <v>41935</v>
          </cell>
          <cell r="C4700" t="str">
            <v>Офис</v>
          </cell>
          <cell r="D4700" t="str">
            <v>накладные расходы</v>
          </cell>
          <cell r="G4700">
            <v>1000</v>
          </cell>
          <cell r="H4700">
            <v>76</v>
          </cell>
          <cell r="I4700">
            <v>50</v>
          </cell>
        </row>
        <row r="4701">
          <cell r="B4701">
            <v>41935</v>
          </cell>
          <cell r="C4701" t="str">
            <v>Офис</v>
          </cell>
          <cell r="D4701" t="str">
            <v>накладные расходы</v>
          </cell>
          <cell r="G4701">
            <v>1000</v>
          </cell>
          <cell r="H4701">
            <v>26</v>
          </cell>
          <cell r="I4701">
            <v>76</v>
          </cell>
        </row>
        <row r="4702">
          <cell r="B4702">
            <v>41935</v>
          </cell>
          <cell r="C4702" t="str">
            <v>Офис</v>
          </cell>
          <cell r="D4702" t="str">
            <v>подотчет</v>
          </cell>
          <cell r="G4702">
            <v>3500</v>
          </cell>
          <cell r="H4702">
            <v>50</v>
          </cell>
          <cell r="I4702">
            <v>71</v>
          </cell>
        </row>
        <row r="4703">
          <cell r="B4703">
            <v>41935</v>
          </cell>
          <cell r="C4703" t="str">
            <v>Офис</v>
          </cell>
          <cell r="D4703" t="str">
            <v>накладные расходы</v>
          </cell>
          <cell r="G4703">
            <v>3000</v>
          </cell>
          <cell r="H4703">
            <v>76</v>
          </cell>
          <cell r="I4703">
            <v>50</v>
          </cell>
        </row>
        <row r="4704">
          <cell r="B4704">
            <v>41935</v>
          </cell>
          <cell r="C4704" t="str">
            <v>Офис</v>
          </cell>
          <cell r="D4704" t="str">
            <v>накладные расходы</v>
          </cell>
          <cell r="G4704">
            <v>3000</v>
          </cell>
          <cell r="H4704">
            <v>26</v>
          </cell>
          <cell r="I4704">
            <v>76</v>
          </cell>
        </row>
        <row r="4705">
          <cell r="B4705">
            <v>41935</v>
          </cell>
          <cell r="C4705" t="str">
            <v>14.10.20 Невская Ратуша-стенд КП</v>
          </cell>
          <cell r="D4705" t="str">
            <v>подотчет</v>
          </cell>
          <cell r="G4705">
            <v>17000</v>
          </cell>
          <cell r="H4705">
            <v>50</v>
          </cell>
          <cell r="I4705">
            <v>71</v>
          </cell>
        </row>
        <row r="4706">
          <cell r="B4706">
            <v>41935</v>
          </cell>
          <cell r="C4706" t="str">
            <v>14.10.20 Невская Ратуша-стенд КП</v>
          </cell>
          <cell r="D4706" t="str">
            <v>Доп. персонал</v>
          </cell>
          <cell r="G4706">
            <v>10200</v>
          </cell>
          <cell r="H4706">
            <v>60</v>
          </cell>
          <cell r="I4706">
            <v>50</v>
          </cell>
        </row>
        <row r="4707">
          <cell r="B4707">
            <v>41935</v>
          </cell>
          <cell r="C4707" t="str">
            <v>14.10.20 Невская Ратуша-стенд КП</v>
          </cell>
          <cell r="D4707" t="str">
            <v>Доп. персонал</v>
          </cell>
          <cell r="G4707">
            <v>10200</v>
          </cell>
          <cell r="H4707">
            <v>20</v>
          </cell>
          <cell r="I4707">
            <v>60</v>
          </cell>
        </row>
        <row r="4708">
          <cell r="B4708">
            <v>41935</v>
          </cell>
          <cell r="C4708" t="str">
            <v>Офис</v>
          </cell>
          <cell r="D4708" t="str">
            <v>подотчет</v>
          </cell>
          <cell r="G4708">
            <v>500</v>
          </cell>
          <cell r="H4708">
            <v>50</v>
          </cell>
          <cell r="I4708">
            <v>71</v>
          </cell>
        </row>
        <row r="4709">
          <cell r="B4709">
            <v>41935</v>
          </cell>
          <cell r="C4709" t="str">
            <v>Офис</v>
          </cell>
          <cell r="D4709" t="str">
            <v>накладные расходы</v>
          </cell>
          <cell r="G4709">
            <v>850</v>
          </cell>
          <cell r="H4709">
            <v>76</v>
          </cell>
          <cell r="I4709">
            <v>50</v>
          </cell>
        </row>
        <row r="4710">
          <cell r="B4710">
            <v>41935</v>
          </cell>
          <cell r="C4710" t="str">
            <v>Офис</v>
          </cell>
          <cell r="D4710" t="str">
            <v>накладные расходы</v>
          </cell>
          <cell r="G4710">
            <v>850</v>
          </cell>
          <cell r="H4710">
            <v>26</v>
          </cell>
          <cell r="I4710">
            <v>76</v>
          </cell>
        </row>
        <row r="4711">
          <cell r="B4711">
            <v>41935</v>
          </cell>
          <cell r="C4711" t="str">
            <v>14.10.21 ВТБ24 Нижний Новгород</v>
          </cell>
          <cell r="D4711" t="str">
            <v>Реализация</v>
          </cell>
          <cell r="G4711">
            <v>19431.060000000001</v>
          </cell>
          <cell r="H4711">
            <v>62</v>
          </cell>
          <cell r="I4711">
            <v>90</v>
          </cell>
        </row>
        <row r="4712">
          <cell r="B4712">
            <v>41935</v>
          </cell>
          <cell r="C4712" t="str">
            <v>14.10.22 Кемерево Опора России</v>
          </cell>
          <cell r="D4712" t="str">
            <v>Реализация</v>
          </cell>
          <cell r="G4712">
            <v>17717.7</v>
          </cell>
          <cell r="H4712">
            <v>62</v>
          </cell>
          <cell r="I4712">
            <v>90</v>
          </cell>
        </row>
        <row r="4713">
          <cell r="B4713">
            <v>41935</v>
          </cell>
          <cell r="C4713" t="str">
            <v>14.10.22 Адамант Континент</v>
          </cell>
          <cell r="D4713" t="str">
            <v>Реализация</v>
          </cell>
          <cell r="G4713">
            <v>20054.099999999999</v>
          </cell>
          <cell r="H4713">
            <v>62</v>
          </cell>
          <cell r="I4713">
            <v>90</v>
          </cell>
        </row>
        <row r="4714">
          <cell r="B4714">
            <v>41935</v>
          </cell>
          <cell r="C4714" t="str">
            <v>14.10.22 Адамант Континент</v>
          </cell>
          <cell r="D4714" t="str">
            <v>Реализация</v>
          </cell>
          <cell r="G4714">
            <v>20054.099999999999</v>
          </cell>
          <cell r="H4714">
            <v>62</v>
          </cell>
          <cell r="I4714">
            <v>90</v>
          </cell>
        </row>
        <row r="4715">
          <cell r="B4715">
            <v>41935</v>
          </cell>
          <cell r="C4715" t="str">
            <v>14.10.22 Адамант Континент</v>
          </cell>
          <cell r="D4715" t="str">
            <v>Реализация</v>
          </cell>
          <cell r="G4715">
            <v>20054.099999999999</v>
          </cell>
          <cell r="H4715">
            <v>62</v>
          </cell>
          <cell r="I4715">
            <v>90</v>
          </cell>
        </row>
        <row r="4716">
          <cell r="B4716">
            <v>41935</v>
          </cell>
          <cell r="C4716" t="str">
            <v>14.08.29 ФМ Униформа Хорека</v>
          </cell>
          <cell r="D4716" t="str">
            <v>оплата покупателя</v>
          </cell>
          <cell r="G4716">
            <v>251856.54</v>
          </cell>
          <cell r="H4716">
            <v>51</v>
          </cell>
          <cell r="I4716">
            <v>62</v>
          </cell>
        </row>
        <row r="4717">
          <cell r="B4717">
            <v>41935</v>
          </cell>
          <cell r="C4717" t="str">
            <v>14.10.20 ФМ Snus Booking</v>
          </cell>
          <cell r="D4717" t="str">
            <v>букинг</v>
          </cell>
          <cell r="G4717">
            <v>30375</v>
          </cell>
          <cell r="H4717">
            <v>60</v>
          </cell>
          <cell r="I4717">
            <v>51</v>
          </cell>
        </row>
        <row r="4718">
          <cell r="B4718">
            <v>41935</v>
          </cell>
          <cell r="C4718" t="str">
            <v>14.10.20 ФМ Snus Booking</v>
          </cell>
          <cell r="D4718" t="str">
            <v>букинг</v>
          </cell>
          <cell r="G4718">
            <v>30375</v>
          </cell>
          <cell r="H4718">
            <v>20</v>
          </cell>
          <cell r="I4718">
            <v>60</v>
          </cell>
        </row>
        <row r="4719">
          <cell r="B4719">
            <v>41935</v>
          </cell>
          <cell r="C4719" t="str">
            <v>14.10.16 ВТБ24 Краснодар</v>
          </cell>
          <cell r="D4719" t="str">
            <v>Промоперсонал</v>
          </cell>
          <cell r="G4719">
            <v>9953.6</v>
          </cell>
          <cell r="H4719">
            <v>60</v>
          </cell>
          <cell r="I4719">
            <v>51</v>
          </cell>
        </row>
        <row r="4720">
          <cell r="B4720">
            <v>41935</v>
          </cell>
          <cell r="C4720" t="str">
            <v>14.10.16 ВТБ24 Краснодар</v>
          </cell>
          <cell r="D4720" t="str">
            <v>Промоперсонал</v>
          </cell>
          <cell r="G4720">
            <v>9953.6</v>
          </cell>
          <cell r="H4720">
            <v>20</v>
          </cell>
          <cell r="I4720">
            <v>60</v>
          </cell>
        </row>
        <row r="4721">
          <cell r="B4721">
            <v>41935</v>
          </cell>
          <cell r="C4721" t="str">
            <v>14.10.24 ФМ КЛД Платинум</v>
          </cell>
          <cell r="D4721" t="str">
            <v>аренда оборудования</v>
          </cell>
          <cell r="G4721">
            <v>8000</v>
          </cell>
          <cell r="H4721">
            <v>60</v>
          </cell>
          <cell r="I4721">
            <v>51</v>
          </cell>
        </row>
        <row r="4722">
          <cell r="B4722">
            <v>41935</v>
          </cell>
          <cell r="C4722" t="str">
            <v>14.10.24 ФМ КЛД Платинум</v>
          </cell>
          <cell r="D4722" t="str">
            <v>аренда оборудования</v>
          </cell>
          <cell r="G4722">
            <v>8000</v>
          </cell>
          <cell r="H4722">
            <v>20</v>
          </cell>
          <cell r="I4722">
            <v>60</v>
          </cell>
        </row>
        <row r="4723">
          <cell r="B4723">
            <v>41935</v>
          </cell>
          <cell r="C4723" t="str">
            <v>14.10.22 Кемерево Опора России</v>
          </cell>
          <cell r="D4723" t="str">
            <v>Промоперсонал</v>
          </cell>
          <cell r="G4723">
            <v>7788</v>
          </cell>
          <cell r="H4723">
            <v>60</v>
          </cell>
          <cell r="I4723">
            <v>51</v>
          </cell>
        </row>
        <row r="4724">
          <cell r="B4724">
            <v>41935</v>
          </cell>
          <cell r="C4724" t="str">
            <v>14.10.22 Кемерево Опора России</v>
          </cell>
          <cell r="D4724" t="str">
            <v>Промоперсонал</v>
          </cell>
          <cell r="G4724">
            <v>7788</v>
          </cell>
          <cell r="H4724">
            <v>20</v>
          </cell>
          <cell r="I4724">
            <v>60</v>
          </cell>
        </row>
        <row r="4725">
          <cell r="B4725">
            <v>41935</v>
          </cell>
          <cell r="C4725" t="str">
            <v>Офис</v>
          </cell>
          <cell r="D4725" t="str">
            <v>Зарплата 09</v>
          </cell>
          <cell r="G4725">
            <v>10000</v>
          </cell>
          <cell r="H4725">
            <v>70</v>
          </cell>
          <cell r="I4725">
            <v>50</v>
          </cell>
        </row>
        <row r="4726">
          <cell r="B4726">
            <v>41935</v>
          </cell>
          <cell r="C4726" t="str">
            <v>14.10.24 ФМ КЛД Платинум</v>
          </cell>
          <cell r="D4726" t="str">
            <v>логистика и монтаж</v>
          </cell>
          <cell r="G4726">
            <v>39876</v>
          </cell>
          <cell r="H4726">
            <v>60</v>
          </cell>
          <cell r="I4726">
            <v>51</v>
          </cell>
        </row>
        <row r="4727">
          <cell r="B4727">
            <v>41935</v>
          </cell>
          <cell r="C4727" t="str">
            <v>14.10.24 ФМ КЛД Платинум</v>
          </cell>
          <cell r="D4727" t="str">
            <v>логистика и монтаж</v>
          </cell>
          <cell r="G4727">
            <v>39876</v>
          </cell>
          <cell r="H4727">
            <v>20</v>
          </cell>
          <cell r="I4727">
            <v>60</v>
          </cell>
        </row>
        <row r="4728">
          <cell r="B4728">
            <v>41936</v>
          </cell>
          <cell r="C4728" t="str">
            <v>Офис</v>
          </cell>
          <cell r="D4728" t="str">
            <v>подотчет</v>
          </cell>
          <cell r="G4728">
            <v>9010</v>
          </cell>
          <cell r="H4728">
            <v>50</v>
          </cell>
          <cell r="I4728">
            <v>71</v>
          </cell>
        </row>
        <row r="4729">
          <cell r="B4729">
            <v>41936</v>
          </cell>
          <cell r="C4729" t="str">
            <v>14.10.24 ФМ Закупка формы</v>
          </cell>
          <cell r="D4729" t="str">
            <v>Закупка материалов</v>
          </cell>
          <cell r="G4729">
            <v>9010</v>
          </cell>
          <cell r="H4729">
            <v>60</v>
          </cell>
          <cell r="I4729">
            <v>50</v>
          </cell>
        </row>
        <row r="4730">
          <cell r="B4730">
            <v>41936</v>
          </cell>
          <cell r="C4730" t="str">
            <v>ФД</v>
          </cell>
          <cell r="D4730" t="str">
            <v>транзит</v>
          </cell>
          <cell r="G4730">
            <v>727270</v>
          </cell>
          <cell r="H4730">
            <v>50</v>
          </cell>
          <cell r="I4730">
            <v>57</v>
          </cell>
        </row>
        <row r="4731">
          <cell r="B4731">
            <v>41936</v>
          </cell>
          <cell r="C4731" t="str">
            <v>Офис</v>
          </cell>
          <cell r="D4731" t="str">
            <v>% за обращение</v>
          </cell>
          <cell r="G4731">
            <v>47270</v>
          </cell>
          <cell r="H4731">
            <v>76</v>
          </cell>
          <cell r="I4731">
            <v>50</v>
          </cell>
        </row>
        <row r="4732">
          <cell r="B4732">
            <v>41936</v>
          </cell>
          <cell r="C4732" t="str">
            <v>Офис</v>
          </cell>
          <cell r="D4732" t="str">
            <v>% за обращение</v>
          </cell>
          <cell r="G4732">
            <v>47270</v>
          </cell>
          <cell r="H4732">
            <v>26</v>
          </cell>
          <cell r="I4732">
            <v>76</v>
          </cell>
        </row>
        <row r="4733">
          <cell r="B4733">
            <v>41936</v>
          </cell>
          <cell r="C4733" t="str">
            <v>14.10.10 ФМ Закупка премиумсов</v>
          </cell>
          <cell r="D4733" t="str">
            <v>логистика и монтаж</v>
          </cell>
          <cell r="G4733">
            <v>9843</v>
          </cell>
          <cell r="H4733">
            <v>60</v>
          </cell>
          <cell r="I4733">
            <v>50</v>
          </cell>
        </row>
        <row r="4734">
          <cell r="B4734">
            <v>41936</v>
          </cell>
          <cell r="C4734" t="str">
            <v>14.10.10 ФМ Закупка премиумсов</v>
          </cell>
          <cell r="D4734" t="str">
            <v>Доп. персонал</v>
          </cell>
          <cell r="G4734">
            <v>5600</v>
          </cell>
          <cell r="H4734">
            <v>60</v>
          </cell>
          <cell r="I4734">
            <v>50</v>
          </cell>
        </row>
        <row r="4735">
          <cell r="B4735">
            <v>41936</v>
          </cell>
          <cell r="C4735" t="str">
            <v>14.10.10 ФМ Закупка премиумсов</v>
          </cell>
          <cell r="D4735" t="str">
            <v>логистика и монтаж</v>
          </cell>
          <cell r="G4735">
            <v>9843</v>
          </cell>
          <cell r="H4735">
            <v>20</v>
          </cell>
          <cell r="I4735">
            <v>60</v>
          </cell>
        </row>
        <row r="4736">
          <cell r="B4736">
            <v>41936</v>
          </cell>
          <cell r="C4736" t="str">
            <v>14.10.10 ФМ Закупка премиумсов</v>
          </cell>
          <cell r="D4736" t="str">
            <v>Доп. персонал</v>
          </cell>
          <cell r="G4736">
            <v>5600</v>
          </cell>
          <cell r="H4736">
            <v>20</v>
          </cell>
          <cell r="I4736">
            <v>60</v>
          </cell>
        </row>
        <row r="4737">
          <cell r="B4737">
            <v>41936</v>
          </cell>
          <cell r="C4737" t="str">
            <v>14.10.13 ФМ Производство пакетов</v>
          </cell>
          <cell r="D4737" t="str">
            <v>Доп. персонал</v>
          </cell>
          <cell r="G4737">
            <v>1200</v>
          </cell>
          <cell r="H4737">
            <v>60</v>
          </cell>
          <cell r="I4737">
            <v>50</v>
          </cell>
        </row>
        <row r="4738">
          <cell r="B4738">
            <v>41936</v>
          </cell>
          <cell r="C4738" t="str">
            <v>14.10.13 ФМ Производство пакетов</v>
          </cell>
          <cell r="D4738" t="str">
            <v>Доп. персонал</v>
          </cell>
          <cell r="G4738">
            <v>1200</v>
          </cell>
          <cell r="H4738">
            <v>20</v>
          </cell>
          <cell r="I4738">
            <v>60</v>
          </cell>
        </row>
        <row r="4739">
          <cell r="B4739">
            <v>41936</v>
          </cell>
          <cell r="C4739" t="str">
            <v>14.10.10 ФМ Закупка премиумсов</v>
          </cell>
          <cell r="D4739" t="str">
            <v>подотчет</v>
          </cell>
          <cell r="G4739">
            <v>1000</v>
          </cell>
          <cell r="H4739">
            <v>71</v>
          </cell>
          <cell r="I4739">
            <v>50</v>
          </cell>
        </row>
        <row r="4740">
          <cell r="B4740">
            <v>41936</v>
          </cell>
          <cell r="C4740" t="str">
            <v>Газель</v>
          </cell>
          <cell r="D4740" t="str">
            <v>обслуживание газели</v>
          </cell>
          <cell r="G4740">
            <v>6000</v>
          </cell>
          <cell r="H4740">
            <v>60</v>
          </cell>
          <cell r="I4740">
            <v>50</v>
          </cell>
        </row>
        <row r="4741">
          <cell r="B4741">
            <v>41936</v>
          </cell>
          <cell r="C4741" t="str">
            <v>ТП Автоспеццентр 7</v>
          </cell>
          <cell r="D4741" t="str">
            <v>подотчет</v>
          </cell>
          <cell r="G4741">
            <v>28250</v>
          </cell>
          <cell r="H4741">
            <v>50</v>
          </cell>
          <cell r="I4741">
            <v>71</v>
          </cell>
        </row>
        <row r="4742">
          <cell r="B4742">
            <v>41936</v>
          </cell>
          <cell r="C4742" t="str">
            <v>ТП Автоспеццентр 7</v>
          </cell>
          <cell r="D4742" t="str">
            <v>Промоперсонал</v>
          </cell>
          <cell r="G4742">
            <v>25250</v>
          </cell>
          <cell r="H4742">
            <v>60</v>
          </cell>
          <cell r="I4742">
            <v>50</v>
          </cell>
        </row>
        <row r="4743">
          <cell r="B4743">
            <v>41936</v>
          </cell>
          <cell r="C4743" t="str">
            <v>ТП Автоспеццентр 9</v>
          </cell>
          <cell r="D4743" t="str">
            <v>подотчет</v>
          </cell>
          <cell r="G4743">
            <v>3000</v>
          </cell>
          <cell r="H4743">
            <v>71</v>
          </cell>
          <cell r="I4743">
            <v>50</v>
          </cell>
        </row>
        <row r="4744">
          <cell r="B4744">
            <v>41936</v>
          </cell>
          <cell r="C4744" t="str">
            <v>Офис</v>
          </cell>
          <cell r="D4744" t="str">
            <v>% по кредитам и займам</v>
          </cell>
          <cell r="G4744">
            <v>1980.0499999999993</v>
          </cell>
          <cell r="H4744">
            <v>76</v>
          </cell>
          <cell r="I4744">
            <v>50</v>
          </cell>
        </row>
        <row r="4745">
          <cell r="B4745">
            <v>41936</v>
          </cell>
          <cell r="C4745" t="str">
            <v>Офис</v>
          </cell>
          <cell r="D4745" t="str">
            <v>% по кредитам и займам</v>
          </cell>
          <cell r="G4745">
            <v>1980.0499999999993</v>
          </cell>
          <cell r="H4745">
            <v>26</v>
          </cell>
          <cell r="I4745">
            <v>76</v>
          </cell>
        </row>
        <row r="4746">
          <cell r="B4746">
            <v>41936</v>
          </cell>
          <cell r="C4746" t="str">
            <v>Офис</v>
          </cell>
          <cell r="D4746" t="str">
            <v>Зарплата 09</v>
          </cell>
          <cell r="G4746">
            <v>20000</v>
          </cell>
          <cell r="H4746">
            <v>70</v>
          </cell>
          <cell r="I4746">
            <v>50</v>
          </cell>
        </row>
        <row r="4747">
          <cell r="B4747">
            <v>41936</v>
          </cell>
          <cell r="C4747" t="str">
            <v>ТП Автоспеццентр 9</v>
          </cell>
          <cell r="D4747" t="str">
            <v>подотчет</v>
          </cell>
          <cell r="G4747">
            <v>12750</v>
          </cell>
          <cell r="H4747">
            <v>71</v>
          </cell>
          <cell r="I4747">
            <v>50</v>
          </cell>
        </row>
        <row r="4748">
          <cell r="B4748">
            <v>41936</v>
          </cell>
          <cell r="C4748" t="str">
            <v>ТП Автоспеццентр 9</v>
          </cell>
          <cell r="D4748" t="str">
            <v>подотчет</v>
          </cell>
          <cell r="G4748">
            <v>8550</v>
          </cell>
          <cell r="H4748">
            <v>71</v>
          </cell>
          <cell r="I4748">
            <v>50</v>
          </cell>
        </row>
        <row r="4749">
          <cell r="B4749">
            <v>41936</v>
          </cell>
          <cell r="C4749" t="str">
            <v>Офис</v>
          </cell>
          <cell r="D4749" t="str">
            <v>% по кредитам и займам</v>
          </cell>
          <cell r="G4749">
            <v>8000</v>
          </cell>
          <cell r="H4749">
            <v>76</v>
          </cell>
          <cell r="I4749">
            <v>50</v>
          </cell>
        </row>
        <row r="4750">
          <cell r="B4750">
            <v>41936</v>
          </cell>
          <cell r="C4750" t="str">
            <v>Офис</v>
          </cell>
          <cell r="D4750" t="str">
            <v>% по кредитам и займам</v>
          </cell>
          <cell r="G4750">
            <v>8000</v>
          </cell>
          <cell r="H4750">
            <v>26</v>
          </cell>
          <cell r="I4750">
            <v>76</v>
          </cell>
        </row>
        <row r="4751">
          <cell r="B4751">
            <v>41936</v>
          </cell>
          <cell r="C4751" t="str">
            <v>Офис</v>
          </cell>
          <cell r="D4751" t="str">
            <v>Зарплата 10</v>
          </cell>
          <cell r="G4751">
            <v>15000</v>
          </cell>
          <cell r="H4751">
            <v>70</v>
          </cell>
          <cell r="I4751">
            <v>50</v>
          </cell>
        </row>
        <row r="4752">
          <cell r="B4752">
            <v>41936</v>
          </cell>
          <cell r="C4752" t="str">
            <v>14.10.24 ФМ КЛД Платинум</v>
          </cell>
          <cell r="D4752" t="str">
            <v>Комиссия контрагентам</v>
          </cell>
          <cell r="G4752">
            <v>11460</v>
          </cell>
          <cell r="H4752">
            <v>20</v>
          </cell>
          <cell r="I4752">
            <v>60</v>
          </cell>
        </row>
        <row r="4753">
          <cell r="B4753">
            <v>41936</v>
          </cell>
          <cell r="C4753" t="str">
            <v>14.10.24 ФМ КЛД Платинум</v>
          </cell>
          <cell r="D4753" t="str">
            <v>Реализация</v>
          </cell>
          <cell r="G4753">
            <v>248077.61</v>
          </cell>
          <cell r="H4753">
            <v>62</v>
          </cell>
          <cell r="I4753">
            <v>90</v>
          </cell>
        </row>
        <row r="4754">
          <cell r="B4754">
            <v>41936</v>
          </cell>
          <cell r="C4754" t="str">
            <v>Газель</v>
          </cell>
          <cell r="D4754" t="str">
            <v>обслуживание газели</v>
          </cell>
          <cell r="G4754">
            <v>6000</v>
          </cell>
          <cell r="H4754">
            <v>20</v>
          </cell>
          <cell r="I4754">
            <v>60</v>
          </cell>
        </row>
        <row r="4755">
          <cell r="B4755">
            <v>41939</v>
          </cell>
          <cell r="C4755" t="str">
            <v>14.10.20 ФМ Snus Booking</v>
          </cell>
          <cell r="D4755" t="str">
            <v>букинг</v>
          </cell>
          <cell r="G4755">
            <v>20250</v>
          </cell>
          <cell r="H4755">
            <v>60</v>
          </cell>
          <cell r="I4755">
            <v>51</v>
          </cell>
        </row>
        <row r="4756">
          <cell r="B4756">
            <v>41939</v>
          </cell>
          <cell r="C4756" t="str">
            <v>14.10.20 ФМ Snus Booking</v>
          </cell>
          <cell r="D4756" t="str">
            <v>букинг</v>
          </cell>
          <cell r="G4756">
            <v>20250</v>
          </cell>
          <cell r="H4756">
            <v>20</v>
          </cell>
          <cell r="I4756">
            <v>60</v>
          </cell>
        </row>
        <row r="4757">
          <cell r="B4757">
            <v>41939</v>
          </cell>
          <cell r="C4757" t="str">
            <v>14.10.22 Адамант Континент</v>
          </cell>
          <cell r="D4757" t="str">
            <v>подотчет</v>
          </cell>
          <cell r="G4757">
            <v>39600</v>
          </cell>
          <cell r="H4757">
            <v>71</v>
          </cell>
          <cell r="I4757">
            <v>50</v>
          </cell>
        </row>
        <row r="4758">
          <cell r="B4758">
            <v>41939</v>
          </cell>
          <cell r="C4758" t="str">
            <v>Офис</v>
          </cell>
          <cell r="D4758" t="str">
            <v>налоги</v>
          </cell>
          <cell r="G4758">
            <v>6308</v>
          </cell>
          <cell r="H4758">
            <v>68</v>
          </cell>
          <cell r="I4758">
            <v>51</v>
          </cell>
        </row>
        <row r="4759">
          <cell r="B4759">
            <v>41939</v>
          </cell>
          <cell r="C4759" t="str">
            <v>Офис</v>
          </cell>
          <cell r="D4759" t="str">
            <v>налоги</v>
          </cell>
          <cell r="G4759">
            <v>56775</v>
          </cell>
          <cell r="H4759">
            <v>68</v>
          </cell>
          <cell r="I4759">
            <v>51</v>
          </cell>
        </row>
        <row r="4760">
          <cell r="B4760">
            <v>41939</v>
          </cell>
          <cell r="C4760" t="str">
            <v>Офис</v>
          </cell>
          <cell r="D4760" t="str">
            <v>Зарплата 09</v>
          </cell>
          <cell r="G4760">
            <v>5970</v>
          </cell>
          <cell r="H4760">
            <v>70</v>
          </cell>
          <cell r="I4760">
            <v>50</v>
          </cell>
        </row>
        <row r="4761">
          <cell r="B4761">
            <v>41939</v>
          </cell>
          <cell r="C4761" t="str">
            <v>офис</v>
          </cell>
          <cell r="D4761" t="str">
            <v>% по кредитам и займам</v>
          </cell>
          <cell r="G4761">
            <v>20000</v>
          </cell>
          <cell r="H4761">
            <v>76</v>
          </cell>
          <cell r="I4761">
            <v>50</v>
          </cell>
        </row>
        <row r="4762">
          <cell r="B4762">
            <v>41939</v>
          </cell>
          <cell r="C4762" t="str">
            <v>офис</v>
          </cell>
          <cell r="D4762" t="str">
            <v>% по кредитам и займам</v>
          </cell>
          <cell r="G4762">
            <v>20000</v>
          </cell>
          <cell r="H4762">
            <v>26</v>
          </cell>
          <cell r="I4762">
            <v>76</v>
          </cell>
        </row>
        <row r="4763">
          <cell r="B4763">
            <v>41939</v>
          </cell>
          <cell r="C4763" t="str">
            <v>14.10.31 ФМ Закупка сертификатов</v>
          </cell>
          <cell r="D4763" t="str">
            <v>Закупка материалов</v>
          </cell>
          <cell r="G4763">
            <v>53000</v>
          </cell>
          <cell r="H4763">
            <v>60</v>
          </cell>
          <cell r="I4763">
            <v>51</v>
          </cell>
        </row>
        <row r="4764">
          <cell r="B4764">
            <v>41939</v>
          </cell>
          <cell r="C4764" t="str">
            <v>14.10.16 Гранд Палас</v>
          </cell>
          <cell r="D4764" t="str">
            <v>Промоперсонал</v>
          </cell>
          <cell r="G4764">
            <v>2800</v>
          </cell>
          <cell r="H4764">
            <v>60</v>
          </cell>
          <cell r="I4764">
            <v>50</v>
          </cell>
        </row>
        <row r="4765">
          <cell r="B4765">
            <v>41939</v>
          </cell>
          <cell r="C4765" t="str">
            <v>14.10.16 Гранд Палас</v>
          </cell>
          <cell r="D4765" t="str">
            <v>Промоперсонал</v>
          </cell>
          <cell r="G4765">
            <v>2800</v>
          </cell>
          <cell r="H4765">
            <v>20</v>
          </cell>
          <cell r="I4765">
            <v>60</v>
          </cell>
        </row>
        <row r="4766">
          <cell r="B4766">
            <v>41940</v>
          </cell>
          <cell r="C4766" t="str">
            <v>14.09.10 ФМ Закупка премиумсов</v>
          </cell>
          <cell r="D4766" t="str">
            <v>оплата покупателя</v>
          </cell>
          <cell r="G4766">
            <v>497330.12</v>
          </cell>
          <cell r="H4766">
            <v>51</v>
          </cell>
          <cell r="I4766">
            <v>62</v>
          </cell>
        </row>
        <row r="4767">
          <cell r="B4767">
            <v>41940</v>
          </cell>
          <cell r="C4767" t="str">
            <v>ФД</v>
          </cell>
          <cell r="D4767" t="str">
            <v>транзит</v>
          </cell>
          <cell r="G4767">
            <v>514480</v>
          </cell>
          <cell r="H4767">
            <v>57</v>
          </cell>
          <cell r="I4767">
            <v>51</v>
          </cell>
        </row>
        <row r="4768">
          <cell r="B4768">
            <v>41940</v>
          </cell>
          <cell r="C4768" t="str">
            <v>Офис</v>
          </cell>
          <cell r="D4768" t="str">
            <v>% по кредитам и займам</v>
          </cell>
          <cell r="G4768">
            <v>40000</v>
          </cell>
          <cell r="H4768">
            <v>76</v>
          </cell>
          <cell r="I4768">
            <v>50</v>
          </cell>
        </row>
        <row r="4769">
          <cell r="B4769">
            <v>41940</v>
          </cell>
          <cell r="C4769" t="str">
            <v>14.10.10 ФМ Закупка премиумсов</v>
          </cell>
          <cell r="D4769" t="str">
            <v>Сопровождение деятельности</v>
          </cell>
          <cell r="G4769">
            <v>23225</v>
          </cell>
          <cell r="H4769">
            <v>60</v>
          </cell>
          <cell r="I4769">
            <v>50</v>
          </cell>
        </row>
        <row r="4770">
          <cell r="B4770">
            <v>41940</v>
          </cell>
          <cell r="C4770" t="str">
            <v>14.10.10 ФМ Закупка премиумсов</v>
          </cell>
          <cell r="D4770" t="str">
            <v>Сопровождение деятельности</v>
          </cell>
          <cell r="G4770">
            <v>97480</v>
          </cell>
          <cell r="H4770">
            <v>60</v>
          </cell>
          <cell r="I4770">
            <v>50</v>
          </cell>
        </row>
        <row r="4771">
          <cell r="B4771">
            <v>41940</v>
          </cell>
          <cell r="C4771" t="str">
            <v>Офис</v>
          </cell>
          <cell r="D4771" t="str">
            <v>% по кредитам и займам</v>
          </cell>
          <cell r="G4771">
            <v>21290</v>
          </cell>
          <cell r="H4771">
            <v>76</v>
          </cell>
          <cell r="I4771">
            <v>50</v>
          </cell>
        </row>
        <row r="4772">
          <cell r="B4772">
            <v>41940</v>
          </cell>
          <cell r="C4772" t="str">
            <v>Офис</v>
          </cell>
          <cell r="D4772" t="str">
            <v>накладные расходы</v>
          </cell>
          <cell r="G4772">
            <v>143</v>
          </cell>
          <cell r="H4772">
            <v>76</v>
          </cell>
          <cell r="I4772">
            <v>50</v>
          </cell>
        </row>
        <row r="4773">
          <cell r="B4773">
            <v>41940</v>
          </cell>
          <cell r="C4773" t="str">
            <v>Офис</v>
          </cell>
          <cell r="D4773" t="str">
            <v>накладные расходы</v>
          </cell>
          <cell r="G4773">
            <v>143</v>
          </cell>
          <cell r="H4773">
            <v>26</v>
          </cell>
          <cell r="I4773">
            <v>76</v>
          </cell>
        </row>
        <row r="4774">
          <cell r="B4774">
            <v>41940</v>
          </cell>
          <cell r="C4774" t="str">
            <v>Офис</v>
          </cell>
          <cell r="D4774" t="str">
            <v>подотчет</v>
          </cell>
          <cell r="G4774">
            <v>4500</v>
          </cell>
          <cell r="H4774">
            <v>71</v>
          </cell>
          <cell r="I4774">
            <v>50</v>
          </cell>
        </row>
        <row r="4775">
          <cell r="B4775">
            <v>41940</v>
          </cell>
          <cell r="C4775" t="str">
            <v>Офис</v>
          </cell>
          <cell r="D4775" t="str">
            <v>подотчет</v>
          </cell>
          <cell r="G4775">
            <v>14000</v>
          </cell>
          <cell r="H4775">
            <v>50</v>
          </cell>
          <cell r="I4775">
            <v>71</v>
          </cell>
        </row>
        <row r="4776">
          <cell r="B4776">
            <v>41940</v>
          </cell>
          <cell r="C4776" t="str">
            <v>Офис</v>
          </cell>
          <cell r="D4776" t="str">
            <v>подотчет</v>
          </cell>
          <cell r="G4776">
            <v>100000</v>
          </cell>
          <cell r="H4776">
            <v>50</v>
          </cell>
          <cell r="I4776">
            <v>71</v>
          </cell>
        </row>
        <row r="4777">
          <cell r="B4777">
            <v>41940</v>
          </cell>
          <cell r="C4777" t="str">
            <v>Офис</v>
          </cell>
          <cell r="D4777" t="str">
            <v>накладные расходы</v>
          </cell>
          <cell r="G4777">
            <v>25956</v>
          </cell>
          <cell r="H4777">
            <v>76</v>
          </cell>
          <cell r="I4777">
            <v>50</v>
          </cell>
        </row>
        <row r="4778">
          <cell r="B4778">
            <v>41940</v>
          </cell>
          <cell r="C4778" t="str">
            <v>Офис</v>
          </cell>
          <cell r="D4778" t="str">
            <v>накладные расходы</v>
          </cell>
          <cell r="G4778">
            <v>17682</v>
          </cell>
          <cell r="H4778">
            <v>76</v>
          </cell>
          <cell r="I4778">
            <v>50</v>
          </cell>
        </row>
        <row r="4779">
          <cell r="B4779">
            <v>41940</v>
          </cell>
          <cell r="C4779" t="str">
            <v>Офис</v>
          </cell>
          <cell r="D4779" t="str">
            <v>накладные расходы</v>
          </cell>
          <cell r="G4779">
            <v>799.9</v>
          </cell>
          <cell r="H4779">
            <v>76</v>
          </cell>
          <cell r="I4779">
            <v>50</v>
          </cell>
        </row>
        <row r="4780">
          <cell r="B4780">
            <v>41940</v>
          </cell>
          <cell r="C4780" t="str">
            <v>Офис</v>
          </cell>
          <cell r="D4780" t="str">
            <v>накладные расходы</v>
          </cell>
          <cell r="G4780">
            <v>4425.55</v>
          </cell>
          <cell r="H4780">
            <v>76</v>
          </cell>
          <cell r="I4780">
            <v>50</v>
          </cell>
        </row>
        <row r="4781">
          <cell r="B4781">
            <v>41940</v>
          </cell>
          <cell r="C4781" t="str">
            <v>Офис</v>
          </cell>
          <cell r="D4781" t="str">
            <v>накладные расходы</v>
          </cell>
          <cell r="G4781">
            <v>14728</v>
          </cell>
          <cell r="H4781">
            <v>76</v>
          </cell>
          <cell r="I4781">
            <v>50</v>
          </cell>
        </row>
        <row r="4782">
          <cell r="B4782">
            <v>41940</v>
          </cell>
          <cell r="C4782" t="str">
            <v>Офис</v>
          </cell>
          <cell r="D4782" t="str">
            <v>накладные расходы</v>
          </cell>
          <cell r="G4782">
            <v>3234</v>
          </cell>
          <cell r="H4782">
            <v>76</v>
          </cell>
          <cell r="I4782">
            <v>50</v>
          </cell>
        </row>
        <row r="4783">
          <cell r="B4783">
            <v>41940</v>
          </cell>
          <cell r="C4783" t="str">
            <v>Офис</v>
          </cell>
          <cell r="D4783" t="str">
            <v>накладные расходы</v>
          </cell>
          <cell r="G4783">
            <v>1505</v>
          </cell>
          <cell r="H4783">
            <v>76</v>
          </cell>
          <cell r="I4783">
            <v>50</v>
          </cell>
        </row>
        <row r="4784">
          <cell r="B4784">
            <v>41940</v>
          </cell>
          <cell r="C4784" t="str">
            <v>Офис</v>
          </cell>
          <cell r="D4784" t="str">
            <v>накладные расходы</v>
          </cell>
          <cell r="G4784">
            <v>1680</v>
          </cell>
          <cell r="H4784">
            <v>76</v>
          </cell>
          <cell r="I4784">
            <v>50</v>
          </cell>
        </row>
        <row r="4785">
          <cell r="B4785">
            <v>41940</v>
          </cell>
          <cell r="C4785" t="str">
            <v>Офис</v>
          </cell>
          <cell r="D4785" t="str">
            <v>накладные расходы</v>
          </cell>
          <cell r="G4785">
            <v>1960</v>
          </cell>
          <cell r="H4785">
            <v>76</v>
          </cell>
          <cell r="I4785">
            <v>50</v>
          </cell>
        </row>
        <row r="4786">
          <cell r="B4786">
            <v>41940</v>
          </cell>
          <cell r="C4786" t="str">
            <v>Офис</v>
          </cell>
          <cell r="D4786" t="str">
            <v>накладные расходы</v>
          </cell>
          <cell r="G4786">
            <v>700</v>
          </cell>
          <cell r="H4786">
            <v>76</v>
          </cell>
          <cell r="I4786">
            <v>50</v>
          </cell>
        </row>
        <row r="4787">
          <cell r="B4787">
            <v>41940</v>
          </cell>
          <cell r="C4787" t="str">
            <v>ФД</v>
          </cell>
          <cell r="D4787" t="str">
            <v>перемещение</v>
          </cell>
          <cell r="G4787">
            <v>65465.5</v>
          </cell>
          <cell r="H4787" t="str">
            <v>50.21</v>
          </cell>
          <cell r="I4787">
            <v>50</v>
          </cell>
        </row>
        <row r="4788">
          <cell r="B4788">
            <v>41940</v>
          </cell>
          <cell r="C4788" t="str">
            <v>ФД</v>
          </cell>
          <cell r="D4788" t="str">
            <v>перемещение</v>
          </cell>
          <cell r="G4788">
            <v>1869</v>
          </cell>
          <cell r="H4788" t="str">
            <v>50.21</v>
          </cell>
          <cell r="I4788">
            <v>50</v>
          </cell>
        </row>
        <row r="4789">
          <cell r="B4789">
            <v>41940</v>
          </cell>
          <cell r="C4789" t="str">
            <v>ИД</v>
          </cell>
          <cell r="D4789" t="str">
            <v>доход от ИД</v>
          </cell>
          <cell r="G4789">
            <v>26004.95</v>
          </cell>
          <cell r="H4789">
            <v>50</v>
          </cell>
          <cell r="I4789">
            <v>91</v>
          </cell>
        </row>
        <row r="4790">
          <cell r="B4790">
            <v>41940</v>
          </cell>
          <cell r="C4790" t="str">
            <v>Офис</v>
          </cell>
          <cell r="D4790" t="str">
            <v>накладные расходы</v>
          </cell>
          <cell r="G4790">
            <v>25956</v>
          </cell>
          <cell r="H4790">
            <v>26</v>
          </cell>
          <cell r="I4790">
            <v>76</v>
          </cell>
        </row>
        <row r="4791">
          <cell r="B4791">
            <v>41940</v>
          </cell>
          <cell r="C4791" t="str">
            <v>Офис</v>
          </cell>
          <cell r="D4791" t="str">
            <v>накладные расходы</v>
          </cell>
          <cell r="G4791">
            <v>17682</v>
          </cell>
          <cell r="H4791">
            <v>26</v>
          </cell>
          <cell r="I4791">
            <v>76</v>
          </cell>
        </row>
        <row r="4792">
          <cell r="B4792">
            <v>41940</v>
          </cell>
          <cell r="C4792" t="str">
            <v>Офис</v>
          </cell>
          <cell r="D4792" t="str">
            <v>накладные расходы</v>
          </cell>
          <cell r="G4792">
            <v>799.9</v>
          </cell>
          <cell r="H4792">
            <v>26</v>
          </cell>
          <cell r="I4792">
            <v>76</v>
          </cell>
        </row>
        <row r="4793">
          <cell r="B4793">
            <v>41940</v>
          </cell>
          <cell r="C4793" t="str">
            <v>Офис</v>
          </cell>
          <cell r="D4793" t="str">
            <v>накладные расходы</v>
          </cell>
          <cell r="G4793">
            <v>4425.55</v>
          </cell>
          <cell r="H4793">
            <v>26</v>
          </cell>
          <cell r="I4793">
            <v>76</v>
          </cell>
        </row>
        <row r="4794">
          <cell r="B4794">
            <v>41940</v>
          </cell>
          <cell r="C4794" t="str">
            <v>Офис</v>
          </cell>
          <cell r="D4794" t="str">
            <v>накладные расходы</v>
          </cell>
          <cell r="G4794">
            <v>14728</v>
          </cell>
          <cell r="H4794">
            <v>26</v>
          </cell>
          <cell r="I4794">
            <v>76</v>
          </cell>
        </row>
        <row r="4795">
          <cell r="B4795">
            <v>41940</v>
          </cell>
          <cell r="C4795" t="str">
            <v>Офис</v>
          </cell>
          <cell r="D4795" t="str">
            <v>накладные расходы</v>
          </cell>
          <cell r="G4795">
            <v>3234</v>
          </cell>
          <cell r="H4795">
            <v>26</v>
          </cell>
          <cell r="I4795">
            <v>76</v>
          </cell>
        </row>
        <row r="4796">
          <cell r="B4796">
            <v>41940</v>
          </cell>
          <cell r="C4796" t="str">
            <v>Офис</v>
          </cell>
          <cell r="D4796" t="str">
            <v>накладные расходы</v>
          </cell>
          <cell r="G4796">
            <v>1505</v>
          </cell>
          <cell r="H4796">
            <v>26</v>
          </cell>
          <cell r="I4796">
            <v>76</v>
          </cell>
        </row>
        <row r="4797">
          <cell r="B4797">
            <v>41940</v>
          </cell>
          <cell r="C4797" t="str">
            <v>Офис</v>
          </cell>
          <cell r="D4797" t="str">
            <v>накладные расходы</v>
          </cell>
          <cell r="G4797">
            <v>1680</v>
          </cell>
          <cell r="H4797">
            <v>26</v>
          </cell>
          <cell r="I4797">
            <v>76</v>
          </cell>
        </row>
        <row r="4798">
          <cell r="B4798">
            <v>41940</v>
          </cell>
          <cell r="C4798" t="str">
            <v>Офис</v>
          </cell>
          <cell r="D4798" t="str">
            <v>накладные расходы</v>
          </cell>
          <cell r="G4798">
            <v>1960</v>
          </cell>
          <cell r="H4798">
            <v>26</v>
          </cell>
          <cell r="I4798">
            <v>76</v>
          </cell>
        </row>
        <row r="4799">
          <cell r="B4799">
            <v>41940</v>
          </cell>
          <cell r="C4799" t="str">
            <v>Офис</v>
          </cell>
          <cell r="D4799" t="str">
            <v>накладные расходы</v>
          </cell>
          <cell r="G4799">
            <v>700</v>
          </cell>
          <cell r="H4799">
            <v>26</v>
          </cell>
          <cell r="I4799">
            <v>76</v>
          </cell>
        </row>
        <row r="4800">
          <cell r="B4800">
            <v>41940</v>
          </cell>
          <cell r="C4800" t="str">
            <v>Офис</v>
          </cell>
          <cell r="D4800" t="str">
            <v>Зарплата 10</v>
          </cell>
          <cell r="G4800">
            <v>49290</v>
          </cell>
          <cell r="H4800">
            <v>26</v>
          </cell>
          <cell r="I4800">
            <v>70</v>
          </cell>
        </row>
        <row r="4801">
          <cell r="B4801">
            <v>41940</v>
          </cell>
          <cell r="C4801" t="str">
            <v>14.10.10 ФМ Закупка премиумсов</v>
          </cell>
          <cell r="D4801" t="str">
            <v>подотчет</v>
          </cell>
          <cell r="G4801">
            <v>1000</v>
          </cell>
          <cell r="H4801">
            <v>50</v>
          </cell>
          <cell r="I4801">
            <v>71</v>
          </cell>
        </row>
        <row r="4802">
          <cell r="B4802">
            <v>41940</v>
          </cell>
          <cell r="C4802" t="str">
            <v>14.10.10 ФМ Закупка премиумсов</v>
          </cell>
          <cell r="D4802" t="str">
            <v>Сопровождение деятельности</v>
          </cell>
          <cell r="G4802">
            <v>1000</v>
          </cell>
          <cell r="H4802">
            <v>60</v>
          </cell>
          <cell r="I4802">
            <v>50</v>
          </cell>
        </row>
        <row r="4803">
          <cell r="B4803">
            <v>41940</v>
          </cell>
          <cell r="C4803" t="str">
            <v>14.10.10 ФМ Закупка премиумсов</v>
          </cell>
          <cell r="D4803" t="str">
            <v>Сопровождение деятельности</v>
          </cell>
          <cell r="G4803">
            <v>1000</v>
          </cell>
          <cell r="H4803">
            <v>20</v>
          </cell>
          <cell r="I4803">
            <v>60</v>
          </cell>
        </row>
        <row r="4804">
          <cell r="B4804">
            <v>41940</v>
          </cell>
          <cell r="C4804" t="str">
            <v>14.07.25 ФМ Sidney Beach</v>
          </cell>
          <cell r="D4804" t="str">
            <v>оплата покупателя</v>
          </cell>
          <cell r="G4804">
            <v>400028.65</v>
          </cell>
          <cell r="H4804">
            <v>51</v>
          </cell>
          <cell r="I4804">
            <v>62</v>
          </cell>
        </row>
        <row r="4805">
          <cell r="B4805">
            <v>41941</v>
          </cell>
          <cell r="C4805" t="str">
            <v>Офис</v>
          </cell>
          <cell r="D4805" t="str">
            <v>накладные расходы</v>
          </cell>
          <cell r="G4805">
            <v>18000</v>
          </cell>
          <cell r="H4805">
            <v>76</v>
          </cell>
          <cell r="I4805">
            <v>51</v>
          </cell>
        </row>
        <row r="4806">
          <cell r="B4806">
            <v>41941</v>
          </cell>
          <cell r="C4806" t="str">
            <v>Газель</v>
          </cell>
          <cell r="D4806" t="str">
            <v>обслуживание газели</v>
          </cell>
          <cell r="G4806">
            <v>10000</v>
          </cell>
          <cell r="H4806">
            <v>60</v>
          </cell>
          <cell r="I4806">
            <v>51</v>
          </cell>
        </row>
        <row r="4807">
          <cell r="B4807">
            <v>41941</v>
          </cell>
          <cell r="C4807" t="str">
            <v>Офис</v>
          </cell>
          <cell r="D4807" t="str">
            <v>накладные расходы</v>
          </cell>
          <cell r="G4807">
            <v>18000</v>
          </cell>
          <cell r="H4807">
            <v>26</v>
          </cell>
          <cell r="I4807">
            <v>76</v>
          </cell>
        </row>
        <row r="4808">
          <cell r="B4808">
            <v>41941</v>
          </cell>
          <cell r="C4808" t="str">
            <v>Газель</v>
          </cell>
          <cell r="D4808" t="str">
            <v>обслуживание газели</v>
          </cell>
          <cell r="G4808">
            <v>10000</v>
          </cell>
          <cell r="H4808">
            <v>20</v>
          </cell>
          <cell r="I4808">
            <v>60</v>
          </cell>
        </row>
        <row r="4809">
          <cell r="B4809">
            <v>41941</v>
          </cell>
          <cell r="C4809" t="str">
            <v>Свадьба</v>
          </cell>
          <cell r="D4809" t="str">
            <v>накладные расходы</v>
          </cell>
          <cell r="G4809">
            <v>7000</v>
          </cell>
          <cell r="H4809">
            <v>60</v>
          </cell>
          <cell r="I4809">
            <v>50</v>
          </cell>
        </row>
        <row r="4810">
          <cell r="B4810">
            <v>41941</v>
          </cell>
          <cell r="C4810" t="str">
            <v>Свадьба</v>
          </cell>
          <cell r="D4810" t="str">
            <v>накладные расходы</v>
          </cell>
          <cell r="G4810">
            <v>7000</v>
          </cell>
          <cell r="H4810">
            <v>20</v>
          </cell>
          <cell r="I4810">
            <v>60</v>
          </cell>
        </row>
        <row r="4811">
          <cell r="B4811">
            <v>41941</v>
          </cell>
          <cell r="C4811" t="str">
            <v>Офис</v>
          </cell>
          <cell r="D4811" t="str">
            <v>Зарплата 10</v>
          </cell>
          <cell r="G4811">
            <v>34090</v>
          </cell>
          <cell r="H4811">
            <v>70</v>
          </cell>
          <cell r="I4811">
            <v>50</v>
          </cell>
        </row>
        <row r="4812">
          <cell r="B4812">
            <v>41941</v>
          </cell>
          <cell r="C4812" t="str">
            <v>14.10.24 ФМ КЛД Платинум</v>
          </cell>
          <cell r="D4812" t="str">
            <v>логистика и монтаж</v>
          </cell>
          <cell r="G4812">
            <v>9270</v>
          </cell>
          <cell r="H4812">
            <v>20</v>
          </cell>
          <cell r="I4812">
            <v>60</v>
          </cell>
        </row>
        <row r="4813">
          <cell r="B4813">
            <v>41941</v>
          </cell>
          <cell r="C4813" t="str">
            <v>Офис</v>
          </cell>
          <cell r="D4813" t="str">
            <v>накладные расходы</v>
          </cell>
          <cell r="G4813">
            <v>553</v>
          </cell>
          <cell r="H4813">
            <v>76</v>
          </cell>
          <cell r="I4813">
            <v>50</v>
          </cell>
        </row>
        <row r="4814">
          <cell r="B4814">
            <v>41941</v>
          </cell>
          <cell r="C4814" t="str">
            <v>Офис</v>
          </cell>
          <cell r="D4814" t="str">
            <v>накладные расходы</v>
          </cell>
          <cell r="G4814">
            <v>553</v>
          </cell>
          <cell r="H4814">
            <v>26</v>
          </cell>
          <cell r="I4814">
            <v>76</v>
          </cell>
        </row>
        <row r="4815">
          <cell r="B4815">
            <v>41941</v>
          </cell>
          <cell r="C4815" t="str">
            <v>ФКЦ</v>
          </cell>
          <cell r="D4815" t="str">
            <v>Инвестиции</v>
          </cell>
          <cell r="G4815">
            <v>25000</v>
          </cell>
          <cell r="H4815">
            <v>60</v>
          </cell>
          <cell r="I4815">
            <v>50</v>
          </cell>
        </row>
        <row r="4816">
          <cell r="B4816">
            <v>41941</v>
          </cell>
          <cell r="C4816" t="str">
            <v>ФКЦ</v>
          </cell>
          <cell r="D4816" t="str">
            <v>Инвестиции</v>
          </cell>
          <cell r="G4816">
            <v>25000</v>
          </cell>
          <cell r="H4816">
            <v>20</v>
          </cell>
          <cell r="I4816">
            <v>60</v>
          </cell>
        </row>
        <row r="4817">
          <cell r="B4817">
            <v>41941</v>
          </cell>
          <cell r="C4817" t="str">
            <v>Офис</v>
          </cell>
          <cell r="D4817" t="str">
            <v>накладные расходы</v>
          </cell>
          <cell r="G4817">
            <v>650</v>
          </cell>
          <cell r="H4817">
            <v>76</v>
          </cell>
          <cell r="I4817">
            <v>50</v>
          </cell>
        </row>
        <row r="4818">
          <cell r="B4818">
            <v>41941</v>
          </cell>
          <cell r="C4818" t="str">
            <v>Офис</v>
          </cell>
          <cell r="D4818" t="str">
            <v>накладные расходы</v>
          </cell>
          <cell r="G4818">
            <v>650</v>
          </cell>
          <cell r="H4818">
            <v>26</v>
          </cell>
          <cell r="I4818">
            <v>76</v>
          </cell>
        </row>
        <row r="4819">
          <cell r="B4819">
            <v>41941</v>
          </cell>
          <cell r="C4819" t="str">
            <v>ФД</v>
          </cell>
          <cell r="D4819" t="str">
            <v>перемещение</v>
          </cell>
          <cell r="G4819">
            <v>12630</v>
          </cell>
          <cell r="H4819" t="str">
            <v>50.21</v>
          </cell>
          <cell r="I4819">
            <v>50</v>
          </cell>
        </row>
        <row r="4820">
          <cell r="B4820">
            <v>41941</v>
          </cell>
          <cell r="C4820" t="str">
            <v>14.10.24 ФМ КЛД Платинум</v>
          </cell>
          <cell r="D4820" t="str">
            <v>логистика и монтаж</v>
          </cell>
          <cell r="G4820">
            <v>9270</v>
          </cell>
          <cell r="H4820">
            <v>60</v>
          </cell>
          <cell r="I4820">
            <v>51</v>
          </cell>
        </row>
        <row r="4821">
          <cell r="B4821">
            <v>41941</v>
          </cell>
          <cell r="C4821" t="str">
            <v>14.10.20 Невская Ратуша-стенд КП</v>
          </cell>
          <cell r="D4821" t="str">
            <v>оплата покупателя</v>
          </cell>
          <cell r="G4821">
            <v>81774</v>
          </cell>
          <cell r="H4821">
            <v>51</v>
          </cell>
          <cell r="I4821">
            <v>62</v>
          </cell>
        </row>
        <row r="4822">
          <cell r="B4822">
            <v>41941</v>
          </cell>
          <cell r="C4822" t="str">
            <v>14.10.20 ФМ Snus Booking</v>
          </cell>
          <cell r="D4822" t="str">
            <v>оплата покупателя</v>
          </cell>
          <cell r="G4822">
            <v>15658.6</v>
          </cell>
          <cell r="H4822">
            <v>51</v>
          </cell>
          <cell r="I4822">
            <v>62</v>
          </cell>
        </row>
        <row r="4823">
          <cell r="B4823">
            <v>41942</v>
          </cell>
          <cell r="C4823" t="str">
            <v>Офис</v>
          </cell>
          <cell r="D4823" t="str">
            <v>уборка</v>
          </cell>
          <cell r="G4823">
            <v>4755.2</v>
          </cell>
          <cell r="H4823">
            <v>26</v>
          </cell>
          <cell r="I4823">
            <v>76</v>
          </cell>
        </row>
        <row r="4824">
          <cell r="B4824">
            <v>41942</v>
          </cell>
          <cell r="C4824" t="str">
            <v>Офис</v>
          </cell>
          <cell r="D4824" t="str">
            <v>% по кредитам и займам</v>
          </cell>
          <cell r="G4824">
            <v>14000</v>
          </cell>
          <cell r="H4824">
            <v>76</v>
          </cell>
          <cell r="I4824">
            <v>50</v>
          </cell>
        </row>
        <row r="4825">
          <cell r="B4825">
            <v>41942</v>
          </cell>
          <cell r="C4825" t="str">
            <v>Офис</v>
          </cell>
          <cell r="D4825" t="str">
            <v>% по кредитам и займам</v>
          </cell>
          <cell r="G4825">
            <v>14000</v>
          </cell>
          <cell r="H4825">
            <v>26</v>
          </cell>
          <cell r="I4825">
            <v>76</v>
          </cell>
        </row>
        <row r="4826">
          <cell r="B4826">
            <v>41942</v>
          </cell>
          <cell r="C4826" t="str">
            <v>Офис</v>
          </cell>
          <cell r="D4826" t="str">
            <v>накладные расходы</v>
          </cell>
          <cell r="G4826">
            <v>140</v>
          </cell>
          <cell r="H4826">
            <v>76</v>
          </cell>
          <cell r="I4826">
            <v>50</v>
          </cell>
        </row>
        <row r="4827">
          <cell r="B4827">
            <v>41942</v>
          </cell>
          <cell r="C4827" t="str">
            <v>Офис</v>
          </cell>
          <cell r="D4827" t="str">
            <v>накладные расходы</v>
          </cell>
          <cell r="G4827">
            <v>140</v>
          </cell>
          <cell r="H4827">
            <v>26</v>
          </cell>
          <cell r="I4827">
            <v>76</v>
          </cell>
        </row>
        <row r="4828">
          <cell r="B4828">
            <v>41942</v>
          </cell>
          <cell r="C4828" t="str">
            <v>14.10.21 ВТБ24 Нижний Новгород</v>
          </cell>
          <cell r="D4828" t="str">
            <v>Промоперсонал</v>
          </cell>
          <cell r="G4828">
            <v>8177</v>
          </cell>
          <cell r="H4828">
            <v>60</v>
          </cell>
          <cell r="I4828">
            <v>51</v>
          </cell>
        </row>
        <row r="4829">
          <cell r="B4829">
            <v>41942</v>
          </cell>
          <cell r="C4829" t="str">
            <v>14.10.21 ВТБ24 Нижний Новгород</v>
          </cell>
          <cell r="D4829" t="str">
            <v>Промоперсонал</v>
          </cell>
          <cell r="G4829">
            <v>8177</v>
          </cell>
          <cell r="H4829">
            <v>20</v>
          </cell>
          <cell r="I4829">
            <v>60</v>
          </cell>
        </row>
        <row r="4830">
          <cell r="B4830">
            <v>41942</v>
          </cell>
          <cell r="C4830" t="str">
            <v>Офис</v>
          </cell>
          <cell r="D4830" t="str">
            <v>накладные расходы</v>
          </cell>
          <cell r="G4830">
            <v>2400</v>
          </cell>
          <cell r="H4830">
            <v>76</v>
          </cell>
          <cell r="I4830">
            <v>50</v>
          </cell>
        </row>
        <row r="4831">
          <cell r="B4831">
            <v>41942</v>
          </cell>
          <cell r="C4831" t="str">
            <v>Офис</v>
          </cell>
          <cell r="D4831" t="str">
            <v>накладные расходы</v>
          </cell>
          <cell r="G4831">
            <v>2400</v>
          </cell>
          <cell r="H4831">
            <v>26</v>
          </cell>
          <cell r="I4831">
            <v>76</v>
          </cell>
        </row>
        <row r="4832">
          <cell r="B4832">
            <v>41942</v>
          </cell>
          <cell r="C4832" t="str">
            <v>ИД</v>
          </cell>
          <cell r="D4832" t="str">
            <v>доход от ИД</v>
          </cell>
          <cell r="G4832">
            <v>12000</v>
          </cell>
          <cell r="H4832">
            <v>50</v>
          </cell>
          <cell r="I4832">
            <v>91</v>
          </cell>
        </row>
        <row r="4833">
          <cell r="B4833">
            <v>41942</v>
          </cell>
          <cell r="C4833" t="str">
            <v>14.10.30 Краснодар ВТБ24</v>
          </cell>
          <cell r="D4833" t="str">
            <v>Реализация</v>
          </cell>
          <cell r="G4833">
            <v>7788</v>
          </cell>
          <cell r="H4833">
            <v>62</v>
          </cell>
          <cell r="I4833">
            <v>90</v>
          </cell>
        </row>
        <row r="4834">
          <cell r="B4834">
            <v>41942</v>
          </cell>
          <cell r="C4834" t="str">
            <v>Офис</v>
          </cell>
          <cell r="D4834" t="str">
            <v>налоги</v>
          </cell>
          <cell r="G4834">
            <v>505.89</v>
          </cell>
          <cell r="H4834">
            <v>26</v>
          </cell>
          <cell r="I4834">
            <v>68</v>
          </cell>
        </row>
        <row r="4835">
          <cell r="B4835">
            <v>41942</v>
          </cell>
          <cell r="C4835" t="str">
            <v>Офис</v>
          </cell>
          <cell r="D4835" t="str">
            <v>налоги</v>
          </cell>
          <cell r="G4835">
            <v>3667.71</v>
          </cell>
          <cell r="H4835">
            <v>26</v>
          </cell>
          <cell r="I4835">
            <v>68</v>
          </cell>
        </row>
        <row r="4836">
          <cell r="B4836">
            <v>41942</v>
          </cell>
          <cell r="C4836" t="str">
            <v>Офис</v>
          </cell>
          <cell r="D4836" t="str">
            <v>налоги</v>
          </cell>
          <cell r="G4836">
            <v>6450.11</v>
          </cell>
          <cell r="H4836">
            <v>26</v>
          </cell>
          <cell r="I4836">
            <v>68</v>
          </cell>
        </row>
        <row r="4837">
          <cell r="B4837">
            <v>41942</v>
          </cell>
          <cell r="C4837" t="str">
            <v>Офис</v>
          </cell>
          <cell r="D4837" t="str">
            <v>налоги</v>
          </cell>
          <cell r="G4837">
            <v>27824</v>
          </cell>
          <cell r="H4837">
            <v>26</v>
          </cell>
          <cell r="I4837">
            <v>68</v>
          </cell>
        </row>
        <row r="4838">
          <cell r="B4838">
            <v>41942</v>
          </cell>
          <cell r="C4838" t="str">
            <v>Офис</v>
          </cell>
          <cell r="D4838" t="str">
            <v>налоги</v>
          </cell>
          <cell r="G4838">
            <v>16442</v>
          </cell>
          <cell r="H4838">
            <v>26</v>
          </cell>
          <cell r="I4838">
            <v>68</v>
          </cell>
        </row>
        <row r="4839">
          <cell r="B4839">
            <v>41943</v>
          </cell>
          <cell r="C4839" t="str">
            <v>офис</v>
          </cell>
          <cell r="D4839" t="str">
            <v>аренда</v>
          </cell>
          <cell r="G4839">
            <v>76847.539999999994</v>
          </cell>
          <cell r="H4839">
            <v>26</v>
          </cell>
          <cell r="I4839">
            <v>76</v>
          </cell>
        </row>
        <row r="4840">
          <cell r="B4840">
            <v>41943</v>
          </cell>
          <cell r="C4840" t="str">
            <v>офис</v>
          </cell>
          <cell r="D4840" t="str">
            <v>аренда</v>
          </cell>
          <cell r="G4840">
            <v>56563.91</v>
          </cell>
          <cell r="H4840">
            <v>26</v>
          </cell>
          <cell r="I4840">
            <v>76</v>
          </cell>
        </row>
        <row r="4841">
          <cell r="B4841">
            <v>41943</v>
          </cell>
          <cell r="C4841" t="str">
            <v>Офис</v>
          </cell>
          <cell r="D4841" t="str">
            <v>% по кредитам и займам</v>
          </cell>
          <cell r="G4841">
            <v>40000</v>
          </cell>
          <cell r="H4841">
            <v>26</v>
          </cell>
          <cell r="I4841">
            <v>76</v>
          </cell>
        </row>
        <row r="4842">
          <cell r="B4842">
            <v>41943</v>
          </cell>
          <cell r="C4842" t="str">
            <v>Офис</v>
          </cell>
          <cell r="D4842" t="str">
            <v>% по кредитам и займам</v>
          </cell>
          <cell r="G4842">
            <v>40000</v>
          </cell>
          <cell r="H4842">
            <v>76</v>
          </cell>
          <cell r="I4842">
            <v>50</v>
          </cell>
        </row>
        <row r="4843">
          <cell r="B4843">
            <v>41943</v>
          </cell>
          <cell r="C4843" t="str">
            <v>Офис</v>
          </cell>
          <cell r="D4843" t="str">
            <v>% по кредитам и займам</v>
          </cell>
          <cell r="G4843">
            <v>40000</v>
          </cell>
          <cell r="H4843">
            <v>26</v>
          </cell>
          <cell r="I4843">
            <v>76</v>
          </cell>
        </row>
        <row r="4844">
          <cell r="B4844">
            <v>41943</v>
          </cell>
          <cell r="C4844" t="str">
            <v>14.10.10 ФМ Закупка премиумсов</v>
          </cell>
          <cell r="D4844" t="str">
            <v>Сопровождение деятельности</v>
          </cell>
          <cell r="G4844">
            <v>97480</v>
          </cell>
          <cell r="H4844">
            <v>20</v>
          </cell>
          <cell r="I4844">
            <v>60</v>
          </cell>
        </row>
        <row r="4845">
          <cell r="B4845">
            <v>41943</v>
          </cell>
          <cell r="C4845" t="str">
            <v>Офис</v>
          </cell>
          <cell r="D4845" t="str">
            <v>% по кредитам и займам</v>
          </cell>
          <cell r="G4845">
            <v>21290</v>
          </cell>
          <cell r="H4845">
            <v>26</v>
          </cell>
          <cell r="I4845">
            <v>76</v>
          </cell>
        </row>
        <row r="4846">
          <cell r="B4846">
            <v>41943</v>
          </cell>
          <cell r="C4846" t="str">
            <v>фд</v>
          </cell>
          <cell r="D4846" t="str">
            <v>перемещение</v>
          </cell>
          <cell r="G4846">
            <v>20842.02</v>
          </cell>
          <cell r="H4846">
            <v>50</v>
          </cell>
          <cell r="I4846">
            <v>51</v>
          </cell>
        </row>
        <row r="4847">
          <cell r="B4847">
            <v>41943</v>
          </cell>
          <cell r="C4847" t="str">
            <v>Свадьба</v>
          </cell>
          <cell r="D4847" t="str">
            <v>реклама</v>
          </cell>
          <cell r="G4847">
            <v>5010</v>
          </cell>
          <cell r="H4847">
            <v>60</v>
          </cell>
          <cell r="I4847">
            <v>51</v>
          </cell>
        </row>
        <row r="4848">
          <cell r="B4848">
            <v>41943</v>
          </cell>
          <cell r="C4848" t="str">
            <v>Свадьба</v>
          </cell>
          <cell r="D4848" t="str">
            <v>реклама</v>
          </cell>
          <cell r="G4848">
            <v>5010</v>
          </cell>
          <cell r="H4848">
            <v>20</v>
          </cell>
          <cell r="I4848">
            <v>60</v>
          </cell>
        </row>
        <row r="4849">
          <cell r="B4849">
            <v>41943</v>
          </cell>
          <cell r="C4849" t="str">
            <v>Офис</v>
          </cell>
          <cell r="D4849" t="str">
            <v>накладные расходы</v>
          </cell>
          <cell r="G4849">
            <v>1060</v>
          </cell>
          <cell r="H4849">
            <v>76</v>
          </cell>
          <cell r="I4849">
            <v>51</v>
          </cell>
        </row>
        <row r="4850">
          <cell r="B4850">
            <v>41943</v>
          </cell>
          <cell r="C4850" t="str">
            <v>Офис</v>
          </cell>
          <cell r="D4850" t="str">
            <v>накладные расходы</v>
          </cell>
          <cell r="G4850">
            <v>1060</v>
          </cell>
          <cell r="H4850">
            <v>26</v>
          </cell>
          <cell r="I4850">
            <v>76</v>
          </cell>
        </row>
        <row r="4851">
          <cell r="B4851">
            <v>41943</v>
          </cell>
          <cell r="C4851" t="str">
            <v>Офис</v>
          </cell>
          <cell r="D4851" t="str">
            <v>накладные расходы</v>
          </cell>
          <cell r="G4851">
            <v>6883.76</v>
          </cell>
          <cell r="H4851">
            <v>76</v>
          </cell>
          <cell r="I4851">
            <v>51</v>
          </cell>
        </row>
        <row r="4852">
          <cell r="B4852">
            <v>41943</v>
          </cell>
          <cell r="C4852" t="str">
            <v>Офис</v>
          </cell>
          <cell r="D4852" t="str">
            <v>накладные расходы</v>
          </cell>
          <cell r="G4852">
            <v>6883.76</v>
          </cell>
          <cell r="H4852">
            <v>26</v>
          </cell>
          <cell r="I4852">
            <v>76</v>
          </cell>
        </row>
        <row r="4853">
          <cell r="B4853">
            <v>41943</v>
          </cell>
          <cell r="C4853" t="str">
            <v>Газель</v>
          </cell>
          <cell r="D4853" t="str">
            <v>подотчет</v>
          </cell>
          <cell r="G4853">
            <v>5000</v>
          </cell>
          <cell r="H4853">
            <v>71</v>
          </cell>
          <cell r="I4853">
            <v>50</v>
          </cell>
        </row>
        <row r="4854">
          <cell r="B4854">
            <v>41943</v>
          </cell>
          <cell r="C4854" t="str">
            <v>Офис</v>
          </cell>
          <cell r="D4854" t="str">
            <v>Зарплата 10</v>
          </cell>
          <cell r="G4854">
            <v>5000</v>
          </cell>
          <cell r="H4854">
            <v>70</v>
          </cell>
          <cell r="I4854">
            <v>50</v>
          </cell>
        </row>
        <row r="4855">
          <cell r="B4855">
            <v>41943</v>
          </cell>
          <cell r="C4855" t="str">
            <v>14.10.22 ФМ Астория</v>
          </cell>
          <cell r="D4855" t="str">
            <v>подотчет</v>
          </cell>
          <cell r="G4855">
            <v>37800</v>
          </cell>
          <cell r="H4855">
            <v>50</v>
          </cell>
          <cell r="I4855">
            <v>71</v>
          </cell>
        </row>
        <row r="4856">
          <cell r="B4856">
            <v>41943</v>
          </cell>
          <cell r="C4856" t="str">
            <v>14.10.22 ФМ Астория</v>
          </cell>
          <cell r="D4856" t="str">
            <v>логистика и монтаж</v>
          </cell>
          <cell r="G4856">
            <v>3400</v>
          </cell>
          <cell r="H4856">
            <v>60</v>
          </cell>
          <cell r="I4856">
            <v>50</v>
          </cell>
        </row>
        <row r="4857">
          <cell r="B4857">
            <v>41943</v>
          </cell>
          <cell r="C4857" t="str">
            <v>14.10.22 ФМ Астория</v>
          </cell>
          <cell r="D4857" t="str">
            <v>Промоперсонал</v>
          </cell>
          <cell r="G4857">
            <v>6000</v>
          </cell>
          <cell r="H4857">
            <v>60</v>
          </cell>
          <cell r="I4857">
            <v>50</v>
          </cell>
        </row>
        <row r="4858">
          <cell r="B4858">
            <v>41943</v>
          </cell>
          <cell r="C4858" t="str">
            <v>14.10.22 ФМ Астория</v>
          </cell>
          <cell r="D4858" t="str">
            <v>Промоперсонал</v>
          </cell>
          <cell r="G4858">
            <v>1500</v>
          </cell>
          <cell r="H4858">
            <v>60</v>
          </cell>
          <cell r="I4858">
            <v>50</v>
          </cell>
        </row>
        <row r="4859">
          <cell r="B4859">
            <v>41943</v>
          </cell>
          <cell r="C4859" t="str">
            <v>14.10.22 ФМ Астория</v>
          </cell>
          <cell r="D4859" t="str">
            <v>Доп. персонал</v>
          </cell>
          <cell r="G4859">
            <v>4000</v>
          </cell>
          <cell r="H4859">
            <v>60</v>
          </cell>
          <cell r="I4859">
            <v>50</v>
          </cell>
        </row>
        <row r="4860">
          <cell r="B4860">
            <v>41943</v>
          </cell>
          <cell r="C4860" t="str">
            <v>14.10.22 ФМ Астория</v>
          </cell>
          <cell r="D4860" t="str">
            <v>Доп. персонал</v>
          </cell>
          <cell r="G4860">
            <v>2000</v>
          </cell>
          <cell r="H4860">
            <v>60</v>
          </cell>
          <cell r="I4860">
            <v>50</v>
          </cell>
        </row>
        <row r="4861">
          <cell r="B4861">
            <v>41943</v>
          </cell>
          <cell r="C4861" t="str">
            <v>14.10.22 ФМ Астория</v>
          </cell>
          <cell r="D4861" t="str">
            <v>Доп. персонал</v>
          </cell>
          <cell r="G4861">
            <v>2000</v>
          </cell>
          <cell r="H4861">
            <v>60</v>
          </cell>
          <cell r="I4861">
            <v>50</v>
          </cell>
        </row>
        <row r="4862">
          <cell r="B4862">
            <v>41943</v>
          </cell>
          <cell r="C4862" t="str">
            <v>14.10.22 ФМ Астория</v>
          </cell>
          <cell r="D4862" t="str">
            <v>Доп. персонал</v>
          </cell>
          <cell r="G4862">
            <v>6000</v>
          </cell>
          <cell r="H4862">
            <v>60</v>
          </cell>
          <cell r="I4862">
            <v>50</v>
          </cell>
        </row>
        <row r="4863">
          <cell r="B4863">
            <v>41943</v>
          </cell>
          <cell r="C4863" t="str">
            <v>14.10.22 ФМ Астория</v>
          </cell>
          <cell r="D4863" t="str">
            <v>Доп. персонал</v>
          </cell>
          <cell r="G4863">
            <v>4100</v>
          </cell>
          <cell r="H4863">
            <v>60</v>
          </cell>
          <cell r="I4863">
            <v>50</v>
          </cell>
        </row>
        <row r="4864">
          <cell r="B4864">
            <v>41943</v>
          </cell>
          <cell r="C4864" t="str">
            <v>14.10.22 ФМ Астория</v>
          </cell>
          <cell r="D4864" t="str">
            <v>логистика и монтаж</v>
          </cell>
          <cell r="G4864">
            <v>3400</v>
          </cell>
          <cell r="H4864">
            <v>20</v>
          </cell>
          <cell r="I4864">
            <v>60</v>
          </cell>
        </row>
        <row r="4865">
          <cell r="B4865">
            <v>41943</v>
          </cell>
          <cell r="C4865" t="str">
            <v>14.10.22 ФМ Астория</v>
          </cell>
          <cell r="D4865" t="str">
            <v>Промоперсонал</v>
          </cell>
          <cell r="G4865">
            <v>6000</v>
          </cell>
          <cell r="H4865">
            <v>20</v>
          </cell>
          <cell r="I4865">
            <v>60</v>
          </cell>
        </row>
        <row r="4866">
          <cell r="B4866">
            <v>41943</v>
          </cell>
          <cell r="C4866" t="str">
            <v>14.10.22 ФМ Астория</v>
          </cell>
          <cell r="D4866" t="str">
            <v>Промоперсонал</v>
          </cell>
          <cell r="G4866">
            <v>1500</v>
          </cell>
          <cell r="H4866">
            <v>20</v>
          </cell>
          <cell r="I4866">
            <v>60</v>
          </cell>
        </row>
        <row r="4867">
          <cell r="B4867">
            <v>41943</v>
          </cell>
          <cell r="C4867" t="str">
            <v>14.10.22 ФМ Астория</v>
          </cell>
          <cell r="D4867" t="str">
            <v>Доп. персонал</v>
          </cell>
          <cell r="G4867">
            <v>4000</v>
          </cell>
          <cell r="H4867">
            <v>20</v>
          </cell>
          <cell r="I4867">
            <v>60</v>
          </cell>
        </row>
        <row r="4868">
          <cell r="B4868">
            <v>41943</v>
          </cell>
          <cell r="C4868" t="str">
            <v>14.10.22 ФМ Астория</v>
          </cell>
          <cell r="D4868" t="str">
            <v>Доп. персонал</v>
          </cell>
          <cell r="G4868">
            <v>2000</v>
          </cell>
          <cell r="H4868">
            <v>20</v>
          </cell>
          <cell r="I4868">
            <v>60</v>
          </cell>
        </row>
        <row r="4869">
          <cell r="B4869">
            <v>41943</v>
          </cell>
          <cell r="C4869" t="str">
            <v>14.10.22 ФМ Астория</v>
          </cell>
          <cell r="D4869" t="str">
            <v>Доп. персонал</v>
          </cell>
          <cell r="G4869">
            <v>2000</v>
          </cell>
          <cell r="H4869">
            <v>20</v>
          </cell>
          <cell r="I4869">
            <v>60</v>
          </cell>
        </row>
        <row r="4870">
          <cell r="B4870">
            <v>41943</v>
          </cell>
          <cell r="C4870" t="str">
            <v>14.10.22 ФМ Астория</v>
          </cell>
          <cell r="D4870" t="str">
            <v>Доп. персонал</v>
          </cell>
          <cell r="G4870">
            <v>6000</v>
          </cell>
          <cell r="H4870">
            <v>20</v>
          </cell>
          <cell r="I4870">
            <v>60</v>
          </cell>
        </row>
        <row r="4871">
          <cell r="B4871">
            <v>41943</v>
          </cell>
          <cell r="C4871" t="str">
            <v>14.10.22 ФМ Астория</v>
          </cell>
          <cell r="D4871" t="str">
            <v>Доп. персонал</v>
          </cell>
          <cell r="G4871">
            <v>4100</v>
          </cell>
          <cell r="H4871">
            <v>20</v>
          </cell>
          <cell r="I4871">
            <v>60</v>
          </cell>
        </row>
        <row r="4872">
          <cell r="B4872">
            <v>41943</v>
          </cell>
          <cell r="C4872" t="str">
            <v>14.10.24 ФМ КЛД Платинум</v>
          </cell>
          <cell r="D4872" t="str">
            <v>подотчет</v>
          </cell>
          <cell r="G4872">
            <v>72400</v>
          </cell>
          <cell r="H4872">
            <v>50</v>
          </cell>
          <cell r="I4872">
            <v>71</v>
          </cell>
        </row>
        <row r="4873">
          <cell r="B4873">
            <v>41943</v>
          </cell>
          <cell r="C4873" t="str">
            <v>14.10.24 ФМ КЛД Платинум</v>
          </cell>
          <cell r="D4873" t="str">
            <v>логистика и монтаж</v>
          </cell>
          <cell r="G4873">
            <v>5750</v>
          </cell>
          <cell r="H4873">
            <v>60</v>
          </cell>
          <cell r="I4873">
            <v>50</v>
          </cell>
        </row>
        <row r="4874">
          <cell r="B4874">
            <v>41943</v>
          </cell>
          <cell r="C4874" t="str">
            <v>14.10.24 ФМ КЛД Платинум</v>
          </cell>
          <cell r="D4874" t="str">
            <v>логистика и монтаж</v>
          </cell>
          <cell r="G4874">
            <v>842</v>
          </cell>
          <cell r="H4874">
            <v>60</v>
          </cell>
          <cell r="I4874">
            <v>50</v>
          </cell>
        </row>
        <row r="4875">
          <cell r="B4875">
            <v>41943</v>
          </cell>
          <cell r="C4875" t="str">
            <v>14.10.24 ФМ КЛД Платинум</v>
          </cell>
          <cell r="D4875" t="str">
            <v>Доп. персонал</v>
          </cell>
          <cell r="G4875">
            <v>8000</v>
          </cell>
          <cell r="H4875">
            <v>60</v>
          </cell>
          <cell r="I4875">
            <v>50</v>
          </cell>
        </row>
        <row r="4876">
          <cell r="B4876">
            <v>41943</v>
          </cell>
          <cell r="C4876" t="str">
            <v>14.10.24 ФМ КЛД Платинум</v>
          </cell>
          <cell r="D4876" t="str">
            <v>Доп. персонал</v>
          </cell>
          <cell r="G4876">
            <v>4000</v>
          </cell>
          <cell r="H4876">
            <v>60</v>
          </cell>
          <cell r="I4876">
            <v>50</v>
          </cell>
        </row>
        <row r="4877">
          <cell r="B4877">
            <v>41943</v>
          </cell>
          <cell r="C4877" t="str">
            <v>14.10.24 ФМ КЛД Платинум</v>
          </cell>
          <cell r="D4877" t="str">
            <v>Доп. персонал</v>
          </cell>
          <cell r="G4877">
            <v>2500</v>
          </cell>
          <cell r="H4877">
            <v>60</v>
          </cell>
          <cell r="I4877">
            <v>50</v>
          </cell>
        </row>
        <row r="4878">
          <cell r="B4878">
            <v>41943</v>
          </cell>
          <cell r="C4878" t="str">
            <v>14.10.24 ФМ КЛД Платинум</v>
          </cell>
          <cell r="D4878" t="str">
            <v>Доп. персонал</v>
          </cell>
          <cell r="G4878">
            <v>12000</v>
          </cell>
          <cell r="H4878">
            <v>60</v>
          </cell>
          <cell r="I4878">
            <v>50</v>
          </cell>
        </row>
        <row r="4879">
          <cell r="B4879">
            <v>41943</v>
          </cell>
          <cell r="C4879" t="str">
            <v>14.10.24 ФМ КЛД Платинум</v>
          </cell>
          <cell r="D4879" t="str">
            <v>Доп. персонал</v>
          </cell>
          <cell r="G4879">
            <v>8000</v>
          </cell>
          <cell r="H4879">
            <v>60</v>
          </cell>
          <cell r="I4879">
            <v>50</v>
          </cell>
        </row>
        <row r="4880">
          <cell r="B4880">
            <v>41943</v>
          </cell>
          <cell r="C4880" t="str">
            <v>14.10.24 ФМ КЛД Платинум</v>
          </cell>
          <cell r="D4880" t="str">
            <v>Доп. персонал</v>
          </cell>
          <cell r="G4880">
            <v>6000</v>
          </cell>
          <cell r="H4880">
            <v>60</v>
          </cell>
          <cell r="I4880">
            <v>50</v>
          </cell>
        </row>
        <row r="4881">
          <cell r="B4881">
            <v>41943</v>
          </cell>
          <cell r="C4881" t="str">
            <v>14.10.24 ФМ КЛД Платинум</v>
          </cell>
          <cell r="D4881" t="str">
            <v>аренда оборудования</v>
          </cell>
          <cell r="G4881">
            <v>2500</v>
          </cell>
          <cell r="H4881">
            <v>60</v>
          </cell>
          <cell r="I4881">
            <v>50</v>
          </cell>
        </row>
        <row r="4882">
          <cell r="B4882">
            <v>41943</v>
          </cell>
          <cell r="C4882" t="str">
            <v>14.10.24 ФМ КЛД Платинум</v>
          </cell>
          <cell r="D4882" t="str">
            <v>аренда оборудования</v>
          </cell>
          <cell r="G4882">
            <v>5300</v>
          </cell>
          <cell r="H4882">
            <v>60</v>
          </cell>
          <cell r="I4882">
            <v>50</v>
          </cell>
        </row>
        <row r="4883">
          <cell r="B4883">
            <v>41943</v>
          </cell>
          <cell r="C4883" t="str">
            <v>14.10.24 ФМ КЛД Платинум</v>
          </cell>
          <cell r="D4883" t="str">
            <v>Сопровождение деятельности</v>
          </cell>
          <cell r="G4883">
            <v>2600</v>
          </cell>
          <cell r="H4883">
            <v>60</v>
          </cell>
          <cell r="I4883">
            <v>50</v>
          </cell>
        </row>
        <row r="4884">
          <cell r="B4884">
            <v>41943</v>
          </cell>
          <cell r="C4884" t="str">
            <v>14.10.24 ФМ КЛД Платинум</v>
          </cell>
          <cell r="D4884" t="str">
            <v>Сопровождение деятельности</v>
          </cell>
          <cell r="G4884">
            <v>51.5</v>
          </cell>
          <cell r="H4884">
            <v>60</v>
          </cell>
          <cell r="I4884">
            <v>50</v>
          </cell>
        </row>
        <row r="4885">
          <cell r="B4885">
            <v>41943</v>
          </cell>
          <cell r="C4885" t="str">
            <v>14.10.24 ФМ КЛД Платинум</v>
          </cell>
          <cell r="D4885" t="str">
            <v>Сопровождение деятельности</v>
          </cell>
          <cell r="G4885">
            <v>2000</v>
          </cell>
          <cell r="H4885">
            <v>60</v>
          </cell>
          <cell r="I4885">
            <v>50</v>
          </cell>
        </row>
        <row r="4886">
          <cell r="B4886">
            <v>41943</v>
          </cell>
          <cell r="C4886" t="str">
            <v>14.10.24 ФМ КЛД Платинум</v>
          </cell>
          <cell r="D4886" t="str">
            <v>логистика и монтаж</v>
          </cell>
          <cell r="G4886">
            <v>5750</v>
          </cell>
          <cell r="H4886">
            <v>20</v>
          </cell>
          <cell r="I4886">
            <v>60</v>
          </cell>
        </row>
        <row r="4887">
          <cell r="B4887">
            <v>41943</v>
          </cell>
          <cell r="C4887" t="str">
            <v>14.10.24 ФМ КЛД Платинум</v>
          </cell>
          <cell r="D4887" t="str">
            <v>логистика и монтаж</v>
          </cell>
          <cell r="G4887">
            <v>842</v>
          </cell>
          <cell r="H4887">
            <v>20</v>
          </cell>
          <cell r="I4887">
            <v>60</v>
          </cell>
        </row>
        <row r="4888">
          <cell r="B4888">
            <v>41943</v>
          </cell>
          <cell r="C4888" t="str">
            <v>14.10.24 ФМ КЛД Платинум</v>
          </cell>
          <cell r="D4888" t="str">
            <v>Доп. персонал</v>
          </cell>
          <cell r="G4888">
            <v>8000</v>
          </cell>
          <cell r="H4888">
            <v>20</v>
          </cell>
          <cell r="I4888">
            <v>60</v>
          </cell>
        </row>
        <row r="4889">
          <cell r="B4889">
            <v>41943</v>
          </cell>
          <cell r="C4889" t="str">
            <v>14.10.24 ФМ КЛД Платинум</v>
          </cell>
          <cell r="D4889" t="str">
            <v>Доп. персонал</v>
          </cell>
          <cell r="G4889">
            <v>4000</v>
          </cell>
          <cell r="H4889">
            <v>20</v>
          </cell>
          <cell r="I4889">
            <v>60</v>
          </cell>
        </row>
        <row r="4890">
          <cell r="B4890">
            <v>41943</v>
          </cell>
          <cell r="C4890" t="str">
            <v>14.10.24 ФМ КЛД Платинум</v>
          </cell>
          <cell r="D4890" t="str">
            <v>Доп. персонал</v>
          </cell>
          <cell r="G4890">
            <v>2500</v>
          </cell>
          <cell r="H4890">
            <v>20</v>
          </cell>
          <cell r="I4890">
            <v>60</v>
          </cell>
        </row>
        <row r="4891">
          <cell r="B4891">
            <v>41943</v>
          </cell>
          <cell r="C4891" t="str">
            <v>14.10.24 ФМ КЛД Платинум</v>
          </cell>
          <cell r="D4891" t="str">
            <v>Доп. персонал</v>
          </cell>
          <cell r="G4891">
            <v>12000</v>
          </cell>
          <cell r="H4891">
            <v>20</v>
          </cell>
          <cell r="I4891">
            <v>60</v>
          </cell>
        </row>
        <row r="4892">
          <cell r="B4892">
            <v>41943</v>
          </cell>
          <cell r="C4892" t="str">
            <v>14.10.24 ФМ КЛД Платинум</v>
          </cell>
          <cell r="D4892" t="str">
            <v>Доп. персонал</v>
          </cell>
          <cell r="G4892">
            <v>8000</v>
          </cell>
          <cell r="H4892">
            <v>20</v>
          </cell>
          <cell r="I4892">
            <v>60</v>
          </cell>
        </row>
        <row r="4893">
          <cell r="B4893">
            <v>41943</v>
          </cell>
          <cell r="C4893" t="str">
            <v>14.10.24 ФМ КЛД Платинум</v>
          </cell>
          <cell r="D4893" t="str">
            <v>Доп. персонал</v>
          </cell>
          <cell r="G4893">
            <v>6000</v>
          </cell>
          <cell r="H4893">
            <v>20</v>
          </cell>
          <cell r="I4893">
            <v>60</v>
          </cell>
        </row>
        <row r="4894">
          <cell r="B4894">
            <v>41943</v>
          </cell>
          <cell r="C4894" t="str">
            <v>14.10.24 ФМ КЛД Платинум</v>
          </cell>
          <cell r="D4894" t="str">
            <v>аренда оборудования</v>
          </cell>
          <cell r="G4894">
            <v>2500</v>
          </cell>
          <cell r="H4894">
            <v>20</v>
          </cell>
          <cell r="I4894">
            <v>60</v>
          </cell>
        </row>
        <row r="4895">
          <cell r="B4895">
            <v>41943</v>
          </cell>
          <cell r="C4895" t="str">
            <v>14.10.24 ФМ КЛД Платинум</v>
          </cell>
          <cell r="D4895" t="str">
            <v>аренда оборудования</v>
          </cell>
          <cell r="G4895">
            <v>5300</v>
          </cell>
          <cell r="H4895">
            <v>20</v>
          </cell>
          <cell r="I4895">
            <v>60</v>
          </cell>
        </row>
        <row r="4896">
          <cell r="B4896">
            <v>41943</v>
          </cell>
          <cell r="C4896" t="str">
            <v>14.10.24 ФМ КЛД Платинум</v>
          </cell>
          <cell r="D4896" t="str">
            <v>Сопровождение деятельности</v>
          </cell>
          <cell r="G4896">
            <v>2600</v>
          </cell>
          <cell r="H4896">
            <v>20</v>
          </cell>
          <cell r="I4896">
            <v>60</v>
          </cell>
        </row>
        <row r="4897">
          <cell r="B4897">
            <v>41943</v>
          </cell>
          <cell r="C4897" t="str">
            <v>14.10.24 ФМ КЛД Платинум</v>
          </cell>
          <cell r="D4897" t="str">
            <v>Сопровождение деятельности</v>
          </cell>
          <cell r="G4897">
            <v>51.5</v>
          </cell>
          <cell r="H4897">
            <v>20</v>
          </cell>
          <cell r="I4897">
            <v>60</v>
          </cell>
        </row>
        <row r="4898">
          <cell r="B4898">
            <v>41943</v>
          </cell>
          <cell r="C4898" t="str">
            <v>14.10.24 ФМ КЛД Платинум</v>
          </cell>
          <cell r="D4898" t="str">
            <v>Сопровождение деятельности</v>
          </cell>
          <cell r="G4898">
            <v>2000</v>
          </cell>
          <cell r="H4898">
            <v>20</v>
          </cell>
          <cell r="I4898">
            <v>60</v>
          </cell>
        </row>
        <row r="4899">
          <cell r="B4899">
            <v>41943</v>
          </cell>
          <cell r="C4899" t="str">
            <v>Офис КЛД</v>
          </cell>
          <cell r="D4899" t="str">
            <v>подотчет</v>
          </cell>
          <cell r="G4899">
            <v>2793.25</v>
          </cell>
          <cell r="H4899">
            <v>50</v>
          </cell>
          <cell r="I4899">
            <v>71</v>
          </cell>
        </row>
        <row r="4900">
          <cell r="B4900">
            <v>41943</v>
          </cell>
          <cell r="C4900" t="str">
            <v>Офис КЛД</v>
          </cell>
          <cell r="D4900" t="str">
            <v>накладные расходы</v>
          </cell>
          <cell r="G4900">
            <v>273</v>
          </cell>
          <cell r="H4900">
            <v>76</v>
          </cell>
          <cell r="I4900">
            <v>50</v>
          </cell>
        </row>
        <row r="4901">
          <cell r="B4901">
            <v>41943</v>
          </cell>
          <cell r="C4901" t="str">
            <v>Офис КЛД</v>
          </cell>
          <cell r="D4901" t="str">
            <v>Телефония</v>
          </cell>
          <cell r="G4901">
            <v>500</v>
          </cell>
          <cell r="H4901">
            <v>76</v>
          </cell>
          <cell r="I4901">
            <v>50</v>
          </cell>
        </row>
        <row r="4902">
          <cell r="B4902">
            <v>41943</v>
          </cell>
          <cell r="C4902" t="str">
            <v>Офис КЛД</v>
          </cell>
          <cell r="D4902" t="str">
            <v>накладные расходы</v>
          </cell>
          <cell r="G4902">
            <v>273</v>
          </cell>
          <cell r="H4902">
            <v>26</v>
          </cell>
          <cell r="I4902">
            <v>76</v>
          </cell>
        </row>
        <row r="4903">
          <cell r="B4903">
            <v>41943</v>
          </cell>
          <cell r="C4903" t="str">
            <v>Офис КЛД</v>
          </cell>
          <cell r="D4903" t="str">
            <v>Телефония</v>
          </cell>
          <cell r="G4903">
            <v>500</v>
          </cell>
          <cell r="H4903">
            <v>26</v>
          </cell>
          <cell r="I4903">
            <v>76</v>
          </cell>
        </row>
        <row r="4904">
          <cell r="B4904">
            <v>41943</v>
          </cell>
          <cell r="C4904" t="str">
            <v>14.10.24 ФМ КЛД Платинум</v>
          </cell>
          <cell r="D4904" t="str">
            <v>подотчет</v>
          </cell>
          <cell r="G4904">
            <v>90000</v>
          </cell>
          <cell r="H4904">
            <v>50</v>
          </cell>
          <cell r="I4904">
            <v>71</v>
          </cell>
        </row>
        <row r="4905">
          <cell r="B4905">
            <v>41943</v>
          </cell>
          <cell r="C4905" t="str">
            <v>14.10.24 ФМ КЛД Платинум</v>
          </cell>
          <cell r="D4905" t="str">
            <v>подотчет</v>
          </cell>
          <cell r="G4905">
            <v>1000</v>
          </cell>
          <cell r="H4905">
            <v>71</v>
          </cell>
          <cell r="I4905">
            <v>50</v>
          </cell>
        </row>
        <row r="4906">
          <cell r="B4906">
            <v>41943</v>
          </cell>
          <cell r="C4906" t="str">
            <v>14.10.24 ФМ КЛД Платинум</v>
          </cell>
          <cell r="D4906" t="str">
            <v>подотчет</v>
          </cell>
          <cell r="G4906">
            <v>90000</v>
          </cell>
          <cell r="H4906">
            <v>71</v>
          </cell>
          <cell r="I4906">
            <v>50</v>
          </cell>
        </row>
        <row r="4907">
          <cell r="B4907">
            <v>41943</v>
          </cell>
          <cell r="C4907" t="str">
            <v>14.10.24 ФМ КЛД Платинум</v>
          </cell>
          <cell r="D4907" t="str">
            <v>подотчет</v>
          </cell>
          <cell r="G4907">
            <v>91000</v>
          </cell>
          <cell r="H4907">
            <v>50</v>
          </cell>
          <cell r="I4907">
            <v>71</v>
          </cell>
        </row>
        <row r="4908">
          <cell r="B4908">
            <v>41943</v>
          </cell>
          <cell r="C4908" t="str">
            <v>14.10.24 ФМ КЛД Платинум</v>
          </cell>
          <cell r="D4908" t="str">
            <v>логистика и монтаж</v>
          </cell>
          <cell r="G4908">
            <v>2600</v>
          </cell>
          <cell r="H4908">
            <v>60</v>
          </cell>
          <cell r="I4908">
            <v>50</v>
          </cell>
        </row>
        <row r="4909">
          <cell r="B4909">
            <v>41943</v>
          </cell>
          <cell r="C4909" t="str">
            <v>14.10.24 ФМ КЛД Платинум</v>
          </cell>
          <cell r="D4909" t="str">
            <v>логистика и монтаж</v>
          </cell>
          <cell r="G4909">
            <v>1500</v>
          </cell>
          <cell r="H4909">
            <v>60</v>
          </cell>
          <cell r="I4909">
            <v>50</v>
          </cell>
        </row>
        <row r="4910">
          <cell r="B4910">
            <v>41943</v>
          </cell>
          <cell r="C4910" t="str">
            <v>14.10.24 ФМ КЛД Платинум</v>
          </cell>
          <cell r="D4910" t="str">
            <v>логистика и монтаж</v>
          </cell>
          <cell r="G4910">
            <v>2600</v>
          </cell>
          <cell r="H4910">
            <v>20</v>
          </cell>
          <cell r="I4910">
            <v>60</v>
          </cell>
        </row>
        <row r="4911">
          <cell r="B4911">
            <v>41943</v>
          </cell>
          <cell r="C4911" t="str">
            <v>14.10.24 ФМ КЛД Платинум</v>
          </cell>
          <cell r="D4911" t="str">
            <v>логистика и монтаж</v>
          </cell>
          <cell r="G4911">
            <v>1500</v>
          </cell>
          <cell r="H4911">
            <v>20</v>
          </cell>
          <cell r="I4911">
            <v>60</v>
          </cell>
        </row>
        <row r="4912">
          <cell r="B4912">
            <v>41943</v>
          </cell>
          <cell r="C4912" t="str">
            <v>Офис КЛД</v>
          </cell>
          <cell r="D4912" t="str">
            <v>Зарплата 10</v>
          </cell>
          <cell r="G4912">
            <v>30000</v>
          </cell>
          <cell r="H4912">
            <v>70</v>
          </cell>
          <cell r="I4912">
            <v>50</v>
          </cell>
        </row>
        <row r="4913">
          <cell r="B4913">
            <v>41943</v>
          </cell>
          <cell r="C4913" t="str">
            <v>Офис</v>
          </cell>
          <cell r="D4913" t="str">
            <v>подотчет</v>
          </cell>
          <cell r="G4913">
            <v>58337</v>
          </cell>
          <cell r="H4913">
            <v>71</v>
          </cell>
          <cell r="I4913">
            <v>50</v>
          </cell>
        </row>
        <row r="4914">
          <cell r="B4914">
            <v>41943</v>
          </cell>
          <cell r="C4914" t="str">
            <v>Офис</v>
          </cell>
          <cell r="D4914" t="str">
            <v>накладные расходы</v>
          </cell>
          <cell r="G4914">
            <v>578</v>
          </cell>
          <cell r="H4914">
            <v>76</v>
          </cell>
          <cell r="I4914">
            <v>50</v>
          </cell>
        </row>
        <row r="4915">
          <cell r="B4915">
            <v>41943</v>
          </cell>
          <cell r="C4915" t="str">
            <v>Офис</v>
          </cell>
          <cell r="D4915" t="str">
            <v>накладные расходы</v>
          </cell>
          <cell r="G4915">
            <v>578</v>
          </cell>
          <cell r="H4915">
            <v>26</v>
          </cell>
          <cell r="I4915">
            <v>76</v>
          </cell>
        </row>
        <row r="4916">
          <cell r="B4916">
            <v>41943</v>
          </cell>
          <cell r="C4916" t="str">
            <v>Офис</v>
          </cell>
          <cell r="D4916" t="str">
            <v>Зарплата 10</v>
          </cell>
          <cell r="G4916">
            <v>100000</v>
          </cell>
          <cell r="H4916">
            <v>26</v>
          </cell>
          <cell r="I4916">
            <v>70</v>
          </cell>
        </row>
        <row r="4917">
          <cell r="B4917">
            <v>41943</v>
          </cell>
          <cell r="C4917" t="str">
            <v>Офис</v>
          </cell>
          <cell r="D4917" t="str">
            <v>Зарплата 10</v>
          </cell>
          <cell r="G4917">
            <v>100000</v>
          </cell>
          <cell r="H4917">
            <v>26</v>
          </cell>
          <cell r="I4917">
            <v>70</v>
          </cell>
        </row>
        <row r="4918">
          <cell r="B4918">
            <v>41943</v>
          </cell>
          <cell r="C4918" t="str">
            <v>Офис</v>
          </cell>
          <cell r="D4918" t="str">
            <v>Зарплата 10</v>
          </cell>
          <cell r="G4918">
            <v>50000</v>
          </cell>
          <cell r="H4918">
            <v>26</v>
          </cell>
          <cell r="I4918">
            <v>70</v>
          </cell>
        </row>
        <row r="4919">
          <cell r="B4919">
            <v>41943</v>
          </cell>
          <cell r="C4919" t="str">
            <v>Офис</v>
          </cell>
          <cell r="D4919" t="str">
            <v>Зарплата 10</v>
          </cell>
          <cell r="G4919">
            <v>40000</v>
          </cell>
          <cell r="H4919">
            <v>26</v>
          </cell>
          <cell r="I4919">
            <v>70</v>
          </cell>
        </row>
        <row r="4920">
          <cell r="B4920">
            <v>41943</v>
          </cell>
          <cell r="C4920" t="str">
            <v>Офис</v>
          </cell>
          <cell r="D4920" t="str">
            <v>Зарплата 10</v>
          </cell>
          <cell r="G4920">
            <v>20000</v>
          </cell>
          <cell r="H4920">
            <v>26</v>
          </cell>
          <cell r="I4920">
            <v>70</v>
          </cell>
        </row>
        <row r="4921">
          <cell r="B4921">
            <v>41943</v>
          </cell>
          <cell r="C4921" t="str">
            <v>Офис</v>
          </cell>
          <cell r="D4921" t="str">
            <v>Зарплата 10</v>
          </cell>
          <cell r="G4921">
            <v>50000</v>
          </cell>
          <cell r="H4921">
            <v>26</v>
          </cell>
          <cell r="I4921">
            <v>70</v>
          </cell>
        </row>
        <row r="4922">
          <cell r="B4922">
            <v>41943</v>
          </cell>
          <cell r="C4922" t="str">
            <v>Офис</v>
          </cell>
          <cell r="D4922" t="str">
            <v>Зарплата 10</v>
          </cell>
          <cell r="G4922">
            <v>40000</v>
          </cell>
          <cell r="H4922">
            <v>26</v>
          </cell>
          <cell r="I4922">
            <v>70</v>
          </cell>
        </row>
        <row r="4923">
          <cell r="B4923">
            <v>41943</v>
          </cell>
          <cell r="C4923" t="str">
            <v>Офис</v>
          </cell>
          <cell r="D4923" t="str">
            <v>Зарплата 10</v>
          </cell>
          <cell r="G4923">
            <v>48000</v>
          </cell>
          <cell r="H4923">
            <v>26</v>
          </cell>
          <cell r="I4923">
            <v>70</v>
          </cell>
        </row>
        <row r="4924">
          <cell r="B4924">
            <v>41943</v>
          </cell>
          <cell r="C4924" t="str">
            <v>Офис</v>
          </cell>
          <cell r="D4924" t="str">
            <v>Зарплата 10</v>
          </cell>
          <cell r="G4924">
            <v>38610</v>
          </cell>
          <cell r="H4924">
            <v>26</v>
          </cell>
          <cell r="I4924">
            <v>70</v>
          </cell>
        </row>
        <row r="4925">
          <cell r="B4925">
            <v>41943</v>
          </cell>
          <cell r="C4925" t="str">
            <v>Офис</v>
          </cell>
          <cell r="D4925" t="str">
            <v>Зарплата 10</v>
          </cell>
          <cell r="G4925">
            <v>27000</v>
          </cell>
          <cell r="H4925">
            <v>26</v>
          </cell>
          <cell r="I4925">
            <v>70</v>
          </cell>
        </row>
        <row r="4926">
          <cell r="B4926">
            <v>41943</v>
          </cell>
          <cell r="C4926" t="str">
            <v>Офис</v>
          </cell>
          <cell r="D4926" t="str">
            <v>Зарплата 10</v>
          </cell>
          <cell r="G4926">
            <v>38000</v>
          </cell>
          <cell r="H4926">
            <v>26</v>
          </cell>
          <cell r="I4926">
            <v>70</v>
          </cell>
        </row>
        <row r="4927">
          <cell r="B4927">
            <v>41943</v>
          </cell>
          <cell r="C4927" t="str">
            <v>Офис</v>
          </cell>
          <cell r="D4927" t="str">
            <v>Зарплата 10</v>
          </cell>
          <cell r="G4927">
            <v>15000</v>
          </cell>
          <cell r="H4927">
            <v>26</v>
          </cell>
          <cell r="I4927">
            <v>70</v>
          </cell>
        </row>
        <row r="4928">
          <cell r="B4928">
            <v>41943</v>
          </cell>
          <cell r="C4928" t="str">
            <v>Офис</v>
          </cell>
          <cell r="D4928" t="str">
            <v>Зарплата 10</v>
          </cell>
          <cell r="G4928">
            <v>19570</v>
          </cell>
          <cell r="H4928">
            <v>26</v>
          </cell>
          <cell r="I4928">
            <v>70</v>
          </cell>
        </row>
        <row r="4929">
          <cell r="B4929">
            <v>41943</v>
          </cell>
          <cell r="C4929" t="str">
            <v>Офис</v>
          </cell>
          <cell r="D4929" t="str">
            <v>Зарплата 10</v>
          </cell>
          <cell r="G4929">
            <v>14350</v>
          </cell>
          <cell r="H4929">
            <v>26</v>
          </cell>
          <cell r="I4929">
            <v>70</v>
          </cell>
        </row>
        <row r="4930">
          <cell r="B4930">
            <v>41943</v>
          </cell>
          <cell r="C4930" t="str">
            <v>Офис</v>
          </cell>
          <cell r="D4930" t="str">
            <v>Зарплата 10</v>
          </cell>
          <cell r="G4930">
            <v>34780</v>
          </cell>
          <cell r="H4930">
            <v>26</v>
          </cell>
          <cell r="I4930">
            <v>70</v>
          </cell>
        </row>
        <row r="4931">
          <cell r="B4931">
            <v>41943</v>
          </cell>
          <cell r="C4931" t="str">
            <v>Офис</v>
          </cell>
          <cell r="D4931" t="str">
            <v>Зарплата 10</v>
          </cell>
          <cell r="G4931">
            <v>10870</v>
          </cell>
          <cell r="H4931">
            <v>26</v>
          </cell>
          <cell r="I4931">
            <v>70</v>
          </cell>
        </row>
        <row r="4932">
          <cell r="B4932">
            <v>41943</v>
          </cell>
          <cell r="C4932" t="str">
            <v>Офис</v>
          </cell>
          <cell r="D4932" t="str">
            <v>Зарплата 10</v>
          </cell>
          <cell r="G4932">
            <v>1090</v>
          </cell>
          <cell r="H4932">
            <v>26</v>
          </cell>
          <cell r="I4932">
            <v>70</v>
          </cell>
        </row>
        <row r="4933">
          <cell r="B4933">
            <v>41943</v>
          </cell>
          <cell r="C4933" t="str">
            <v>Офис</v>
          </cell>
          <cell r="D4933" t="str">
            <v>Зарплата 10</v>
          </cell>
          <cell r="G4933">
            <v>17000</v>
          </cell>
          <cell r="H4933">
            <v>26</v>
          </cell>
          <cell r="I4933">
            <v>70</v>
          </cell>
        </row>
        <row r="4934">
          <cell r="B4934">
            <v>41943</v>
          </cell>
          <cell r="C4934" t="str">
            <v>Офис</v>
          </cell>
          <cell r="D4934" t="str">
            <v>Зарплата 10</v>
          </cell>
          <cell r="G4934">
            <v>1600</v>
          </cell>
          <cell r="H4934">
            <v>26</v>
          </cell>
          <cell r="I4934">
            <v>70</v>
          </cell>
        </row>
        <row r="4935">
          <cell r="B4935">
            <v>41943</v>
          </cell>
          <cell r="C4935" t="str">
            <v>Офис</v>
          </cell>
          <cell r="D4935" t="str">
            <v>Зарплата 10</v>
          </cell>
          <cell r="G4935">
            <v>4600</v>
          </cell>
          <cell r="H4935">
            <v>26</v>
          </cell>
          <cell r="I4935">
            <v>70</v>
          </cell>
        </row>
        <row r="4936">
          <cell r="B4936">
            <v>41943</v>
          </cell>
          <cell r="C4936" t="str">
            <v>Офис</v>
          </cell>
          <cell r="D4936" t="str">
            <v>Зарплата 10</v>
          </cell>
          <cell r="G4936">
            <v>30000</v>
          </cell>
          <cell r="H4936">
            <v>26</v>
          </cell>
          <cell r="I4936">
            <v>70</v>
          </cell>
        </row>
        <row r="4937">
          <cell r="B4937">
            <v>41943</v>
          </cell>
          <cell r="C4937" t="str">
            <v>Офис КЛД</v>
          </cell>
          <cell r="D4937" t="str">
            <v>Зарплата 10</v>
          </cell>
          <cell r="G4937">
            <v>30000</v>
          </cell>
          <cell r="H4937">
            <v>26</v>
          </cell>
          <cell r="I4937">
            <v>70</v>
          </cell>
        </row>
        <row r="4938">
          <cell r="B4938">
            <v>41943</v>
          </cell>
          <cell r="C4938" t="str">
            <v>ФД</v>
          </cell>
          <cell r="D4938" t="str">
            <v>транзит</v>
          </cell>
          <cell r="G4938">
            <v>514480</v>
          </cell>
          <cell r="H4938">
            <v>50</v>
          </cell>
          <cell r="I4938">
            <v>57</v>
          </cell>
        </row>
        <row r="4939">
          <cell r="B4939">
            <v>41943</v>
          </cell>
          <cell r="C4939" t="str">
            <v>Офис</v>
          </cell>
          <cell r="D4939" t="str">
            <v>% за обращение</v>
          </cell>
          <cell r="G4939">
            <v>33430</v>
          </cell>
          <cell r="H4939">
            <v>76</v>
          </cell>
          <cell r="I4939">
            <v>50</v>
          </cell>
        </row>
        <row r="4940">
          <cell r="B4940">
            <v>41943</v>
          </cell>
          <cell r="C4940" t="str">
            <v>Офис</v>
          </cell>
          <cell r="D4940" t="str">
            <v>% за обращение</v>
          </cell>
          <cell r="G4940">
            <v>33430</v>
          </cell>
          <cell r="H4940">
            <v>26</v>
          </cell>
          <cell r="I4940">
            <v>76</v>
          </cell>
        </row>
        <row r="4941">
          <cell r="B4941">
            <v>41943</v>
          </cell>
          <cell r="C4941" t="str">
            <v>ФД</v>
          </cell>
          <cell r="D4941" t="str">
            <v>перемещение</v>
          </cell>
          <cell r="G4941">
            <v>4210</v>
          </cell>
          <cell r="H4941" t="str">
            <v>50.21</v>
          </cell>
          <cell r="I4941">
            <v>50</v>
          </cell>
        </row>
        <row r="4942">
          <cell r="B4942">
            <v>41948</v>
          </cell>
          <cell r="C4942" t="str">
            <v>Офис</v>
          </cell>
          <cell r="D4942" t="str">
            <v>накладные расходы</v>
          </cell>
          <cell r="G4942">
            <v>482</v>
          </cell>
          <cell r="H4942">
            <v>26</v>
          </cell>
          <cell r="I4942">
            <v>76</v>
          </cell>
        </row>
        <row r="4943">
          <cell r="B4943">
            <v>41948</v>
          </cell>
          <cell r="C4943" t="str">
            <v>Офис</v>
          </cell>
          <cell r="D4943" t="str">
            <v>накладные расходы</v>
          </cell>
          <cell r="G4943">
            <v>652</v>
          </cell>
          <cell r="H4943">
            <v>26</v>
          </cell>
          <cell r="I4943">
            <v>76</v>
          </cell>
        </row>
        <row r="4944">
          <cell r="B4944">
            <v>41943</v>
          </cell>
          <cell r="C4944" t="str">
            <v>Офис</v>
          </cell>
          <cell r="D4944" t="str">
            <v>Телефония</v>
          </cell>
          <cell r="G4944">
            <v>12122.74</v>
          </cell>
          <cell r="H4944">
            <v>26</v>
          </cell>
          <cell r="I4944">
            <v>76</v>
          </cell>
        </row>
        <row r="4945">
          <cell r="B4945">
            <v>41943</v>
          </cell>
          <cell r="C4945" t="str">
            <v>Офис</v>
          </cell>
          <cell r="D4945" t="str">
            <v>Зарплата 10</v>
          </cell>
          <cell r="G4945">
            <v>100000</v>
          </cell>
          <cell r="H4945">
            <v>26</v>
          </cell>
          <cell r="I4945">
            <v>70</v>
          </cell>
        </row>
        <row r="4946">
          <cell r="B4946">
            <v>41943</v>
          </cell>
          <cell r="C4946" t="str">
            <v>офис</v>
          </cell>
          <cell r="D4946" t="str">
            <v>РКО</v>
          </cell>
          <cell r="G4946">
            <v>3264.05</v>
          </cell>
          <cell r="H4946">
            <v>76</v>
          </cell>
          <cell r="I4946">
            <v>51</v>
          </cell>
        </row>
        <row r="4947">
          <cell r="B4947">
            <v>41943</v>
          </cell>
          <cell r="C4947" t="str">
            <v>офис</v>
          </cell>
          <cell r="D4947" t="str">
            <v>РКО</v>
          </cell>
          <cell r="G4947">
            <v>3264.05</v>
          </cell>
          <cell r="H4947">
            <v>26</v>
          </cell>
          <cell r="I4947">
            <v>76</v>
          </cell>
        </row>
        <row r="4948">
          <cell r="B4948">
            <v>41943</v>
          </cell>
          <cell r="C4948" t="str">
            <v>14.09.06 ФМ Москва-Сити</v>
          </cell>
          <cell r="D4948" t="str">
            <v>оплата покупателя</v>
          </cell>
          <cell r="G4948">
            <v>27739.56</v>
          </cell>
          <cell r="H4948">
            <v>51</v>
          </cell>
          <cell r="I4948">
            <v>62</v>
          </cell>
        </row>
        <row r="4949">
          <cell r="B4949">
            <v>41946</v>
          </cell>
          <cell r="C4949" t="str">
            <v>14.10.31 ФМ Закупка сертификатов</v>
          </cell>
          <cell r="D4949" t="str">
            <v>Закупка материалов</v>
          </cell>
          <cell r="G4949">
            <v>53000</v>
          </cell>
          <cell r="H4949">
            <v>20</v>
          </cell>
          <cell r="I4949">
            <v>60</v>
          </cell>
        </row>
        <row r="4950">
          <cell r="B4950">
            <v>41946</v>
          </cell>
          <cell r="C4950" t="str">
            <v>14.10.31 ФМ Закупка сертификатов</v>
          </cell>
          <cell r="D4950" t="str">
            <v>Реализация</v>
          </cell>
          <cell r="G4950">
            <v>59468.04</v>
          </cell>
          <cell r="H4950">
            <v>62</v>
          </cell>
          <cell r="I4950">
            <v>90</v>
          </cell>
        </row>
        <row r="4951">
          <cell r="B4951">
            <v>41948</v>
          </cell>
          <cell r="C4951" t="str">
            <v>Офис</v>
          </cell>
          <cell r="D4951" t="str">
            <v>накладные расходы</v>
          </cell>
          <cell r="G4951">
            <v>482</v>
          </cell>
          <cell r="H4951">
            <v>76</v>
          </cell>
          <cell r="I4951">
            <v>51</v>
          </cell>
        </row>
        <row r="4952">
          <cell r="B4952">
            <v>41948</v>
          </cell>
          <cell r="C4952" t="str">
            <v>Офис</v>
          </cell>
          <cell r="D4952" t="str">
            <v>накладные расходы</v>
          </cell>
          <cell r="G4952">
            <v>652</v>
          </cell>
          <cell r="H4952">
            <v>76</v>
          </cell>
          <cell r="I4952">
            <v>51</v>
          </cell>
        </row>
        <row r="4953">
          <cell r="B4953">
            <v>41948</v>
          </cell>
          <cell r="C4953" t="str">
            <v>Офис</v>
          </cell>
          <cell r="D4953" t="str">
            <v>накладные расходы</v>
          </cell>
          <cell r="G4953">
            <v>3325.5</v>
          </cell>
          <cell r="H4953">
            <v>76</v>
          </cell>
          <cell r="I4953">
            <v>51</v>
          </cell>
        </row>
        <row r="4954">
          <cell r="B4954">
            <v>41948</v>
          </cell>
          <cell r="C4954" t="str">
            <v>Офис</v>
          </cell>
          <cell r="D4954" t="str">
            <v>накладные расходы</v>
          </cell>
          <cell r="G4954">
            <v>4151.8</v>
          </cell>
          <cell r="H4954">
            <v>76</v>
          </cell>
          <cell r="I4954">
            <v>51</v>
          </cell>
        </row>
        <row r="4955">
          <cell r="B4955">
            <v>41948</v>
          </cell>
          <cell r="C4955" t="str">
            <v>Офис</v>
          </cell>
          <cell r="D4955" t="str">
            <v>накладные расходы</v>
          </cell>
          <cell r="G4955">
            <v>7477.3</v>
          </cell>
          <cell r="H4955">
            <v>26</v>
          </cell>
          <cell r="I4955">
            <v>76</v>
          </cell>
        </row>
        <row r="4956">
          <cell r="B4956">
            <v>41948</v>
          </cell>
          <cell r="C4956" t="str">
            <v>Офис</v>
          </cell>
          <cell r="D4956" t="str">
            <v>РКО</v>
          </cell>
          <cell r="G4956">
            <v>100</v>
          </cell>
          <cell r="H4956">
            <v>26</v>
          </cell>
          <cell r="I4956">
            <v>76</v>
          </cell>
        </row>
        <row r="4957">
          <cell r="B4957">
            <v>41948</v>
          </cell>
          <cell r="C4957" t="str">
            <v>Офис</v>
          </cell>
          <cell r="D4957" t="str">
            <v>РКО</v>
          </cell>
          <cell r="G4957">
            <v>100</v>
          </cell>
          <cell r="H4957">
            <v>76</v>
          </cell>
          <cell r="I4957">
            <v>51</v>
          </cell>
        </row>
        <row r="4958">
          <cell r="B4958">
            <v>41949</v>
          </cell>
          <cell r="C4958" t="str">
            <v>Офис</v>
          </cell>
          <cell r="D4958" t="str">
            <v>Телефония</v>
          </cell>
          <cell r="G4958">
            <v>12122.74</v>
          </cell>
          <cell r="H4958">
            <v>76</v>
          </cell>
          <cell r="I4958">
            <v>51</v>
          </cell>
        </row>
        <row r="4959">
          <cell r="B4959">
            <v>41949</v>
          </cell>
          <cell r="C4959" t="str">
            <v>Офис</v>
          </cell>
          <cell r="D4959" t="str">
            <v>Телефония</v>
          </cell>
          <cell r="G4959">
            <v>1680</v>
          </cell>
          <cell r="H4959">
            <v>62</v>
          </cell>
          <cell r="I4959">
            <v>90</v>
          </cell>
        </row>
        <row r="4960">
          <cell r="B4960">
            <v>41949</v>
          </cell>
          <cell r="C4960" t="str">
            <v>Офис</v>
          </cell>
          <cell r="D4960" t="str">
            <v>Телефония</v>
          </cell>
          <cell r="G4960">
            <v>1680</v>
          </cell>
          <cell r="H4960">
            <v>50</v>
          </cell>
          <cell r="I4960">
            <v>62</v>
          </cell>
        </row>
        <row r="4961">
          <cell r="B4961">
            <v>41949</v>
          </cell>
          <cell r="C4961" t="str">
            <v>Газель</v>
          </cell>
          <cell r="D4961" t="str">
            <v>накладные расходы</v>
          </cell>
          <cell r="G4961">
            <v>9400</v>
          </cell>
          <cell r="H4961">
            <v>76</v>
          </cell>
          <cell r="I4961">
            <v>50</v>
          </cell>
        </row>
        <row r="4962">
          <cell r="B4962">
            <v>41949</v>
          </cell>
          <cell r="C4962" t="str">
            <v>Газель</v>
          </cell>
          <cell r="D4962" t="str">
            <v>накладные расходы</v>
          </cell>
          <cell r="G4962">
            <v>9400</v>
          </cell>
          <cell r="H4962">
            <v>26</v>
          </cell>
          <cell r="I4962">
            <v>76</v>
          </cell>
        </row>
        <row r="4963">
          <cell r="B4963">
            <v>41949</v>
          </cell>
          <cell r="C4963" t="str">
            <v>Газель</v>
          </cell>
          <cell r="D4963" t="str">
            <v>обслуживание газели</v>
          </cell>
          <cell r="G4963">
            <v>5000</v>
          </cell>
          <cell r="H4963">
            <v>60</v>
          </cell>
          <cell r="I4963">
            <v>50</v>
          </cell>
        </row>
        <row r="4964">
          <cell r="B4964">
            <v>41949</v>
          </cell>
          <cell r="C4964" t="str">
            <v>Газель</v>
          </cell>
          <cell r="D4964" t="str">
            <v>обслуживание газели</v>
          </cell>
          <cell r="G4964">
            <v>5000</v>
          </cell>
          <cell r="H4964">
            <v>20</v>
          </cell>
          <cell r="I4964">
            <v>60</v>
          </cell>
        </row>
        <row r="4965">
          <cell r="B4965">
            <v>41949</v>
          </cell>
          <cell r="C4965" t="str">
            <v>Офис</v>
          </cell>
          <cell r="D4965" t="str">
            <v>РКО</v>
          </cell>
          <cell r="G4965">
            <v>25</v>
          </cell>
          <cell r="H4965">
            <v>26</v>
          </cell>
          <cell r="I4965">
            <v>76</v>
          </cell>
        </row>
        <row r="4966">
          <cell r="B4966">
            <v>41949</v>
          </cell>
          <cell r="C4966" t="str">
            <v>Офис</v>
          </cell>
          <cell r="D4966" t="str">
            <v>РКО</v>
          </cell>
          <cell r="G4966">
            <v>25</v>
          </cell>
          <cell r="H4966">
            <v>76</v>
          </cell>
          <cell r="I4966">
            <v>51</v>
          </cell>
        </row>
        <row r="4967">
          <cell r="B4967">
            <v>41950</v>
          </cell>
          <cell r="C4967" t="str">
            <v>Офис</v>
          </cell>
          <cell r="D4967" t="str">
            <v>Зарплата 10</v>
          </cell>
          <cell r="G4967">
            <v>5000</v>
          </cell>
          <cell r="H4967">
            <v>70</v>
          </cell>
          <cell r="I4967">
            <v>50</v>
          </cell>
        </row>
        <row r="4968">
          <cell r="B4968">
            <v>41950</v>
          </cell>
          <cell r="C4968" t="str">
            <v>ФКЦ</v>
          </cell>
          <cell r="D4968" t="str">
            <v>Инвестиции</v>
          </cell>
          <cell r="G4968">
            <v>16700</v>
          </cell>
          <cell r="H4968">
            <v>60</v>
          </cell>
          <cell r="I4968">
            <v>50</v>
          </cell>
        </row>
        <row r="4969">
          <cell r="B4969">
            <v>41950</v>
          </cell>
          <cell r="C4969" t="str">
            <v>Офис</v>
          </cell>
          <cell r="D4969" t="str">
            <v>РКО</v>
          </cell>
          <cell r="G4969">
            <v>25</v>
          </cell>
          <cell r="H4969">
            <v>26</v>
          </cell>
          <cell r="I4969">
            <v>76</v>
          </cell>
        </row>
        <row r="4970">
          <cell r="B4970">
            <v>41950</v>
          </cell>
          <cell r="C4970" t="str">
            <v>Офис</v>
          </cell>
          <cell r="D4970" t="str">
            <v>РКО</v>
          </cell>
          <cell r="G4970">
            <v>25</v>
          </cell>
          <cell r="H4970">
            <v>76</v>
          </cell>
          <cell r="I4970">
            <v>51</v>
          </cell>
        </row>
        <row r="4971">
          <cell r="B4971">
            <v>41950</v>
          </cell>
          <cell r="C4971" t="str">
            <v>14.11.15 ФМ Santa Barbara</v>
          </cell>
          <cell r="D4971" t="str">
            <v>полиграфия и производство</v>
          </cell>
          <cell r="G4971">
            <v>5900</v>
          </cell>
          <cell r="H4971">
            <v>20</v>
          </cell>
          <cell r="I4971">
            <v>60</v>
          </cell>
        </row>
        <row r="4972">
          <cell r="B4972">
            <v>41950</v>
          </cell>
          <cell r="C4972" t="str">
            <v>14.11.15 ФМ Santa Barbara</v>
          </cell>
          <cell r="D4972" t="str">
            <v>полиграфия и производство</v>
          </cell>
          <cell r="G4972">
            <v>5900</v>
          </cell>
          <cell r="H4972">
            <v>60</v>
          </cell>
          <cell r="I4972">
            <v>51</v>
          </cell>
        </row>
        <row r="4973">
          <cell r="B4973">
            <v>41950</v>
          </cell>
          <cell r="C4973" t="str">
            <v>14.11.14 Толстой сквер FI</v>
          </cell>
          <cell r="D4973" t="str">
            <v>Сопровождение деятельности</v>
          </cell>
          <cell r="G4973">
            <v>150000</v>
          </cell>
          <cell r="H4973">
            <v>20</v>
          </cell>
          <cell r="I4973">
            <v>60</v>
          </cell>
        </row>
        <row r="4974">
          <cell r="B4974">
            <v>41950</v>
          </cell>
          <cell r="C4974" t="str">
            <v>14.11.14 Толстой сквер FI</v>
          </cell>
          <cell r="D4974" t="str">
            <v>Сопровождение деятельности</v>
          </cell>
          <cell r="G4974">
            <v>150000</v>
          </cell>
          <cell r="H4974">
            <v>60</v>
          </cell>
          <cell r="I4974">
            <v>50</v>
          </cell>
        </row>
        <row r="4975">
          <cell r="B4975">
            <v>41951</v>
          </cell>
          <cell r="C4975" t="str">
            <v>ФД</v>
          </cell>
          <cell r="D4975" t="str">
            <v>Займы</v>
          </cell>
          <cell r="G4975">
            <v>400000</v>
          </cell>
          <cell r="H4975">
            <v>50</v>
          </cell>
          <cell r="I4975">
            <v>66</v>
          </cell>
        </row>
        <row r="4976">
          <cell r="B4976">
            <v>41951</v>
          </cell>
          <cell r="C4976" t="str">
            <v>ФД</v>
          </cell>
          <cell r="D4976" t="str">
            <v>Займы</v>
          </cell>
          <cell r="G4976">
            <v>400000</v>
          </cell>
          <cell r="H4976">
            <v>50</v>
          </cell>
          <cell r="I4976">
            <v>66</v>
          </cell>
        </row>
        <row r="4977">
          <cell r="B4977">
            <v>41953</v>
          </cell>
          <cell r="C4977" t="str">
            <v>14.11.10 Адамант 100000 рублей</v>
          </cell>
          <cell r="D4977" t="str">
            <v>Реализация</v>
          </cell>
          <cell r="G4977">
            <v>43872.4</v>
          </cell>
          <cell r="H4977">
            <v>62</v>
          </cell>
          <cell r="I4977">
            <v>90</v>
          </cell>
        </row>
        <row r="4978">
          <cell r="B4978">
            <v>41953</v>
          </cell>
          <cell r="C4978" t="str">
            <v>14.11.14 Толстой сквер FI</v>
          </cell>
          <cell r="D4978" t="str">
            <v>подотчет</v>
          </cell>
          <cell r="G4978">
            <v>6500</v>
          </cell>
          <cell r="H4978">
            <v>71</v>
          </cell>
          <cell r="I4978">
            <v>50</v>
          </cell>
        </row>
        <row r="4979">
          <cell r="B4979">
            <v>41953</v>
          </cell>
          <cell r="C4979" t="str">
            <v>офис</v>
          </cell>
          <cell r="D4979" t="str">
            <v>аренда</v>
          </cell>
          <cell r="G4979">
            <v>64508.42</v>
          </cell>
          <cell r="H4979">
            <v>26</v>
          </cell>
          <cell r="I4979">
            <v>76</v>
          </cell>
        </row>
        <row r="4980">
          <cell r="B4980">
            <v>41953</v>
          </cell>
          <cell r="C4980" t="str">
            <v>офис</v>
          </cell>
          <cell r="D4980" t="str">
            <v>аренда</v>
          </cell>
          <cell r="G4980">
            <v>64508.42</v>
          </cell>
          <cell r="H4980">
            <v>76</v>
          </cell>
          <cell r="I4980">
            <v>51</v>
          </cell>
        </row>
        <row r="4981">
          <cell r="B4981">
            <v>41953</v>
          </cell>
          <cell r="C4981" t="str">
            <v>14.10.30 Краснодар ВТБ24</v>
          </cell>
          <cell r="D4981" t="str">
            <v>Промоперсонал</v>
          </cell>
          <cell r="G4981">
            <v>5699.4</v>
          </cell>
          <cell r="H4981">
            <v>60</v>
          </cell>
          <cell r="I4981">
            <v>51</v>
          </cell>
        </row>
        <row r="4982">
          <cell r="B4982">
            <v>41953</v>
          </cell>
          <cell r="C4982" t="str">
            <v>14.10.30 Краснодар ВТБ24</v>
          </cell>
          <cell r="D4982" t="str">
            <v>Промоперсонал</v>
          </cell>
          <cell r="G4982">
            <v>5699.4</v>
          </cell>
          <cell r="H4982">
            <v>20</v>
          </cell>
          <cell r="I4982">
            <v>60</v>
          </cell>
        </row>
        <row r="4983">
          <cell r="B4983">
            <v>41953</v>
          </cell>
          <cell r="C4983" t="str">
            <v>Свадьба</v>
          </cell>
          <cell r="D4983" t="str">
            <v>реклама</v>
          </cell>
          <cell r="G4983">
            <v>12224.8</v>
          </cell>
          <cell r="H4983">
            <v>60</v>
          </cell>
          <cell r="I4983">
            <v>51</v>
          </cell>
        </row>
        <row r="4984">
          <cell r="B4984">
            <v>41953</v>
          </cell>
          <cell r="C4984" t="str">
            <v>Свадьба</v>
          </cell>
          <cell r="D4984" t="str">
            <v>реклама</v>
          </cell>
          <cell r="G4984">
            <v>12224.8</v>
          </cell>
          <cell r="H4984">
            <v>20</v>
          </cell>
          <cell r="I4984">
            <v>60</v>
          </cell>
        </row>
        <row r="4985">
          <cell r="B4985">
            <v>41953</v>
          </cell>
          <cell r="C4985" t="str">
            <v>Офис</v>
          </cell>
          <cell r="D4985" t="str">
            <v>уборка</v>
          </cell>
          <cell r="G4985">
            <v>6764.8</v>
          </cell>
          <cell r="H4985">
            <v>76</v>
          </cell>
          <cell r="I4985">
            <v>51</v>
          </cell>
        </row>
        <row r="4986">
          <cell r="B4986">
            <v>41953</v>
          </cell>
          <cell r="C4986" t="str">
            <v>Офис</v>
          </cell>
          <cell r="D4986" t="str">
            <v>уборка</v>
          </cell>
          <cell r="G4986">
            <v>6764.8</v>
          </cell>
          <cell r="H4986">
            <v>26</v>
          </cell>
          <cell r="I4986">
            <v>76</v>
          </cell>
        </row>
        <row r="4987">
          <cell r="B4987">
            <v>41953</v>
          </cell>
          <cell r="C4987" t="str">
            <v>Офис</v>
          </cell>
          <cell r="D4987" t="str">
            <v>накладные расходы</v>
          </cell>
          <cell r="G4987">
            <v>400</v>
          </cell>
          <cell r="H4987">
            <v>26</v>
          </cell>
          <cell r="I4987">
            <v>76</v>
          </cell>
        </row>
        <row r="4988">
          <cell r="B4988">
            <v>41953</v>
          </cell>
          <cell r="C4988" t="str">
            <v>Офис</v>
          </cell>
          <cell r="D4988" t="str">
            <v>накладные расходы</v>
          </cell>
          <cell r="G4988">
            <v>400</v>
          </cell>
          <cell r="H4988">
            <v>76</v>
          </cell>
          <cell r="I4988">
            <v>50</v>
          </cell>
        </row>
        <row r="4989">
          <cell r="B4989">
            <v>41953</v>
          </cell>
          <cell r="C4989" t="str">
            <v>офис</v>
          </cell>
          <cell r="D4989" t="str">
            <v>подотчет</v>
          </cell>
          <cell r="G4989">
            <v>20000</v>
          </cell>
          <cell r="H4989">
            <v>71</v>
          </cell>
          <cell r="I4989">
            <v>50</v>
          </cell>
        </row>
        <row r="4990">
          <cell r="B4990">
            <v>41953</v>
          </cell>
          <cell r="C4990" t="str">
            <v>Офис</v>
          </cell>
          <cell r="D4990" t="str">
            <v>РКО</v>
          </cell>
          <cell r="G4990">
            <v>125</v>
          </cell>
          <cell r="H4990">
            <v>26</v>
          </cell>
          <cell r="I4990">
            <v>76</v>
          </cell>
        </row>
        <row r="4991">
          <cell r="B4991">
            <v>41953</v>
          </cell>
          <cell r="C4991" t="str">
            <v>Офис</v>
          </cell>
          <cell r="D4991" t="str">
            <v>РКО</v>
          </cell>
          <cell r="G4991">
            <v>125</v>
          </cell>
          <cell r="H4991">
            <v>76</v>
          </cell>
          <cell r="I4991">
            <v>51</v>
          </cell>
        </row>
        <row r="4992">
          <cell r="B4992">
            <v>41953</v>
          </cell>
          <cell r="C4992" t="str">
            <v>Офис</v>
          </cell>
          <cell r="D4992" t="str">
            <v>% по кредитам и займам</v>
          </cell>
          <cell r="G4992">
            <v>23766.5</v>
          </cell>
          <cell r="H4992">
            <v>26</v>
          </cell>
          <cell r="I4992">
            <v>76</v>
          </cell>
        </row>
        <row r="4993">
          <cell r="B4993">
            <v>41953</v>
          </cell>
          <cell r="C4993" t="str">
            <v>14.11.15 ФМ HH Milo</v>
          </cell>
          <cell r="D4993" t="str">
            <v>подотчет</v>
          </cell>
          <cell r="G4993">
            <v>58337</v>
          </cell>
          <cell r="H4993">
            <v>71</v>
          </cell>
          <cell r="I4993">
            <v>50</v>
          </cell>
        </row>
        <row r="4994">
          <cell r="B4994">
            <v>41954</v>
          </cell>
          <cell r="C4994" t="str">
            <v>14.10.06 ФМ Производство коробки</v>
          </cell>
          <cell r="D4994" t="str">
            <v>полиграфия и производство</v>
          </cell>
          <cell r="G4994">
            <v>2000</v>
          </cell>
          <cell r="H4994">
            <v>20</v>
          </cell>
          <cell r="I4994">
            <v>60</v>
          </cell>
        </row>
        <row r="4995">
          <cell r="B4995">
            <v>41954</v>
          </cell>
          <cell r="C4995" t="str">
            <v>14.10.06 ФМ Производство коробки</v>
          </cell>
          <cell r="D4995" t="str">
            <v>полиграфия и производство</v>
          </cell>
          <cell r="G4995">
            <v>93054</v>
          </cell>
          <cell r="H4995">
            <v>20</v>
          </cell>
          <cell r="I4995">
            <v>60</v>
          </cell>
        </row>
        <row r="4996">
          <cell r="B4996">
            <v>41954</v>
          </cell>
          <cell r="C4996" t="str">
            <v>14.10.06 ФМ Производство коробки</v>
          </cell>
          <cell r="D4996" t="str">
            <v>полиграфия и производство</v>
          </cell>
          <cell r="G4996">
            <v>8001</v>
          </cell>
          <cell r="H4996">
            <v>20</v>
          </cell>
          <cell r="I4996">
            <v>60</v>
          </cell>
        </row>
        <row r="4997">
          <cell r="B4997">
            <v>41954</v>
          </cell>
          <cell r="C4997" t="str">
            <v>14.10.06 ФМ Производство коробки</v>
          </cell>
          <cell r="D4997" t="str">
            <v>Реализация</v>
          </cell>
          <cell r="G4997">
            <v>148374.38</v>
          </cell>
          <cell r="H4997">
            <v>62</v>
          </cell>
          <cell r="I4997">
            <v>90</v>
          </cell>
        </row>
        <row r="4998">
          <cell r="B4998">
            <v>41954</v>
          </cell>
          <cell r="C4998" t="str">
            <v>ФКЦ</v>
          </cell>
          <cell r="D4998" t="str">
            <v>Инвестиции</v>
          </cell>
          <cell r="G4998">
            <v>71000</v>
          </cell>
          <cell r="H4998">
            <v>20</v>
          </cell>
          <cell r="I4998">
            <v>60</v>
          </cell>
        </row>
        <row r="4999">
          <cell r="B4999">
            <v>41954</v>
          </cell>
          <cell r="C4999" t="str">
            <v>ФКЦ</v>
          </cell>
          <cell r="D4999" t="str">
            <v>Инвестиции</v>
          </cell>
          <cell r="G4999">
            <v>135000</v>
          </cell>
          <cell r="H4999">
            <v>60</v>
          </cell>
          <cell r="I4999">
            <v>51</v>
          </cell>
        </row>
        <row r="5000">
          <cell r="B5000">
            <v>41954</v>
          </cell>
          <cell r="C5000" t="str">
            <v>Офис</v>
          </cell>
          <cell r="D5000" t="str">
            <v>накладные расходы</v>
          </cell>
          <cell r="G5000">
            <v>18000</v>
          </cell>
          <cell r="H5000">
            <v>26</v>
          </cell>
          <cell r="I5000">
            <v>76</v>
          </cell>
        </row>
        <row r="5001">
          <cell r="B5001">
            <v>41954</v>
          </cell>
          <cell r="C5001" t="str">
            <v>Офис</v>
          </cell>
          <cell r="D5001" t="str">
            <v>накладные расходы</v>
          </cell>
          <cell r="G5001">
            <v>18000</v>
          </cell>
          <cell r="H5001">
            <v>76</v>
          </cell>
          <cell r="I5001">
            <v>51</v>
          </cell>
        </row>
        <row r="5002">
          <cell r="B5002">
            <v>41954</v>
          </cell>
          <cell r="C5002" t="str">
            <v>14.11.14 Толстой сквер FI</v>
          </cell>
          <cell r="D5002" t="str">
            <v>реклама</v>
          </cell>
          <cell r="G5002">
            <v>4360</v>
          </cell>
          <cell r="H5002">
            <v>20</v>
          </cell>
          <cell r="I5002">
            <v>60</v>
          </cell>
        </row>
        <row r="5003">
          <cell r="B5003">
            <v>41954</v>
          </cell>
          <cell r="C5003" t="str">
            <v>14.11.14 Толстой сквер FI</v>
          </cell>
          <cell r="D5003" t="str">
            <v>реклама</v>
          </cell>
          <cell r="G5003">
            <v>4360</v>
          </cell>
          <cell r="H5003">
            <v>60</v>
          </cell>
          <cell r="I5003">
            <v>51</v>
          </cell>
        </row>
        <row r="5004">
          <cell r="B5004">
            <v>41954</v>
          </cell>
          <cell r="C5004" t="str">
            <v>14.11.14 Толстой сквер FI</v>
          </cell>
          <cell r="D5004" t="str">
            <v>Закупка материалов</v>
          </cell>
          <cell r="G5004">
            <v>55350</v>
          </cell>
          <cell r="H5004">
            <v>20</v>
          </cell>
          <cell r="I5004">
            <v>60</v>
          </cell>
        </row>
        <row r="5005">
          <cell r="B5005">
            <v>41954</v>
          </cell>
          <cell r="C5005" t="str">
            <v>14.11.14 Толстой сквер FI</v>
          </cell>
          <cell r="D5005" t="str">
            <v>Закупка материалов</v>
          </cell>
          <cell r="G5005">
            <v>55350</v>
          </cell>
          <cell r="H5005">
            <v>60</v>
          </cell>
          <cell r="I5005">
            <v>51</v>
          </cell>
        </row>
        <row r="5006">
          <cell r="B5006">
            <v>41954</v>
          </cell>
          <cell r="C5006" t="str">
            <v>Офис</v>
          </cell>
          <cell r="D5006" t="str">
            <v>накладные расходы</v>
          </cell>
          <cell r="G5006">
            <v>425</v>
          </cell>
          <cell r="H5006">
            <v>76</v>
          </cell>
          <cell r="I5006">
            <v>50</v>
          </cell>
        </row>
        <row r="5007">
          <cell r="B5007">
            <v>41954</v>
          </cell>
          <cell r="C5007" t="str">
            <v>Офис</v>
          </cell>
          <cell r="D5007" t="str">
            <v>накладные расходы</v>
          </cell>
          <cell r="G5007">
            <v>425</v>
          </cell>
          <cell r="H5007">
            <v>26</v>
          </cell>
          <cell r="I5007">
            <v>76</v>
          </cell>
        </row>
        <row r="5008">
          <cell r="B5008">
            <v>41954</v>
          </cell>
          <cell r="C5008" t="str">
            <v>Офис</v>
          </cell>
          <cell r="D5008" t="str">
            <v>накладные расходы</v>
          </cell>
          <cell r="G5008">
            <v>112</v>
          </cell>
          <cell r="H5008">
            <v>76</v>
          </cell>
          <cell r="I5008">
            <v>50</v>
          </cell>
        </row>
        <row r="5009">
          <cell r="B5009">
            <v>41954</v>
          </cell>
          <cell r="C5009" t="str">
            <v>Офис</v>
          </cell>
          <cell r="D5009" t="str">
            <v>накладные расходы</v>
          </cell>
          <cell r="G5009">
            <v>112</v>
          </cell>
          <cell r="H5009">
            <v>26</v>
          </cell>
          <cell r="I5009">
            <v>76</v>
          </cell>
        </row>
        <row r="5010">
          <cell r="B5010">
            <v>41954</v>
          </cell>
          <cell r="C5010" t="str">
            <v>14.11.19 ФМ Астория</v>
          </cell>
          <cell r="D5010" t="str">
            <v>Закупка материалов</v>
          </cell>
          <cell r="G5010">
            <v>12000</v>
          </cell>
          <cell r="H5010">
            <v>20</v>
          </cell>
          <cell r="I5010">
            <v>60</v>
          </cell>
        </row>
        <row r="5011">
          <cell r="B5011">
            <v>41954</v>
          </cell>
          <cell r="C5011" t="str">
            <v>14.11.19 ФМ Астория</v>
          </cell>
          <cell r="D5011" t="str">
            <v>Закупка материалов</v>
          </cell>
          <cell r="G5011">
            <v>12000</v>
          </cell>
          <cell r="H5011">
            <v>60</v>
          </cell>
          <cell r="I5011">
            <v>51</v>
          </cell>
        </row>
        <row r="5012">
          <cell r="B5012">
            <v>41954</v>
          </cell>
          <cell r="C5012" t="str">
            <v>14.10.31 ФМ Закупка сертификатов</v>
          </cell>
          <cell r="D5012" t="str">
            <v>логистика и монтаж</v>
          </cell>
          <cell r="G5012">
            <v>600</v>
          </cell>
          <cell r="H5012">
            <v>20</v>
          </cell>
          <cell r="I5012">
            <v>60</v>
          </cell>
        </row>
        <row r="5013">
          <cell r="B5013">
            <v>41954</v>
          </cell>
          <cell r="C5013" t="str">
            <v>14.10.31 ФМ Закупка сертификатов</v>
          </cell>
          <cell r="D5013" t="str">
            <v>логистика и монтаж</v>
          </cell>
          <cell r="G5013">
            <v>600</v>
          </cell>
          <cell r="H5013">
            <v>60</v>
          </cell>
          <cell r="I5013">
            <v>51</v>
          </cell>
        </row>
        <row r="5014">
          <cell r="B5014">
            <v>41954</v>
          </cell>
          <cell r="C5014" t="str">
            <v>14.11.15 ФМ HH Milo</v>
          </cell>
          <cell r="D5014" t="str">
            <v>логистика и монтаж</v>
          </cell>
          <cell r="G5014">
            <v>25000</v>
          </cell>
          <cell r="H5014">
            <v>60</v>
          </cell>
          <cell r="I5014">
            <v>51</v>
          </cell>
        </row>
        <row r="5015">
          <cell r="B5015">
            <v>41954</v>
          </cell>
          <cell r="C5015" t="str">
            <v>14.11.15 ФМ HH Milo</v>
          </cell>
          <cell r="D5015" t="str">
            <v>логистика и монтаж</v>
          </cell>
          <cell r="G5015">
            <v>25000</v>
          </cell>
          <cell r="H5015">
            <v>20</v>
          </cell>
          <cell r="I5015">
            <v>60</v>
          </cell>
        </row>
        <row r="5016">
          <cell r="B5016">
            <v>41954</v>
          </cell>
          <cell r="C5016" t="str">
            <v>14.11.15 ФМ HH Milo</v>
          </cell>
          <cell r="D5016" t="str">
            <v>Сопровождение деятельности</v>
          </cell>
          <cell r="G5016">
            <v>12120</v>
          </cell>
          <cell r="H5016">
            <v>20</v>
          </cell>
          <cell r="I5016">
            <v>60</v>
          </cell>
        </row>
        <row r="5017">
          <cell r="B5017">
            <v>41954</v>
          </cell>
          <cell r="C5017" t="str">
            <v>14.11.15 ФМ HH Milo</v>
          </cell>
          <cell r="D5017" t="str">
            <v>Сопровождение деятельности</v>
          </cell>
          <cell r="G5017">
            <v>12120</v>
          </cell>
          <cell r="H5017">
            <v>60</v>
          </cell>
          <cell r="I5017">
            <v>51</v>
          </cell>
        </row>
        <row r="5018">
          <cell r="B5018">
            <v>41954</v>
          </cell>
          <cell r="C5018" t="str">
            <v>14.11.15 ФМ HH Milo</v>
          </cell>
          <cell r="D5018" t="str">
            <v>Сопровождение деятельности</v>
          </cell>
          <cell r="G5018">
            <v>5814</v>
          </cell>
          <cell r="H5018">
            <v>20</v>
          </cell>
          <cell r="I5018">
            <v>60</v>
          </cell>
        </row>
        <row r="5019">
          <cell r="B5019">
            <v>41954</v>
          </cell>
          <cell r="C5019" t="str">
            <v>14.11.15 ФМ HH Milo</v>
          </cell>
          <cell r="D5019" t="str">
            <v>Сопровождение деятельности</v>
          </cell>
          <cell r="G5019">
            <v>5814</v>
          </cell>
          <cell r="H5019">
            <v>60</v>
          </cell>
          <cell r="I5019">
            <v>51</v>
          </cell>
        </row>
        <row r="5020">
          <cell r="B5020">
            <v>41954</v>
          </cell>
          <cell r="C5020" t="str">
            <v>14.11.15 ФМ HH Milo</v>
          </cell>
          <cell r="D5020" t="str">
            <v>Сопровождение деятельности</v>
          </cell>
          <cell r="G5020">
            <v>6032</v>
          </cell>
          <cell r="H5020">
            <v>20</v>
          </cell>
          <cell r="I5020">
            <v>60</v>
          </cell>
        </row>
        <row r="5021">
          <cell r="B5021">
            <v>41954</v>
          </cell>
          <cell r="C5021" t="str">
            <v>14.11.15 ФМ HH Milo</v>
          </cell>
          <cell r="D5021" t="str">
            <v>Сопровождение деятельности</v>
          </cell>
          <cell r="G5021">
            <v>6032</v>
          </cell>
          <cell r="H5021">
            <v>60</v>
          </cell>
          <cell r="I5021">
            <v>51</v>
          </cell>
        </row>
        <row r="5022">
          <cell r="B5022">
            <v>41954</v>
          </cell>
          <cell r="C5022" t="str">
            <v>14.11.14 Толстой сквер FI</v>
          </cell>
          <cell r="D5022" t="str">
            <v>подотчет</v>
          </cell>
          <cell r="G5022">
            <v>4500</v>
          </cell>
          <cell r="H5022">
            <v>71</v>
          </cell>
          <cell r="I5022">
            <v>50</v>
          </cell>
        </row>
        <row r="5023">
          <cell r="B5023">
            <v>41954</v>
          </cell>
          <cell r="C5023" t="str">
            <v>14.11.19 ФМ DataBase Activation October-November</v>
          </cell>
          <cell r="D5023" t="str">
            <v>подотчет</v>
          </cell>
          <cell r="G5023">
            <v>1000</v>
          </cell>
          <cell r="H5023">
            <v>71</v>
          </cell>
          <cell r="I5023">
            <v>50</v>
          </cell>
        </row>
        <row r="5024">
          <cell r="B5024">
            <v>41954</v>
          </cell>
          <cell r="C5024" t="str">
            <v>ФД</v>
          </cell>
          <cell r="D5024" t="str">
            <v>Займы</v>
          </cell>
          <cell r="G5024">
            <v>1100000</v>
          </cell>
          <cell r="H5024">
            <v>50</v>
          </cell>
          <cell r="I5024">
            <v>66</v>
          </cell>
        </row>
        <row r="5025">
          <cell r="B5025">
            <v>41954</v>
          </cell>
          <cell r="C5025" t="str">
            <v>ФД</v>
          </cell>
          <cell r="D5025" t="str">
            <v>Займы</v>
          </cell>
          <cell r="G5025">
            <v>34472.370000000003</v>
          </cell>
          <cell r="H5025">
            <v>66</v>
          </cell>
          <cell r="I5025">
            <v>50</v>
          </cell>
        </row>
        <row r="5026">
          <cell r="B5026">
            <v>41954</v>
          </cell>
          <cell r="C5026" t="str">
            <v>Офис</v>
          </cell>
          <cell r="D5026" t="str">
            <v>% по кредитам и займам</v>
          </cell>
          <cell r="G5026">
            <v>23766.5</v>
          </cell>
          <cell r="H5026">
            <v>76</v>
          </cell>
          <cell r="I5026">
            <v>50</v>
          </cell>
        </row>
        <row r="5027">
          <cell r="B5027">
            <v>41954</v>
          </cell>
          <cell r="C5027" t="str">
            <v>ФД</v>
          </cell>
          <cell r="D5027" t="str">
            <v>перемещение</v>
          </cell>
          <cell r="G5027">
            <v>1100000</v>
          </cell>
          <cell r="H5027">
            <v>51</v>
          </cell>
          <cell r="I5027">
            <v>50</v>
          </cell>
        </row>
        <row r="5028">
          <cell r="B5028">
            <v>41954</v>
          </cell>
          <cell r="C5028" t="str">
            <v>ФД</v>
          </cell>
          <cell r="D5028" t="str">
            <v>перемещение</v>
          </cell>
          <cell r="G5028">
            <v>216132</v>
          </cell>
          <cell r="H5028" t="str">
            <v>50.21</v>
          </cell>
          <cell r="I5028">
            <v>50</v>
          </cell>
        </row>
        <row r="5029">
          <cell r="B5029">
            <v>41954</v>
          </cell>
          <cell r="C5029" t="str">
            <v>ФД</v>
          </cell>
          <cell r="D5029" t="str">
            <v>перемещение</v>
          </cell>
          <cell r="G5029">
            <v>218037.68</v>
          </cell>
          <cell r="H5029">
            <v>50</v>
          </cell>
          <cell r="I5029" t="str">
            <v>50.21</v>
          </cell>
        </row>
        <row r="5030">
          <cell r="B5030">
            <v>41954</v>
          </cell>
          <cell r="C5030" t="str">
            <v>14.11.25 ФМ Закупка флеш-карт</v>
          </cell>
          <cell r="D5030" t="str">
            <v>Закупка материалов</v>
          </cell>
          <cell r="G5030">
            <v>218037.68</v>
          </cell>
          <cell r="H5030">
            <v>60</v>
          </cell>
          <cell r="I5030">
            <v>50</v>
          </cell>
        </row>
        <row r="5031">
          <cell r="B5031">
            <v>41954</v>
          </cell>
          <cell r="C5031" t="str">
            <v>14.11.25 ФМ Закупка флеш-карт</v>
          </cell>
          <cell r="D5031" t="str">
            <v>Закупка материалов</v>
          </cell>
          <cell r="G5031">
            <v>218037.68</v>
          </cell>
          <cell r="H5031">
            <v>20</v>
          </cell>
          <cell r="I5031">
            <v>60</v>
          </cell>
        </row>
        <row r="5032">
          <cell r="B5032">
            <v>41954</v>
          </cell>
          <cell r="C5032" t="str">
            <v>14.11.25 ФМ Закупка флеш-карт</v>
          </cell>
          <cell r="D5032" t="str">
            <v>Сопровождение деятельности</v>
          </cell>
          <cell r="G5032">
            <v>30</v>
          </cell>
          <cell r="H5032">
            <v>60</v>
          </cell>
          <cell r="I5032">
            <v>50</v>
          </cell>
        </row>
        <row r="5033">
          <cell r="B5033">
            <v>41954</v>
          </cell>
          <cell r="C5033" t="str">
            <v>14.11.25 ФМ Закупка флеш-карт</v>
          </cell>
          <cell r="D5033" t="str">
            <v>Сопровождение деятельности</v>
          </cell>
          <cell r="G5033">
            <v>30</v>
          </cell>
          <cell r="H5033">
            <v>20</v>
          </cell>
          <cell r="I5033">
            <v>60</v>
          </cell>
        </row>
        <row r="5034">
          <cell r="B5034">
            <v>41954</v>
          </cell>
          <cell r="C5034" t="str">
            <v>14.11.14 Толстой сквер FI</v>
          </cell>
          <cell r="D5034" t="str">
            <v>букинг</v>
          </cell>
          <cell r="G5034">
            <v>50000</v>
          </cell>
          <cell r="H5034">
            <v>20</v>
          </cell>
          <cell r="I5034">
            <v>60</v>
          </cell>
        </row>
        <row r="5035">
          <cell r="B5035">
            <v>41954</v>
          </cell>
          <cell r="C5035" t="str">
            <v>14.11.14 Толстой сквер FI</v>
          </cell>
          <cell r="D5035" t="str">
            <v>букинг</v>
          </cell>
          <cell r="G5035">
            <v>50000</v>
          </cell>
          <cell r="H5035">
            <v>60</v>
          </cell>
          <cell r="I5035">
            <v>50</v>
          </cell>
        </row>
        <row r="5036">
          <cell r="B5036">
            <v>41954</v>
          </cell>
          <cell r="C5036" t="str">
            <v>14.11.14 Толстой сквер FI</v>
          </cell>
          <cell r="D5036" t="str">
            <v>подотчет</v>
          </cell>
          <cell r="G5036">
            <v>25000</v>
          </cell>
          <cell r="H5036">
            <v>71</v>
          </cell>
          <cell r="I5036">
            <v>50</v>
          </cell>
        </row>
        <row r="5037">
          <cell r="B5037">
            <v>41954</v>
          </cell>
          <cell r="C5037" t="str">
            <v>офис</v>
          </cell>
          <cell r="D5037" t="str">
            <v>подотчет</v>
          </cell>
          <cell r="G5037">
            <v>4500</v>
          </cell>
          <cell r="H5037">
            <v>71</v>
          </cell>
          <cell r="I5037">
            <v>50</v>
          </cell>
        </row>
        <row r="5038">
          <cell r="B5038">
            <v>41954</v>
          </cell>
          <cell r="C5038" t="str">
            <v>офис</v>
          </cell>
          <cell r="D5038" t="str">
            <v>подотчет</v>
          </cell>
          <cell r="G5038">
            <v>58337</v>
          </cell>
          <cell r="H5038">
            <v>50</v>
          </cell>
          <cell r="I5038">
            <v>71</v>
          </cell>
        </row>
        <row r="5039">
          <cell r="B5039">
            <v>41954</v>
          </cell>
          <cell r="C5039" t="str">
            <v>Офис</v>
          </cell>
          <cell r="D5039" t="str">
            <v>РКО</v>
          </cell>
          <cell r="G5039">
            <v>225</v>
          </cell>
          <cell r="H5039">
            <v>26</v>
          </cell>
          <cell r="I5039">
            <v>76</v>
          </cell>
        </row>
        <row r="5040">
          <cell r="B5040">
            <v>41954</v>
          </cell>
          <cell r="C5040" t="str">
            <v>Офис</v>
          </cell>
          <cell r="D5040" t="str">
            <v>РКО</v>
          </cell>
          <cell r="G5040">
            <v>225</v>
          </cell>
          <cell r="H5040">
            <v>76</v>
          </cell>
          <cell r="I5040">
            <v>51</v>
          </cell>
        </row>
        <row r="5041">
          <cell r="B5041">
            <v>41954</v>
          </cell>
          <cell r="C5041" t="str">
            <v>Офис</v>
          </cell>
          <cell r="D5041" t="str">
            <v>РКО</v>
          </cell>
          <cell r="G5041">
            <v>1100</v>
          </cell>
          <cell r="H5041">
            <v>26</v>
          </cell>
          <cell r="I5041">
            <v>76</v>
          </cell>
        </row>
        <row r="5042">
          <cell r="B5042">
            <v>41954</v>
          </cell>
          <cell r="C5042" t="str">
            <v>Офис</v>
          </cell>
          <cell r="D5042" t="str">
            <v>РКО</v>
          </cell>
          <cell r="G5042">
            <v>1100</v>
          </cell>
          <cell r="H5042">
            <v>76</v>
          </cell>
          <cell r="I5042">
            <v>51</v>
          </cell>
        </row>
        <row r="5043">
          <cell r="B5043">
            <v>41954</v>
          </cell>
          <cell r="C5043" t="str">
            <v>14.10.22 Адамант Континент</v>
          </cell>
          <cell r="D5043" t="str">
            <v>оплата покупателя</v>
          </cell>
          <cell r="G5043">
            <v>20054.099999999999</v>
          </cell>
          <cell r="H5043">
            <v>51</v>
          </cell>
          <cell r="I5043">
            <v>62</v>
          </cell>
        </row>
        <row r="5044">
          <cell r="B5044">
            <v>41954</v>
          </cell>
          <cell r="C5044" t="str">
            <v>14.10.22 Адамант Континент</v>
          </cell>
          <cell r="D5044" t="str">
            <v>оплата покупателя</v>
          </cell>
          <cell r="G5044">
            <v>20054.099999999999</v>
          </cell>
          <cell r="H5044">
            <v>51</v>
          </cell>
          <cell r="I5044">
            <v>62</v>
          </cell>
        </row>
        <row r="5045">
          <cell r="B5045">
            <v>41954</v>
          </cell>
          <cell r="C5045" t="str">
            <v>14.10.22 Адамант Континент</v>
          </cell>
          <cell r="D5045" t="str">
            <v>оплата покупателя</v>
          </cell>
          <cell r="G5045">
            <v>20054.099999999999</v>
          </cell>
          <cell r="H5045">
            <v>51</v>
          </cell>
          <cell r="I5045">
            <v>62</v>
          </cell>
        </row>
        <row r="5046">
          <cell r="B5046">
            <v>41955</v>
          </cell>
          <cell r="C5046" t="str">
            <v>14.10.24 ФМ Закупка формы</v>
          </cell>
          <cell r="D5046" t="str">
            <v>Закупка материалов</v>
          </cell>
          <cell r="G5046">
            <v>30990</v>
          </cell>
          <cell r="H5046">
            <v>20</v>
          </cell>
          <cell r="I5046">
            <v>60</v>
          </cell>
        </row>
        <row r="5047">
          <cell r="B5047">
            <v>41955</v>
          </cell>
          <cell r="C5047" t="str">
            <v>14.10.24 ФМ Закупка формы</v>
          </cell>
          <cell r="D5047" t="str">
            <v>Закупка материалов</v>
          </cell>
          <cell r="G5047">
            <v>9010</v>
          </cell>
          <cell r="H5047">
            <v>20</v>
          </cell>
          <cell r="I5047">
            <v>60</v>
          </cell>
        </row>
        <row r="5048">
          <cell r="B5048">
            <v>41955</v>
          </cell>
          <cell r="C5048" t="str">
            <v>14.10.24 ФМ Закупка формы</v>
          </cell>
          <cell r="D5048" t="str">
            <v>Реализация</v>
          </cell>
          <cell r="G5048">
            <v>51920</v>
          </cell>
          <cell r="H5048">
            <v>62</v>
          </cell>
          <cell r="I5048">
            <v>90</v>
          </cell>
        </row>
        <row r="5049">
          <cell r="B5049">
            <v>41955</v>
          </cell>
          <cell r="C5049" t="str">
            <v>офис</v>
          </cell>
          <cell r="D5049" t="str">
            <v>аренда</v>
          </cell>
          <cell r="G5049">
            <v>60268.09</v>
          </cell>
          <cell r="H5049">
            <v>26</v>
          </cell>
          <cell r="I5049">
            <v>76</v>
          </cell>
        </row>
        <row r="5050">
          <cell r="B5050">
            <v>41955</v>
          </cell>
          <cell r="C5050" t="str">
            <v>офис</v>
          </cell>
          <cell r="D5050" t="str">
            <v>аренда</v>
          </cell>
          <cell r="G5050">
            <v>60268.09</v>
          </cell>
          <cell r="H5050">
            <v>76</v>
          </cell>
          <cell r="I5050">
            <v>51</v>
          </cell>
        </row>
        <row r="5051">
          <cell r="B5051">
            <v>41955</v>
          </cell>
          <cell r="C5051" t="str">
            <v>офис</v>
          </cell>
          <cell r="D5051" t="str">
            <v>накладные расходы</v>
          </cell>
          <cell r="G5051">
            <v>650</v>
          </cell>
          <cell r="H5051">
            <v>26</v>
          </cell>
          <cell r="I5051">
            <v>76</v>
          </cell>
        </row>
        <row r="5052">
          <cell r="B5052">
            <v>41955</v>
          </cell>
          <cell r="C5052" t="str">
            <v>офис</v>
          </cell>
          <cell r="D5052" t="str">
            <v>накладные расходы</v>
          </cell>
          <cell r="G5052">
            <v>650</v>
          </cell>
          <cell r="H5052">
            <v>76</v>
          </cell>
          <cell r="I5052">
            <v>51</v>
          </cell>
        </row>
        <row r="5053">
          <cell r="B5053">
            <v>41955</v>
          </cell>
          <cell r="C5053" t="str">
            <v>14.11.14 Толстой сквер FI</v>
          </cell>
          <cell r="D5053" t="str">
            <v>Закупка материалов</v>
          </cell>
          <cell r="G5053">
            <v>6580</v>
          </cell>
          <cell r="H5053">
            <v>20</v>
          </cell>
          <cell r="I5053">
            <v>60</v>
          </cell>
        </row>
        <row r="5054">
          <cell r="B5054">
            <v>41955</v>
          </cell>
          <cell r="C5054" t="str">
            <v>14.11.14 Толстой сквер FI</v>
          </cell>
          <cell r="D5054" t="str">
            <v>Закупка материалов</v>
          </cell>
          <cell r="G5054">
            <v>6580</v>
          </cell>
          <cell r="H5054">
            <v>60</v>
          </cell>
          <cell r="I5054">
            <v>51</v>
          </cell>
        </row>
        <row r="5055">
          <cell r="B5055">
            <v>41955</v>
          </cell>
          <cell r="C5055" t="str">
            <v>14.11.14 Толстой сквер FI</v>
          </cell>
          <cell r="D5055" t="str">
            <v>Сопровождение деятельности</v>
          </cell>
          <cell r="G5055">
            <v>182800</v>
          </cell>
          <cell r="H5055">
            <v>20</v>
          </cell>
          <cell r="I5055">
            <v>60</v>
          </cell>
        </row>
        <row r="5056">
          <cell r="B5056">
            <v>41955</v>
          </cell>
          <cell r="C5056" t="str">
            <v>14.11.14 Толстой сквер FI</v>
          </cell>
          <cell r="D5056" t="str">
            <v>Сопровождение деятельности</v>
          </cell>
          <cell r="G5056">
            <v>182800</v>
          </cell>
          <cell r="H5056">
            <v>60</v>
          </cell>
          <cell r="I5056">
            <v>51</v>
          </cell>
        </row>
        <row r="5057">
          <cell r="B5057">
            <v>41955</v>
          </cell>
          <cell r="C5057" t="str">
            <v>14.10.24 ФМ КЛД Платинум</v>
          </cell>
          <cell r="D5057" t="str">
            <v>подотчет</v>
          </cell>
          <cell r="G5057">
            <v>1500</v>
          </cell>
          <cell r="H5057">
            <v>50</v>
          </cell>
          <cell r="I5057">
            <v>71</v>
          </cell>
        </row>
        <row r="5058">
          <cell r="B5058">
            <v>41955</v>
          </cell>
          <cell r="C5058" t="str">
            <v>14.10.24 ФМ КЛД Платинум</v>
          </cell>
          <cell r="D5058" t="str">
            <v>накладные расходы</v>
          </cell>
          <cell r="G5058">
            <v>1005</v>
          </cell>
          <cell r="H5058">
            <v>60</v>
          </cell>
          <cell r="I5058">
            <v>50</v>
          </cell>
        </row>
        <row r="5059">
          <cell r="B5059">
            <v>41955</v>
          </cell>
          <cell r="C5059" t="str">
            <v>14.11.19 ФМ Астория</v>
          </cell>
          <cell r="D5059" t="str">
            <v>полиграфия и производство</v>
          </cell>
          <cell r="G5059">
            <v>2057</v>
          </cell>
          <cell r="H5059">
            <v>60</v>
          </cell>
          <cell r="I5059">
            <v>51</v>
          </cell>
        </row>
        <row r="5060">
          <cell r="B5060">
            <v>41955</v>
          </cell>
          <cell r="C5060" t="str">
            <v>14.11.14 ФМ Толстой сквер</v>
          </cell>
          <cell r="D5060" t="str">
            <v>полиграфия и производство</v>
          </cell>
          <cell r="G5060">
            <v>3200</v>
          </cell>
          <cell r="H5060">
            <v>60</v>
          </cell>
          <cell r="I5060">
            <v>51</v>
          </cell>
        </row>
        <row r="5061">
          <cell r="B5061">
            <v>41955</v>
          </cell>
          <cell r="C5061" t="str">
            <v>14.11.19 ФМ Астория</v>
          </cell>
          <cell r="D5061" t="str">
            <v>полиграфия и производство</v>
          </cell>
          <cell r="G5061">
            <v>2057</v>
          </cell>
          <cell r="H5061">
            <v>20</v>
          </cell>
          <cell r="I5061">
            <v>60</v>
          </cell>
        </row>
        <row r="5062">
          <cell r="B5062">
            <v>41955</v>
          </cell>
          <cell r="C5062" t="str">
            <v>14.11.14 ФМ Толстой сквер</v>
          </cell>
          <cell r="D5062" t="str">
            <v>полиграфия и производство</v>
          </cell>
          <cell r="G5062">
            <v>3200</v>
          </cell>
          <cell r="H5062">
            <v>20</v>
          </cell>
          <cell r="I5062">
            <v>60</v>
          </cell>
        </row>
        <row r="5063">
          <cell r="B5063">
            <v>41955</v>
          </cell>
          <cell r="C5063" t="str">
            <v>Офис</v>
          </cell>
          <cell r="D5063" t="str">
            <v>РКО</v>
          </cell>
          <cell r="G5063">
            <v>225</v>
          </cell>
          <cell r="H5063">
            <v>26</v>
          </cell>
          <cell r="I5063">
            <v>76</v>
          </cell>
        </row>
        <row r="5064">
          <cell r="B5064">
            <v>41955</v>
          </cell>
          <cell r="C5064" t="str">
            <v>Офис</v>
          </cell>
          <cell r="D5064" t="str">
            <v>РКО</v>
          </cell>
          <cell r="G5064">
            <v>225</v>
          </cell>
          <cell r="H5064">
            <v>76</v>
          </cell>
          <cell r="I5064">
            <v>51</v>
          </cell>
        </row>
        <row r="5065">
          <cell r="B5065">
            <v>41955</v>
          </cell>
          <cell r="C5065" t="str">
            <v>14.11.14 Толстой сквер FI</v>
          </cell>
          <cell r="D5065" t="str">
            <v>накладные расходы</v>
          </cell>
          <cell r="G5065">
            <v>14322</v>
          </cell>
          <cell r="H5065">
            <v>20</v>
          </cell>
          <cell r="I5065">
            <v>60</v>
          </cell>
        </row>
        <row r="5066">
          <cell r="B5066">
            <v>41955</v>
          </cell>
          <cell r="C5066" t="str">
            <v>14.11.14 Толстой сквер FI</v>
          </cell>
          <cell r="D5066" t="str">
            <v>накладные расходы</v>
          </cell>
          <cell r="G5066">
            <v>14322</v>
          </cell>
          <cell r="H5066">
            <v>60</v>
          </cell>
          <cell r="I5066">
            <v>51</v>
          </cell>
        </row>
        <row r="5067">
          <cell r="B5067">
            <v>41955</v>
          </cell>
          <cell r="C5067" t="str">
            <v>14.11.14 Толстой сквер FI</v>
          </cell>
          <cell r="D5067" t="str">
            <v>Сопровождение деятельности</v>
          </cell>
          <cell r="G5067">
            <v>39807.300000000003</v>
          </cell>
          <cell r="H5067">
            <v>20</v>
          </cell>
          <cell r="I5067">
            <v>60</v>
          </cell>
        </row>
        <row r="5068">
          <cell r="B5068">
            <v>41955</v>
          </cell>
          <cell r="C5068" t="str">
            <v>14.11.14 Толстой сквер FI</v>
          </cell>
          <cell r="D5068" t="str">
            <v>Сопровождение деятельности</v>
          </cell>
          <cell r="G5068">
            <v>39807.300000000003</v>
          </cell>
          <cell r="H5068">
            <v>60</v>
          </cell>
          <cell r="I5068">
            <v>51</v>
          </cell>
        </row>
        <row r="5069">
          <cell r="B5069">
            <v>41956</v>
          </cell>
          <cell r="C5069" t="str">
            <v>офис</v>
          </cell>
          <cell r="D5069" t="str">
            <v>подотчет</v>
          </cell>
          <cell r="G5069">
            <v>20000</v>
          </cell>
          <cell r="H5069">
            <v>50</v>
          </cell>
          <cell r="I5069">
            <v>71</v>
          </cell>
        </row>
        <row r="5070">
          <cell r="B5070">
            <v>41956</v>
          </cell>
          <cell r="C5070" t="str">
            <v>14.11.15 ФМ HH Milo</v>
          </cell>
          <cell r="D5070" t="str">
            <v>подотчет</v>
          </cell>
          <cell r="G5070">
            <v>26563</v>
          </cell>
          <cell r="H5070">
            <v>71</v>
          </cell>
          <cell r="I5070">
            <v>50</v>
          </cell>
        </row>
        <row r="5071">
          <cell r="B5071">
            <v>41956</v>
          </cell>
          <cell r="C5071" t="str">
            <v>14.10.24 ФМ КЛД Платинум</v>
          </cell>
          <cell r="D5071" t="str">
            <v>накладные расходы</v>
          </cell>
          <cell r="G5071">
            <v>1005</v>
          </cell>
          <cell r="H5071">
            <v>20</v>
          </cell>
          <cell r="I5071">
            <v>60</v>
          </cell>
        </row>
        <row r="5072">
          <cell r="B5072">
            <v>41956</v>
          </cell>
          <cell r="C5072" t="str">
            <v>14.11.14 Толстой сквер FI</v>
          </cell>
          <cell r="D5072" t="str">
            <v>подотчет</v>
          </cell>
          <cell r="G5072">
            <v>3000</v>
          </cell>
          <cell r="H5072">
            <v>71</v>
          </cell>
          <cell r="I5072">
            <v>50</v>
          </cell>
        </row>
        <row r="5073">
          <cell r="B5073">
            <v>41956</v>
          </cell>
          <cell r="C5073" t="str">
            <v>14.11.14 Толстой сквер FI</v>
          </cell>
          <cell r="D5073" t="str">
            <v>накладные расходы</v>
          </cell>
          <cell r="G5073">
            <v>7215.93</v>
          </cell>
          <cell r="H5073">
            <v>20</v>
          </cell>
          <cell r="I5073">
            <v>60</v>
          </cell>
        </row>
        <row r="5074">
          <cell r="B5074">
            <v>41956</v>
          </cell>
          <cell r="C5074" t="str">
            <v>14.11.14 Толстой сквер FI</v>
          </cell>
          <cell r="D5074" t="str">
            <v>накладные расходы</v>
          </cell>
          <cell r="G5074">
            <v>7215.93</v>
          </cell>
          <cell r="H5074">
            <v>60</v>
          </cell>
          <cell r="I5074">
            <v>51</v>
          </cell>
        </row>
        <row r="5075">
          <cell r="B5075">
            <v>41956</v>
          </cell>
          <cell r="C5075" t="str">
            <v>14.11.14 Толстой сквер FI</v>
          </cell>
          <cell r="D5075" t="str">
            <v>аренда оборудования</v>
          </cell>
          <cell r="G5075">
            <v>10050</v>
          </cell>
          <cell r="H5075">
            <v>20</v>
          </cell>
          <cell r="I5075">
            <v>60</v>
          </cell>
        </row>
        <row r="5076">
          <cell r="B5076">
            <v>41956</v>
          </cell>
          <cell r="C5076" t="str">
            <v>14.11.14 Толстой сквер FI</v>
          </cell>
          <cell r="D5076" t="str">
            <v>аренда оборудования</v>
          </cell>
          <cell r="G5076">
            <v>10050</v>
          </cell>
          <cell r="H5076">
            <v>60</v>
          </cell>
          <cell r="I5076">
            <v>51</v>
          </cell>
        </row>
        <row r="5077">
          <cell r="B5077">
            <v>41956</v>
          </cell>
          <cell r="C5077" t="str">
            <v>14.11.15 ФМ Santa Barbara</v>
          </cell>
          <cell r="D5077" t="str">
            <v>полиграфия и производство</v>
          </cell>
          <cell r="G5077">
            <v>1950</v>
          </cell>
          <cell r="H5077">
            <v>20</v>
          </cell>
          <cell r="I5077">
            <v>60</v>
          </cell>
        </row>
        <row r="5078">
          <cell r="B5078">
            <v>41956</v>
          </cell>
          <cell r="C5078" t="str">
            <v>14.11.15 ФМ Santa Barbara</v>
          </cell>
          <cell r="D5078" t="str">
            <v>полиграфия и производство</v>
          </cell>
          <cell r="G5078">
            <v>1950</v>
          </cell>
          <cell r="H5078">
            <v>60</v>
          </cell>
          <cell r="I5078">
            <v>51</v>
          </cell>
        </row>
        <row r="5079">
          <cell r="B5079">
            <v>41956</v>
          </cell>
          <cell r="C5079" t="str">
            <v>14.11.14 Толстой сквер FI</v>
          </cell>
          <cell r="D5079" t="str">
            <v>полиграфия и производство</v>
          </cell>
          <cell r="G5079">
            <v>9180</v>
          </cell>
          <cell r="H5079">
            <v>20</v>
          </cell>
          <cell r="I5079">
            <v>60</v>
          </cell>
        </row>
        <row r="5080">
          <cell r="B5080">
            <v>41956</v>
          </cell>
          <cell r="C5080" t="str">
            <v>14.11.14 Толстой сквер FI</v>
          </cell>
          <cell r="D5080" t="str">
            <v>полиграфия и производство</v>
          </cell>
          <cell r="G5080">
            <v>9180</v>
          </cell>
          <cell r="H5080">
            <v>60</v>
          </cell>
          <cell r="I5080">
            <v>51</v>
          </cell>
        </row>
        <row r="5081">
          <cell r="B5081">
            <v>41956</v>
          </cell>
          <cell r="C5081" t="str">
            <v>офис</v>
          </cell>
          <cell r="D5081" t="str">
            <v>накладные расходы</v>
          </cell>
          <cell r="G5081">
            <v>20000</v>
          </cell>
          <cell r="H5081">
            <v>76</v>
          </cell>
          <cell r="I5081">
            <v>50</v>
          </cell>
        </row>
        <row r="5082">
          <cell r="B5082">
            <v>41956</v>
          </cell>
          <cell r="C5082" t="str">
            <v>офис</v>
          </cell>
          <cell r="D5082" t="str">
            <v>накладные расходы</v>
          </cell>
          <cell r="G5082">
            <v>20000</v>
          </cell>
          <cell r="H5082">
            <v>26</v>
          </cell>
          <cell r="I5082">
            <v>76</v>
          </cell>
        </row>
        <row r="5083">
          <cell r="B5083">
            <v>41956</v>
          </cell>
          <cell r="C5083" t="str">
            <v>Офис</v>
          </cell>
          <cell r="D5083" t="str">
            <v>подотчет</v>
          </cell>
          <cell r="G5083">
            <v>3000</v>
          </cell>
          <cell r="H5083">
            <v>50</v>
          </cell>
          <cell r="I5083">
            <v>71</v>
          </cell>
        </row>
        <row r="5084">
          <cell r="B5084">
            <v>41956</v>
          </cell>
          <cell r="C5084" t="str">
            <v>14.11.15 ФМ HH Milo</v>
          </cell>
          <cell r="D5084" t="str">
            <v>подотчет</v>
          </cell>
          <cell r="G5084">
            <v>3000</v>
          </cell>
          <cell r="H5084">
            <v>71</v>
          </cell>
          <cell r="I5084">
            <v>50</v>
          </cell>
        </row>
        <row r="5085">
          <cell r="B5085">
            <v>41956</v>
          </cell>
          <cell r="C5085" t="str">
            <v>14.11.14 Толстой сквер FI</v>
          </cell>
          <cell r="D5085" t="str">
            <v>Закупка материалов</v>
          </cell>
          <cell r="G5085">
            <v>36900</v>
          </cell>
          <cell r="H5085">
            <v>20</v>
          </cell>
          <cell r="I5085">
            <v>60</v>
          </cell>
        </row>
        <row r="5086">
          <cell r="B5086">
            <v>41956</v>
          </cell>
          <cell r="C5086" t="str">
            <v>14.11.14 Толстой сквер FI</v>
          </cell>
          <cell r="D5086" t="str">
            <v>Закупка материалов</v>
          </cell>
          <cell r="G5086">
            <v>36900</v>
          </cell>
          <cell r="H5086">
            <v>60</v>
          </cell>
          <cell r="I5086">
            <v>51</v>
          </cell>
        </row>
        <row r="5087">
          <cell r="B5087">
            <v>41956</v>
          </cell>
          <cell r="C5087" t="str">
            <v>14.11.14 Толстой сквер FI</v>
          </cell>
          <cell r="D5087" t="str">
            <v>аренда оборудования</v>
          </cell>
          <cell r="G5087">
            <v>12127</v>
          </cell>
          <cell r="H5087">
            <v>20</v>
          </cell>
          <cell r="I5087">
            <v>60</v>
          </cell>
        </row>
        <row r="5088">
          <cell r="B5088">
            <v>41956</v>
          </cell>
          <cell r="C5088" t="str">
            <v>14.11.14 Толстой сквер FI</v>
          </cell>
          <cell r="D5088" t="str">
            <v>аренда оборудования</v>
          </cell>
          <cell r="G5088">
            <v>12127</v>
          </cell>
          <cell r="H5088">
            <v>60</v>
          </cell>
          <cell r="I5088">
            <v>51</v>
          </cell>
        </row>
        <row r="5089">
          <cell r="B5089">
            <v>41956</v>
          </cell>
          <cell r="C5089" t="str">
            <v>14.11.14 Толстой сквер FI</v>
          </cell>
          <cell r="D5089" t="str">
            <v>полиграфия и производство</v>
          </cell>
          <cell r="G5089">
            <v>70200</v>
          </cell>
          <cell r="H5089">
            <v>20</v>
          </cell>
          <cell r="I5089">
            <v>60</v>
          </cell>
        </row>
        <row r="5090">
          <cell r="B5090">
            <v>41956</v>
          </cell>
          <cell r="C5090" t="str">
            <v>14.11.14 Толстой сквер FI</v>
          </cell>
          <cell r="D5090" t="str">
            <v>полиграфия и производство</v>
          </cell>
          <cell r="G5090">
            <v>70200</v>
          </cell>
          <cell r="H5090">
            <v>60</v>
          </cell>
          <cell r="I5090">
            <v>51</v>
          </cell>
        </row>
        <row r="5091">
          <cell r="B5091">
            <v>41956</v>
          </cell>
          <cell r="C5091" t="str">
            <v>Офис</v>
          </cell>
          <cell r="D5091" t="str">
            <v>подотчет</v>
          </cell>
          <cell r="G5091">
            <v>4500</v>
          </cell>
          <cell r="H5091">
            <v>50</v>
          </cell>
          <cell r="I5091">
            <v>71</v>
          </cell>
        </row>
        <row r="5092">
          <cell r="B5092">
            <v>41956</v>
          </cell>
          <cell r="C5092" t="str">
            <v>Офис</v>
          </cell>
          <cell r="D5092" t="str">
            <v>накладные расходы</v>
          </cell>
          <cell r="G5092">
            <v>4500</v>
          </cell>
          <cell r="H5092">
            <v>26</v>
          </cell>
          <cell r="I5092">
            <v>76</v>
          </cell>
        </row>
        <row r="5093">
          <cell r="B5093">
            <v>41956</v>
          </cell>
          <cell r="C5093" t="str">
            <v>Офис</v>
          </cell>
          <cell r="D5093" t="str">
            <v>накладные расходы</v>
          </cell>
          <cell r="G5093">
            <v>4500</v>
          </cell>
          <cell r="H5093">
            <v>76</v>
          </cell>
          <cell r="I5093">
            <v>50</v>
          </cell>
        </row>
        <row r="5094">
          <cell r="B5094">
            <v>41956</v>
          </cell>
          <cell r="C5094" t="str">
            <v>14.10.06 ФМ Производство коробки</v>
          </cell>
          <cell r="D5094" t="str">
            <v>логистика и монтаж</v>
          </cell>
          <cell r="G5094">
            <v>1200</v>
          </cell>
          <cell r="H5094">
            <v>60</v>
          </cell>
          <cell r="I5094">
            <v>50</v>
          </cell>
        </row>
        <row r="5095">
          <cell r="B5095">
            <v>41956</v>
          </cell>
          <cell r="C5095" t="str">
            <v>14.10.06 ФМ Производство коробки</v>
          </cell>
          <cell r="D5095" t="str">
            <v>логистика и монтаж</v>
          </cell>
          <cell r="G5095">
            <v>1200</v>
          </cell>
          <cell r="H5095">
            <v>20</v>
          </cell>
          <cell r="I5095">
            <v>60</v>
          </cell>
        </row>
        <row r="5096">
          <cell r="B5096">
            <v>41956</v>
          </cell>
          <cell r="C5096" t="str">
            <v>14.11.14 Толстой сквер FI</v>
          </cell>
          <cell r="D5096" t="str">
            <v>подотчет</v>
          </cell>
          <cell r="G5096">
            <v>152000</v>
          </cell>
          <cell r="H5096">
            <v>71</v>
          </cell>
          <cell r="I5096">
            <v>50</v>
          </cell>
        </row>
        <row r="5097">
          <cell r="B5097">
            <v>41956</v>
          </cell>
          <cell r="C5097" t="str">
            <v>14.11.14 Толстой сквер FI</v>
          </cell>
          <cell r="D5097" t="str">
            <v>подотчет</v>
          </cell>
          <cell r="G5097">
            <v>5000</v>
          </cell>
          <cell r="H5097">
            <v>71</v>
          </cell>
          <cell r="I5097">
            <v>50</v>
          </cell>
        </row>
        <row r="5098">
          <cell r="B5098">
            <v>41956</v>
          </cell>
          <cell r="C5098" t="str">
            <v>14.11.14 ФМ Толстой сквер</v>
          </cell>
          <cell r="D5098" t="str">
            <v>подотчет</v>
          </cell>
          <cell r="G5098">
            <v>53700</v>
          </cell>
          <cell r="H5098">
            <v>71</v>
          </cell>
          <cell r="I5098">
            <v>50</v>
          </cell>
        </row>
        <row r="5099">
          <cell r="B5099">
            <v>41956</v>
          </cell>
          <cell r="C5099" t="str">
            <v>14.11.15 ФМ Santa Barbara</v>
          </cell>
          <cell r="D5099" t="str">
            <v>подотчет</v>
          </cell>
          <cell r="G5099">
            <v>68100</v>
          </cell>
          <cell r="H5099">
            <v>71</v>
          </cell>
          <cell r="I5099">
            <v>50</v>
          </cell>
        </row>
        <row r="5100">
          <cell r="B5100">
            <v>41956</v>
          </cell>
          <cell r="C5100" t="str">
            <v>Офис</v>
          </cell>
          <cell r="D5100" t="str">
            <v>Зарплата 10</v>
          </cell>
          <cell r="G5100">
            <v>20000</v>
          </cell>
          <cell r="H5100">
            <v>70</v>
          </cell>
          <cell r="I5100">
            <v>50</v>
          </cell>
        </row>
        <row r="5101">
          <cell r="B5101">
            <v>41956</v>
          </cell>
          <cell r="C5101" t="str">
            <v>14.10.20 ФМ Snus Booking</v>
          </cell>
          <cell r="D5101" t="str">
            <v>оплата покупателя</v>
          </cell>
          <cell r="G5101">
            <v>250000</v>
          </cell>
          <cell r="H5101">
            <v>51</v>
          </cell>
          <cell r="I5101">
            <v>62</v>
          </cell>
        </row>
        <row r="5102">
          <cell r="B5102">
            <v>41957</v>
          </cell>
          <cell r="C5102" t="str">
            <v>Офис</v>
          </cell>
          <cell r="D5102" t="str">
            <v>РКО</v>
          </cell>
          <cell r="G5102">
            <v>175</v>
          </cell>
          <cell r="H5102">
            <v>26</v>
          </cell>
          <cell r="I5102">
            <v>76</v>
          </cell>
        </row>
        <row r="5103">
          <cell r="B5103">
            <v>41957</v>
          </cell>
          <cell r="C5103" t="str">
            <v>Офис</v>
          </cell>
          <cell r="D5103" t="str">
            <v>РКО</v>
          </cell>
          <cell r="G5103">
            <v>175</v>
          </cell>
          <cell r="H5103">
            <v>76</v>
          </cell>
          <cell r="I5103">
            <v>51</v>
          </cell>
        </row>
        <row r="5104">
          <cell r="B5104">
            <v>41957</v>
          </cell>
          <cell r="C5104" t="str">
            <v>14.06.04 ФМ ELLE</v>
          </cell>
          <cell r="D5104" t="str">
            <v>Комиссия контрагентам</v>
          </cell>
          <cell r="G5104">
            <v>20230</v>
          </cell>
          <cell r="H5104">
            <v>60</v>
          </cell>
          <cell r="I5104">
            <v>50</v>
          </cell>
        </row>
        <row r="5105">
          <cell r="B5105">
            <v>41957</v>
          </cell>
          <cell r="C5105" t="str">
            <v>14.06.26 ФМ Кино со вкусом</v>
          </cell>
          <cell r="D5105" t="str">
            <v>Комиссия контрагентам</v>
          </cell>
          <cell r="G5105">
            <v>13960</v>
          </cell>
          <cell r="H5105">
            <v>60</v>
          </cell>
          <cell r="I5105">
            <v>50</v>
          </cell>
        </row>
        <row r="5106">
          <cell r="B5106">
            <v>41957</v>
          </cell>
          <cell r="C5106" t="str">
            <v>14.07.11 ФМ Sidney Beach</v>
          </cell>
          <cell r="D5106" t="str">
            <v>Комиссия контрагентам</v>
          </cell>
          <cell r="G5106">
            <v>29710</v>
          </cell>
          <cell r="H5106">
            <v>60</v>
          </cell>
          <cell r="I5106">
            <v>50</v>
          </cell>
        </row>
        <row r="5107">
          <cell r="B5107">
            <v>41957</v>
          </cell>
          <cell r="C5107" t="str">
            <v>14.07.18 ФМ Sidney Beach</v>
          </cell>
          <cell r="D5107" t="str">
            <v>Комиссия контрагентам</v>
          </cell>
          <cell r="G5107">
            <v>16980</v>
          </cell>
          <cell r="H5107">
            <v>60</v>
          </cell>
          <cell r="I5107">
            <v>50</v>
          </cell>
        </row>
        <row r="5108">
          <cell r="B5108">
            <v>41957</v>
          </cell>
          <cell r="C5108" t="str">
            <v>14.07.25 ФМ Sidney Beach</v>
          </cell>
          <cell r="D5108" t="str">
            <v>Комиссия контрагентам</v>
          </cell>
          <cell r="G5108">
            <v>19930</v>
          </cell>
          <cell r="H5108">
            <v>60</v>
          </cell>
          <cell r="I5108">
            <v>50</v>
          </cell>
        </row>
        <row r="5109">
          <cell r="B5109">
            <v>41957</v>
          </cell>
          <cell r="C5109" t="str">
            <v>14.07.20 ФМ DataBase Activation July</v>
          </cell>
          <cell r="D5109" t="str">
            <v>Комиссия контрагентам</v>
          </cell>
          <cell r="G5109">
            <v>9120</v>
          </cell>
          <cell r="H5109">
            <v>60</v>
          </cell>
          <cell r="I5109">
            <v>50</v>
          </cell>
        </row>
        <row r="5110">
          <cell r="B5110">
            <v>41957</v>
          </cell>
          <cell r="C5110" t="str">
            <v>14.07.17 ФМ Le Cristal</v>
          </cell>
          <cell r="D5110" t="str">
            <v>Комиссия контрагентам</v>
          </cell>
          <cell r="G5110">
            <v>11980</v>
          </cell>
          <cell r="H5110">
            <v>60</v>
          </cell>
          <cell r="I5110">
            <v>50</v>
          </cell>
        </row>
        <row r="5111">
          <cell r="B5111">
            <v>41957</v>
          </cell>
          <cell r="C5111" t="str">
            <v>14.08.02 ФМ DataBase Activation July Part2</v>
          </cell>
          <cell r="D5111" t="str">
            <v>Комиссия контрагентам</v>
          </cell>
          <cell r="G5111">
            <v>9420</v>
          </cell>
          <cell r="H5111">
            <v>60</v>
          </cell>
          <cell r="I5111">
            <v>50</v>
          </cell>
        </row>
        <row r="5112">
          <cell r="B5112">
            <v>41957</v>
          </cell>
          <cell r="C5112" t="str">
            <v>14.07.26 ФМ Москва-Сити</v>
          </cell>
          <cell r="D5112" t="str">
            <v>Комиссия контрагентам</v>
          </cell>
          <cell r="G5112">
            <v>4060</v>
          </cell>
          <cell r="H5112">
            <v>60</v>
          </cell>
          <cell r="I5112">
            <v>50</v>
          </cell>
        </row>
        <row r="5113">
          <cell r="B5113">
            <v>41957</v>
          </cell>
          <cell r="C5113" t="str">
            <v>14.08.01 ФМ Sidney Beach</v>
          </cell>
          <cell r="D5113" t="str">
            <v>Комиссия контрагентам</v>
          </cell>
          <cell r="G5113">
            <v>13180</v>
          </cell>
          <cell r="H5113">
            <v>60</v>
          </cell>
          <cell r="I5113">
            <v>50</v>
          </cell>
        </row>
        <row r="5114">
          <cell r="B5114">
            <v>41957</v>
          </cell>
          <cell r="C5114" t="str">
            <v>14.08.23 ФМ Москва-Сити</v>
          </cell>
          <cell r="D5114" t="str">
            <v>Комиссия контрагентам</v>
          </cell>
          <cell r="G5114">
            <v>2410</v>
          </cell>
          <cell r="H5114">
            <v>60</v>
          </cell>
          <cell r="I5114">
            <v>50</v>
          </cell>
        </row>
        <row r="5115">
          <cell r="B5115">
            <v>41957</v>
          </cell>
          <cell r="C5115" t="str">
            <v>14.08.16 ФМ Москва-Сити</v>
          </cell>
          <cell r="D5115" t="str">
            <v>Комиссия контрагентам</v>
          </cell>
          <cell r="G5115">
            <v>2410</v>
          </cell>
          <cell r="H5115">
            <v>60</v>
          </cell>
          <cell r="I5115">
            <v>50</v>
          </cell>
        </row>
        <row r="5116">
          <cell r="B5116">
            <v>41957</v>
          </cell>
          <cell r="C5116" t="str">
            <v>14.08.29 ФМ Униформа Хорека</v>
          </cell>
          <cell r="D5116" t="str">
            <v>Комиссия контрагентам</v>
          </cell>
          <cell r="G5116">
            <v>11360</v>
          </cell>
          <cell r="H5116">
            <v>60</v>
          </cell>
          <cell r="I5116">
            <v>50</v>
          </cell>
        </row>
        <row r="5117">
          <cell r="B5117">
            <v>41957</v>
          </cell>
          <cell r="C5117" t="str">
            <v>14.08.23 ФМ Sidney Beach</v>
          </cell>
          <cell r="D5117" t="str">
            <v>Комиссия контрагентам</v>
          </cell>
          <cell r="G5117">
            <v>13180</v>
          </cell>
          <cell r="H5117">
            <v>60</v>
          </cell>
          <cell r="I5117">
            <v>50</v>
          </cell>
        </row>
        <row r="5118">
          <cell r="B5118">
            <v>41957</v>
          </cell>
          <cell r="C5118" t="str">
            <v>14.09.10 ФМ Закупка премиумсов</v>
          </cell>
          <cell r="D5118" t="str">
            <v>Комиссия контрагентам</v>
          </cell>
          <cell r="G5118">
            <v>23380</v>
          </cell>
          <cell r="H5118">
            <v>60</v>
          </cell>
          <cell r="I5118">
            <v>50</v>
          </cell>
        </row>
        <row r="5119">
          <cell r="B5119">
            <v>41957</v>
          </cell>
          <cell r="C5119" t="str">
            <v>14.08.21 ФМ Униформа Хорека</v>
          </cell>
          <cell r="D5119" t="str">
            <v>Комиссия контрагентам</v>
          </cell>
          <cell r="G5119">
            <v>3300</v>
          </cell>
          <cell r="H5119">
            <v>60</v>
          </cell>
          <cell r="I5119">
            <v>50</v>
          </cell>
        </row>
        <row r="5120">
          <cell r="B5120">
            <v>41957</v>
          </cell>
          <cell r="C5120" t="str">
            <v>Офис</v>
          </cell>
          <cell r="D5120" t="str">
            <v>Зарплата 10</v>
          </cell>
          <cell r="G5120">
            <v>50000</v>
          </cell>
          <cell r="H5120">
            <v>70</v>
          </cell>
          <cell r="I5120">
            <v>50</v>
          </cell>
        </row>
        <row r="5121">
          <cell r="B5121">
            <v>41957</v>
          </cell>
          <cell r="C5121" t="str">
            <v>Офис</v>
          </cell>
          <cell r="D5121" t="str">
            <v>Зарплата 10</v>
          </cell>
          <cell r="G5121">
            <v>20000</v>
          </cell>
          <cell r="H5121">
            <v>70</v>
          </cell>
          <cell r="I5121">
            <v>50</v>
          </cell>
        </row>
        <row r="5122">
          <cell r="B5122">
            <v>41957</v>
          </cell>
          <cell r="C5122" t="str">
            <v>Офис</v>
          </cell>
          <cell r="D5122" t="str">
            <v>Зарплата 10</v>
          </cell>
          <cell r="G5122">
            <v>20000</v>
          </cell>
          <cell r="H5122">
            <v>70</v>
          </cell>
          <cell r="I5122">
            <v>50</v>
          </cell>
        </row>
        <row r="5123">
          <cell r="B5123">
            <v>41957</v>
          </cell>
          <cell r="C5123" t="str">
            <v>Офис</v>
          </cell>
          <cell r="D5123" t="str">
            <v>Зарплата 10</v>
          </cell>
          <cell r="G5123">
            <v>19570</v>
          </cell>
          <cell r="H5123">
            <v>70</v>
          </cell>
          <cell r="I5123">
            <v>50</v>
          </cell>
        </row>
        <row r="5124">
          <cell r="B5124">
            <v>41957</v>
          </cell>
          <cell r="C5124" t="str">
            <v>Офис</v>
          </cell>
          <cell r="D5124" t="str">
            <v>Зарплата 10</v>
          </cell>
          <cell r="G5124">
            <v>30000</v>
          </cell>
          <cell r="H5124">
            <v>70</v>
          </cell>
          <cell r="I5124">
            <v>50</v>
          </cell>
        </row>
        <row r="5125">
          <cell r="B5125">
            <v>41957</v>
          </cell>
          <cell r="C5125" t="str">
            <v>Офис</v>
          </cell>
          <cell r="D5125" t="str">
            <v>Зарплата 10</v>
          </cell>
          <cell r="G5125">
            <v>30000</v>
          </cell>
          <cell r="H5125">
            <v>70</v>
          </cell>
          <cell r="I5125">
            <v>50</v>
          </cell>
        </row>
        <row r="5126">
          <cell r="B5126">
            <v>41957</v>
          </cell>
          <cell r="C5126" t="str">
            <v>Офис</v>
          </cell>
          <cell r="D5126" t="str">
            <v>Зарплата 10</v>
          </cell>
          <cell r="G5126">
            <v>20000</v>
          </cell>
          <cell r="H5126">
            <v>70</v>
          </cell>
          <cell r="I5126">
            <v>50</v>
          </cell>
        </row>
        <row r="5127">
          <cell r="B5127">
            <v>41957</v>
          </cell>
          <cell r="C5127" t="str">
            <v>Офис</v>
          </cell>
          <cell r="D5127" t="str">
            <v>Зарплата 10</v>
          </cell>
          <cell r="G5127">
            <v>50000</v>
          </cell>
          <cell r="H5127">
            <v>70</v>
          </cell>
          <cell r="I5127">
            <v>50</v>
          </cell>
        </row>
        <row r="5128">
          <cell r="B5128">
            <v>41957</v>
          </cell>
          <cell r="C5128" t="str">
            <v>Офис</v>
          </cell>
          <cell r="D5128" t="str">
            <v>Зарплата 10</v>
          </cell>
          <cell r="G5128">
            <v>10870</v>
          </cell>
          <cell r="H5128">
            <v>70</v>
          </cell>
          <cell r="I5128">
            <v>50</v>
          </cell>
        </row>
        <row r="5129">
          <cell r="B5129">
            <v>41957</v>
          </cell>
          <cell r="C5129" t="str">
            <v>Офис</v>
          </cell>
          <cell r="D5129" t="str">
            <v>Зарплата 10</v>
          </cell>
          <cell r="G5129">
            <v>20000</v>
          </cell>
          <cell r="H5129">
            <v>70</v>
          </cell>
          <cell r="I5129">
            <v>50</v>
          </cell>
        </row>
        <row r="5130">
          <cell r="B5130">
            <v>41957</v>
          </cell>
          <cell r="C5130" t="str">
            <v>Офис</v>
          </cell>
          <cell r="D5130" t="str">
            <v>Зарплата 10</v>
          </cell>
          <cell r="G5130">
            <v>34780</v>
          </cell>
          <cell r="H5130">
            <v>70</v>
          </cell>
          <cell r="I5130">
            <v>50</v>
          </cell>
        </row>
        <row r="5131">
          <cell r="B5131">
            <v>41957</v>
          </cell>
          <cell r="C5131" t="str">
            <v>Офис</v>
          </cell>
          <cell r="D5131" t="str">
            <v>Зарплата 10</v>
          </cell>
          <cell r="G5131">
            <v>18970</v>
          </cell>
          <cell r="H5131">
            <v>70</v>
          </cell>
          <cell r="I5131">
            <v>50</v>
          </cell>
        </row>
        <row r="5132">
          <cell r="B5132">
            <v>41957</v>
          </cell>
          <cell r="C5132" t="str">
            <v>Офис</v>
          </cell>
          <cell r="D5132" t="str">
            <v>Зарплата 10</v>
          </cell>
          <cell r="G5132">
            <v>14800</v>
          </cell>
          <cell r="H5132">
            <v>70</v>
          </cell>
          <cell r="I5132">
            <v>50</v>
          </cell>
        </row>
        <row r="5133">
          <cell r="B5133">
            <v>41957</v>
          </cell>
          <cell r="C5133" t="str">
            <v>Офис</v>
          </cell>
          <cell r="D5133" t="str">
            <v>Зарплата 10</v>
          </cell>
          <cell r="G5133">
            <v>14350</v>
          </cell>
          <cell r="H5133">
            <v>70</v>
          </cell>
          <cell r="I5133">
            <v>50</v>
          </cell>
        </row>
        <row r="5134">
          <cell r="B5134">
            <v>41957</v>
          </cell>
          <cell r="C5134" t="str">
            <v>Офис</v>
          </cell>
          <cell r="D5134" t="str">
            <v>Зарплата 10</v>
          </cell>
          <cell r="G5134">
            <v>1090</v>
          </cell>
          <cell r="H5134">
            <v>70</v>
          </cell>
          <cell r="I5134">
            <v>50</v>
          </cell>
        </row>
        <row r="5135">
          <cell r="B5135">
            <v>41957</v>
          </cell>
          <cell r="C5135" t="str">
            <v>14.11.14 Толстой сквер FI</v>
          </cell>
          <cell r="D5135" t="str">
            <v>подотчет</v>
          </cell>
          <cell r="G5135">
            <v>17500</v>
          </cell>
          <cell r="H5135">
            <v>71</v>
          </cell>
          <cell r="I5135">
            <v>50</v>
          </cell>
        </row>
        <row r="5136">
          <cell r="B5136">
            <v>41960</v>
          </cell>
          <cell r="C5136" t="str">
            <v>14.11.19 ФМ DataBase Activation October-November</v>
          </cell>
          <cell r="D5136" t="str">
            <v>подотчет</v>
          </cell>
          <cell r="G5136">
            <v>1000</v>
          </cell>
          <cell r="H5136">
            <v>50</v>
          </cell>
          <cell r="I5136">
            <v>71</v>
          </cell>
        </row>
        <row r="5137">
          <cell r="B5137">
            <v>41960</v>
          </cell>
          <cell r="C5137" t="str">
            <v>14.11.14 Толстой сквер FI</v>
          </cell>
          <cell r="D5137" t="str">
            <v>подотчет</v>
          </cell>
          <cell r="G5137">
            <v>14000</v>
          </cell>
          <cell r="H5137">
            <v>50</v>
          </cell>
          <cell r="I5137">
            <v>71</v>
          </cell>
        </row>
        <row r="5138">
          <cell r="B5138">
            <v>41960</v>
          </cell>
          <cell r="C5138" t="str">
            <v>14.11.14 Толстой сквер FI</v>
          </cell>
          <cell r="D5138" t="str">
            <v>Доп. персонал</v>
          </cell>
          <cell r="G5138">
            <v>6000</v>
          </cell>
          <cell r="H5138">
            <v>60</v>
          </cell>
          <cell r="I5138">
            <v>50</v>
          </cell>
        </row>
        <row r="5139">
          <cell r="B5139">
            <v>41960</v>
          </cell>
          <cell r="C5139" t="str">
            <v>14.11.14 Толстой сквер FI</v>
          </cell>
          <cell r="D5139" t="str">
            <v>Доп. персонал</v>
          </cell>
          <cell r="G5139">
            <v>6000</v>
          </cell>
          <cell r="H5139">
            <v>20</v>
          </cell>
          <cell r="I5139">
            <v>60</v>
          </cell>
        </row>
        <row r="5140">
          <cell r="B5140">
            <v>41960</v>
          </cell>
          <cell r="C5140" t="str">
            <v>14.11.14 Толстой сквер FI</v>
          </cell>
          <cell r="D5140" t="str">
            <v>логистика и монтаж</v>
          </cell>
          <cell r="G5140">
            <v>3000</v>
          </cell>
          <cell r="H5140">
            <v>60</v>
          </cell>
          <cell r="I5140">
            <v>50</v>
          </cell>
        </row>
        <row r="5141">
          <cell r="B5141">
            <v>41960</v>
          </cell>
          <cell r="C5141" t="str">
            <v>14.11.14 Толстой сквер FI</v>
          </cell>
          <cell r="D5141" t="str">
            <v>логистика и монтаж</v>
          </cell>
          <cell r="G5141">
            <v>3000</v>
          </cell>
          <cell r="H5141">
            <v>20</v>
          </cell>
          <cell r="I5141">
            <v>60</v>
          </cell>
        </row>
        <row r="5142">
          <cell r="B5142">
            <v>41960</v>
          </cell>
          <cell r="C5142" t="str">
            <v>14.11.14 Толстой сквер FI</v>
          </cell>
          <cell r="D5142" t="str">
            <v>Сопровождение деятельности</v>
          </cell>
          <cell r="G5142">
            <v>1600</v>
          </cell>
          <cell r="H5142">
            <v>60</v>
          </cell>
          <cell r="I5142">
            <v>50</v>
          </cell>
        </row>
        <row r="5143">
          <cell r="B5143">
            <v>41960</v>
          </cell>
          <cell r="C5143" t="str">
            <v>14.11.14 Толстой сквер FI</v>
          </cell>
          <cell r="D5143" t="str">
            <v>Сопровождение деятельности</v>
          </cell>
          <cell r="G5143">
            <v>1600</v>
          </cell>
          <cell r="H5143">
            <v>20</v>
          </cell>
          <cell r="I5143">
            <v>60</v>
          </cell>
        </row>
        <row r="5144">
          <cell r="B5144">
            <v>41960</v>
          </cell>
          <cell r="C5144" t="str">
            <v>14.11.19 ФМ DataBase Activation October-November</v>
          </cell>
          <cell r="D5144" t="str">
            <v>Доп. персонал</v>
          </cell>
          <cell r="G5144">
            <v>1000</v>
          </cell>
          <cell r="H5144">
            <v>60</v>
          </cell>
          <cell r="I5144">
            <v>50</v>
          </cell>
        </row>
        <row r="5145">
          <cell r="B5145">
            <v>41960</v>
          </cell>
          <cell r="C5145" t="str">
            <v>14.11.19 ФМ DataBase Activation October-November</v>
          </cell>
          <cell r="D5145" t="str">
            <v>Доп. персонал</v>
          </cell>
          <cell r="G5145">
            <v>1000</v>
          </cell>
          <cell r="H5145">
            <v>20</v>
          </cell>
          <cell r="I5145">
            <v>60</v>
          </cell>
        </row>
        <row r="5146">
          <cell r="B5146">
            <v>41960</v>
          </cell>
          <cell r="C5146" t="str">
            <v>Офис</v>
          </cell>
          <cell r="D5146" t="str">
            <v>Зарплата 10</v>
          </cell>
          <cell r="G5146">
            <v>17000</v>
          </cell>
          <cell r="H5146">
            <v>70</v>
          </cell>
          <cell r="I5146">
            <v>50</v>
          </cell>
        </row>
        <row r="5147">
          <cell r="B5147">
            <v>41960</v>
          </cell>
          <cell r="C5147" t="str">
            <v>ФКЦ</v>
          </cell>
          <cell r="D5147" t="str">
            <v>Инвестиции</v>
          </cell>
          <cell r="G5147">
            <v>2000</v>
          </cell>
          <cell r="H5147">
            <v>20</v>
          </cell>
          <cell r="I5147">
            <v>60</v>
          </cell>
        </row>
        <row r="5148">
          <cell r="B5148">
            <v>41960</v>
          </cell>
          <cell r="C5148" t="str">
            <v>ФКЦ</v>
          </cell>
          <cell r="D5148" t="str">
            <v>Инвестиции</v>
          </cell>
          <cell r="G5148">
            <v>2000</v>
          </cell>
          <cell r="H5148">
            <v>60</v>
          </cell>
          <cell r="I5148">
            <v>50</v>
          </cell>
        </row>
        <row r="5149">
          <cell r="B5149">
            <v>41960</v>
          </cell>
          <cell r="C5149" t="str">
            <v>14.11.14 Толстой сквер FI</v>
          </cell>
          <cell r="D5149" t="str">
            <v>подотчет</v>
          </cell>
          <cell r="G5149">
            <v>25000</v>
          </cell>
          <cell r="H5149">
            <v>50</v>
          </cell>
          <cell r="I5149">
            <v>71</v>
          </cell>
        </row>
        <row r="5150">
          <cell r="B5150">
            <v>41960</v>
          </cell>
          <cell r="C5150" t="str">
            <v>14.11.14 ФМ Толстой сквер</v>
          </cell>
          <cell r="D5150" t="str">
            <v>аренда оборудования</v>
          </cell>
          <cell r="G5150">
            <v>17655</v>
          </cell>
          <cell r="H5150">
            <v>20</v>
          </cell>
          <cell r="I5150">
            <v>60</v>
          </cell>
        </row>
        <row r="5151">
          <cell r="B5151">
            <v>41960</v>
          </cell>
          <cell r="C5151" t="str">
            <v>14.11.14 ФМ Толстой сквер</v>
          </cell>
          <cell r="D5151" t="str">
            <v>аренда оборудования</v>
          </cell>
          <cell r="G5151">
            <v>17655</v>
          </cell>
          <cell r="H5151">
            <v>60</v>
          </cell>
          <cell r="I5151">
            <v>51</v>
          </cell>
        </row>
        <row r="5152">
          <cell r="B5152">
            <v>41960</v>
          </cell>
          <cell r="C5152" t="str">
            <v>14.11.15 ФМ Santa Barbara</v>
          </cell>
          <cell r="D5152" t="str">
            <v>аренда оборудования</v>
          </cell>
          <cell r="G5152">
            <v>17655</v>
          </cell>
          <cell r="H5152">
            <v>20</v>
          </cell>
          <cell r="I5152">
            <v>60</v>
          </cell>
        </row>
        <row r="5153">
          <cell r="B5153">
            <v>41960</v>
          </cell>
          <cell r="C5153" t="str">
            <v>14.11.15 ФМ Santa Barbara</v>
          </cell>
          <cell r="D5153" t="str">
            <v>аренда оборудования</v>
          </cell>
          <cell r="G5153">
            <v>17655</v>
          </cell>
          <cell r="H5153">
            <v>60</v>
          </cell>
          <cell r="I5153">
            <v>51</v>
          </cell>
        </row>
        <row r="5154">
          <cell r="B5154">
            <v>41960</v>
          </cell>
          <cell r="C5154" t="str">
            <v>Взаиморасчеты МП-ФЮ</v>
          </cell>
          <cell r="D5154" t="str">
            <v>оплата покупателя</v>
          </cell>
          <cell r="G5154">
            <v>250000</v>
          </cell>
          <cell r="H5154">
            <v>51</v>
          </cell>
          <cell r="I5154">
            <v>62</v>
          </cell>
        </row>
        <row r="5155">
          <cell r="B5155">
            <v>41961</v>
          </cell>
          <cell r="C5155" t="str">
            <v>14.11.14 Толстой сквер FI</v>
          </cell>
          <cell r="D5155" t="str">
            <v>подотчет</v>
          </cell>
          <cell r="G5155">
            <v>5000</v>
          </cell>
          <cell r="H5155">
            <v>50</v>
          </cell>
          <cell r="I5155">
            <v>71</v>
          </cell>
        </row>
        <row r="5156">
          <cell r="B5156">
            <v>41961</v>
          </cell>
          <cell r="C5156" t="str">
            <v>14.11.14 Толстой сквер FI</v>
          </cell>
          <cell r="D5156" t="str">
            <v>Сопровождение деятельности</v>
          </cell>
          <cell r="G5156">
            <v>1668</v>
          </cell>
          <cell r="H5156">
            <v>20</v>
          </cell>
          <cell r="I5156">
            <v>60</v>
          </cell>
        </row>
        <row r="5157">
          <cell r="B5157">
            <v>41961</v>
          </cell>
          <cell r="C5157" t="str">
            <v>14.11.14 Толстой сквер FI</v>
          </cell>
          <cell r="D5157" t="str">
            <v>Сопровождение деятельности</v>
          </cell>
          <cell r="G5157">
            <v>1668</v>
          </cell>
          <cell r="H5157">
            <v>60</v>
          </cell>
          <cell r="I5157">
            <v>50</v>
          </cell>
        </row>
        <row r="5158">
          <cell r="B5158">
            <v>41961</v>
          </cell>
          <cell r="C5158" t="str">
            <v>14.11.14 Толстой сквер FI</v>
          </cell>
          <cell r="D5158" t="str">
            <v>Сопровождение деятельности</v>
          </cell>
          <cell r="G5158">
            <v>1073.4000000000001</v>
          </cell>
          <cell r="H5158">
            <v>20</v>
          </cell>
          <cell r="I5158">
            <v>60</v>
          </cell>
        </row>
        <row r="5159">
          <cell r="B5159">
            <v>41961</v>
          </cell>
          <cell r="C5159" t="str">
            <v>14.11.14 Толстой сквер FI</v>
          </cell>
          <cell r="D5159" t="str">
            <v>Сопровождение деятельности</v>
          </cell>
          <cell r="G5159">
            <v>1073.4000000000001</v>
          </cell>
          <cell r="H5159">
            <v>60</v>
          </cell>
          <cell r="I5159">
            <v>50</v>
          </cell>
        </row>
        <row r="5160">
          <cell r="B5160">
            <v>41961</v>
          </cell>
          <cell r="C5160" t="str">
            <v>14.10.15 Адамант Континент</v>
          </cell>
          <cell r="D5160" t="str">
            <v>подотчет</v>
          </cell>
          <cell r="G5160">
            <v>36000</v>
          </cell>
          <cell r="H5160">
            <v>50</v>
          </cell>
          <cell r="I5160">
            <v>71</v>
          </cell>
        </row>
        <row r="5161">
          <cell r="B5161">
            <v>41961</v>
          </cell>
          <cell r="C5161" t="str">
            <v>14.10.15 Адамант Континент</v>
          </cell>
          <cell r="D5161" t="str">
            <v>Промоперсонал</v>
          </cell>
          <cell r="G5161">
            <v>36000</v>
          </cell>
          <cell r="H5161">
            <v>20</v>
          </cell>
          <cell r="I5161">
            <v>60</v>
          </cell>
        </row>
        <row r="5162">
          <cell r="B5162">
            <v>41961</v>
          </cell>
          <cell r="C5162" t="str">
            <v>14.10.15 Адамант Континент</v>
          </cell>
          <cell r="D5162" t="str">
            <v>Промоперсонал</v>
          </cell>
          <cell r="G5162">
            <v>36000</v>
          </cell>
          <cell r="H5162">
            <v>60</v>
          </cell>
          <cell r="I5162">
            <v>50</v>
          </cell>
        </row>
        <row r="5163">
          <cell r="B5163">
            <v>41961</v>
          </cell>
          <cell r="C5163" t="str">
            <v>14.10.22 Адамант Континент</v>
          </cell>
          <cell r="D5163" t="str">
            <v>подотчет</v>
          </cell>
          <cell r="G5163">
            <v>35800</v>
          </cell>
          <cell r="H5163">
            <v>50</v>
          </cell>
          <cell r="I5163">
            <v>71</v>
          </cell>
        </row>
        <row r="5164">
          <cell r="B5164">
            <v>41961</v>
          </cell>
          <cell r="C5164" t="str">
            <v>14.10.22 Адамант Континент</v>
          </cell>
          <cell r="D5164" t="str">
            <v>Промоперсонал</v>
          </cell>
          <cell r="G5164">
            <v>35800</v>
          </cell>
          <cell r="H5164">
            <v>20</v>
          </cell>
          <cell r="I5164">
            <v>60</v>
          </cell>
        </row>
        <row r="5165">
          <cell r="B5165">
            <v>41961</v>
          </cell>
          <cell r="C5165" t="str">
            <v>14.10.22 Адамант Континент</v>
          </cell>
          <cell r="D5165" t="str">
            <v>Промоперсонал</v>
          </cell>
          <cell r="G5165">
            <v>35800</v>
          </cell>
          <cell r="H5165">
            <v>60</v>
          </cell>
          <cell r="I5165">
            <v>50</v>
          </cell>
        </row>
        <row r="5166">
          <cell r="B5166">
            <v>41961</v>
          </cell>
          <cell r="C5166" t="str">
            <v>Офис</v>
          </cell>
          <cell r="D5166" t="str">
            <v>накладные расходы</v>
          </cell>
          <cell r="G5166">
            <v>1800</v>
          </cell>
          <cell r="H5166">
            <v>26</v>
          </cell>
          <cell r="I5166">
            <v>76</v>
          </cell>
        </row>
        <row r="5167">
          <cell r="B5167">
            <v>41961</v>
          </cell>
          <cell r="C5167" t="str">
            <v>Офис</v>
          </cell>
          <cell r="D5167" t="str">
            <v>накладные расходы</v>
          </cell>
          <cell r="G5167">
            <v>1800</v>
          </cell>
          <cell r="H5167">
            <v>76</v>
          </cell>
          <cell r="I5167">
            <v>50</v>
          </cell>
        </row>
        <row r="5168">
          <cell r="B5168">
            <v>41961</v>
          </cell>
          <cell r="C5168" t="str">
            <v>Офис</v>
          </cell>
          <cell r="D5168" t="str">
            <v>РКО</v>
          </cell>
          <cell r="G5168">
            <v>187</v>
          </cell>
          <cell r="H5168">
            <v>26</v>
          </cell>
          <cell r="I5168">
            <v>76</v>
          </cell>
        </row>
        <row r="5169">
          <cell r="B5169">
            <v>41961</v>
          </cell>
          <cell r="C5169" t="str">
            <v>Офис</v>
          </cell>
          <cell r="D5169" t="str">
            <v>РКО</v>
          </cell>
          <cell r="G5169">
            <v>187</v>
          </cell>
          <cell r="H5169">
            <v>76</v>
          </cell>
          <cell r="I5169">
            <v>51</v>
          </cell>
        </row>
        <row r="5170">
          <cell r="B5170">
            <v>41961</v>
          </cell>
          <cell r="C5170" t="str">
            <v>Офис</v>
          </cell>
          <cell r="D5170" t="str">
            <v>налоги</v>
          </cell>
          <cell r="G5170">
            <v>505.89</v>
          </cell>
          <cell r="H5170">
            <v>68</v>
          </cell>
          <cell r="I5170">
            <v>51</v>
          </cell>
        </row>
        <row r="5171">
          <cell r="B5171">
            <v>41961</v>
          </cell>
          <cell r="C5171" t="str">
            <v>Офис</v>
          </cell>
          <cell r="D5171" t="str">
            <v>налоги</v>
          </cell>
          <cell r="G5171">
            <v>3667.71</v>
          </cell>
          <cell r="H5171">
            <v>68</v>
          </cell>
          <cell r="I5171">
            <v>51</v>
          </cell>
        </row>
        <row r="5172">
          <cell r="B5172">
            <v>41961</v>
          </cell>
          <cell r="C5172" t="str">
            <v>Офис</v>
          </cell>
          <cell r="D5172" t="str">
            <v>налоги</v>
          </cell>
          <cell r="G5172">
            <v>6450.11</v>
          </cell>
          <cell r="H5172">
            <v>68</v>
          </cell>
          <cell r="I5172">
            <v>51</v>
          </cell>
        </row>
        <row r="5173">
          <cell r="B5173">
            <v>41961</v>
          </cell>
          <cell r="C5173" t="str">
            <v>Офис</v>
          </cell>
          <cell r="D5173" t="str">
            <v>налоги</v>
          </cell>
          <cell r="G5173">
            <v>27824</v>
          </cell>
          <cell r="H5173">
            <v>68</v>
          </cell>
          <cell r="I5173">
            <v>51</v>
          </cell>
        </row>
        <row r="5174">
          <cell r="B5174">
            <v>41961</v>
          </cell>
          <cell r="C5174" t="str">
            <v>Офис</v>
          </cell>
          <cell r="D5174" t="str">
            <v>налоги</v>
          </cell>
          <cell r="G5174">
            <v>44207</v>
          </cell>
          <cell r="H5174">
            <v>68</v>
          </cell>
          <cell r="I5174">
            <v>51</v>
          </cell>
        </row>
        <row r="5175">
          <cell r="B5175">
            <v>41961</v>
          </cell>
          <cell r="C5175" t="str">
            <v>Офис</v>
          </cell>
          <cell r="D5175" t="str">
            <v>налоги</v>
          </cell>
          <cell r="G5175">
            <v>16442</v>
          </cell>
          <cell r="H5175">
            <v>68</v>
          </cell>
          <cell r="I5175">
            <v>51</v>
          </cell>
        </row>
        <row r="5176">
          <cell r="B5176">
            <v>41961</v>
          </cell>
          <cell r="C5176" t="str">
            <v>офис</v>
          </cell>
          <cell r="D5176" t="str">
            <v>аренда</v>
          </cell>
          <cell r="G5176">
            <v>23413.919999999998</v>
          </cell>
          <cell r="H5176">
            <v>26</v>
          </cell>
          <cell r="I5176">
            <v>76</v>
          </cell>
        </row>
        <row r="5177">
          <cell r="B5177">
            <v>41961</v>
          </cell>
          <cell r="C5177" t="str">
            <v>офис</v>
          </cell>
          <cell r="D5177" t="str">
            <v>аренда</v>
          </cell>
          <cell r="G5177">
            <v>23413.919999999998</v>
          </cell>
          <cell r="H5177">
            <v>76</v>
          </cell>
          <cell r="I5177">
            <v>51</v>
          </cell>
        </row>
        <row r="5178">
          <cell r="B5178">
            <v>41961</v>
          </cell>
          <cell r="C5178" t="str">
            <v>14.10.10 ФМ Закупка премиумсов</v>
          </cell>
          <cell r="D5178" t="str">
            <v>оплата покупателя</v>
          </cell>
          <cell r="G5178">
            <v>1304490</v>
          </cell>
          <cell r="H5178">
            <v>51</v>
          </cell>
          <cell r="I5178">
            <v>62</v>
          </cell>
        </row>
        <row r="5179">
          <cell r="B5179">
            <v>41961</v>
          </cell>
          <cell r="C5179" t="str">
            <v>офис</v>
          </cell>
          <cell r="D5179" t="str">
            <v>Зарплата 10</v>
          </cell>
          <cell r="G5179">
            <v>3915</v>
          </cell>
          <cell r="H5179">
            <v>70</v>
          </cell>
          <cell r="I5179">
            <v>51</v>
          </cell>
        </row>
        <row r="5180">
          <cell r="B5180">
            <v>41961</v>
          </cell>
          <cell r="C5180" t="str">
            <v>офис</v>
          </cell>
          <cell r="D5180" t="str">
            <v>Зарплата 10</v>
          </cell>
          <cell r="G5180">
            <v>7830</v>
          </cell>
          <cell r="H5180">
            <v>70</v>
          </cell>
          <cell r="I5180">
            <v>51</v>
          </cell>
        </row>
        <row r="5181">
          <cell r="B5181">
            <v>41961</v>
          </cell>
          <cell r="C5181" t="str">
            <v>офис</v>
          </cell>
          <cell r="D5181" t="str">
            <v>Зарплата 11</v>
          </cell>
          <cell r="G5181">
            <v>7830</v>
          </cell>
          <cell r="H5181">
            <v>70</v>
          </cell>
          <cell r="I5181">
            <v>51</v>
          </cell>
        </row>
        <row r="5182">
          <cell r="B5182">
            <v>41961</v>
          </cell>
          <cell r="C5182" t="str">
            <v>офис</v>
          </cell>
          <cell r="D5182" t="str">
            <v>Зарплата 10</v>
          </cell>
          <cell r="G5182">
            <v>10440</v>
          </cell>
          <cell r="H5182">
            <v>70</v>
          </cell>
          <cell r="I5182">
            <v>51</v>
          </cell>
        </row>
        <row r="5183">
          <cell r="B5183">
            <v>41961</v>
          </cell>
          <cell r="C5183" t="str">
            <v>офис</v>
          </cell>
          <cell r="D5183" t="str">
            <v>Зарплата 10</v>
          </cell>
          <cell r="G5183">
            <v>10440</v>
          </cell>
          <cell r="H5183">
            <v>70</v>
          </cell>
          <cell r="I5183">
            <v>51</v>
          </cell>
        </row>
        <row r="5184">
          <cell r="B5184">
            <v>41961</v>
          </cell>
          <cell r="C5184" t="str">
            <v>офис</v>
          </cell>
          <cell r="D5184" t="str">
            <v>Зарплата 11</v>
          </cell>
          <cell r="G5184">
            <v>10440</v>
          </cell>
          <cell r="H5184">
            <v>70</v>
          </cell>
          <cell r="I5184">
            <v>51</v>
          </cell>
        </row>
        <row r="5185">
          <cell r="B5185">
            <v>41962</v>
          </cell>
          <cell r="C5185" t="str">
            <v>14.11.19 ФМ DataBase Activation October-November</v>
          </cell>
          <cell r="D5185" t="str">
            <v>Комиссия контрагентам</v>
          </cell>
          <cell r="G5185">
            <v>6190</v>
          </cell>
          <cell r="H5185">
            <v>20</v>
          </cell>
          <cell r="I5185">
            <v>60</v>
          </cell>
        </row>
        <row r="5186">
          <cell r="B5186">
            <v>41962</v>
          </cell>
          <cell r="C5186" t="str">
            <v>14.11.19 ФМ DataBase Activation October-November</v>
          </cell>
          <cell r="D5186" t="str">
            <v>Сопровождение деятельности</v>
          </cell>
          <cell r="G5186">
            <v>1000</v>
          </cell>
          <cell r="H5186">
            <v>20</v>
          </cell>
          <cell r="I5186">
            <v>60</v>
          </cell>
        </row>
        <row r="5187">
          <cell r="B5187">
            <v>41962</v>
          </cell>
          <cell r="C5187" t="str">
            <v>Офис</v>
          </cell>
          <cell r="D5187" t="str">
            <v>накладные расходы</v>
          </cell>
          <cell r="G5187">
            <v>2198</v>
          </cell>
          <cell r="H5187">
            <v>76</v>
          </cell>
          <cell r="I5187">
            <v>51</v>
          </cell>
        </row>
        <row r="5188">
          <cell r="B5188">
            <v>41962</v>
          </cell>
          <cell r="C5188" t="str">
            <v>Офис</v>
          </cell>
          <cell r="D5188" t="str">
            <v>накладные расходы</v>
          </cell>
          <cell r="G5188">
            <v>2198</v>
          </cell>
          <cell r="H5188">
            <v>26</v>
          </cell>
          <cell r="I5188">
            <v>76</v>
          </cell>
        </row>
        <row r="5189">
          <cell r="B5189">
            <v>41962</v>
          </cell>
          <cell r="C5189" t="str">
            <v>Газель</v>
          </cell>
          <cell r="D5189" t="str">
            <v>обслуживание газели</v>
          </cell>
          <cell r="G5189">
            <v>10000</v>
          </cell>
          <cell r="H5189">
            <v>60</v>
          </cell>
          <cell r="I5189">
            <v>51</v>
          </cell>
        </row>
        <row r="5190">
          <cell r="B5190">
            <v>41962</v>
          </cell>
          <cell r="C5190" t="str">
            <v>Газель</v>
          </cell>
          <cell r="D5190" t="str">
            <v>обслуживание газели</v>
          </cell>
          <cell r="G5190">
            <v>10000</v>
          </cell>
          <cell r="H5190">
            <v>20</v>
          </cell>
          <cell r="I5190">
            <v>60</v>
          </cell>
        </row>
        <row r="5191">
          <cell r="B5191">
            <v>41962</v>
          </cell>
          <cell r="C5191" t="str">
            <v>Офис</v>
          </cell>
          <cell r="D5191" t="str">
            <v>Зарплата 11</v>
          </cell>
          <cell r="G5191">
            <v>1335.85</v>
          </cell>
          <cell r="H5191">
            <v>70</v>
          </cell>
          <cell r="I5191">
            <v>51</v>
          </cell>
        </row>
        <row r="5192">
          <cell r="B5192">
            <v>41962</v>
          </cell>
          <cell r="C5192" t="str">
            <v>14.11.14 ФМ Толстой сквер</v>
          </cell>
          <cell r="D5192" t="str">
            <v>подотчет</v>
          </cell>
          <cell r="G5192">
            <v>53700</v>
          </cell>
          <cell r="H5192">
            <v>50</v>
          </cell>
          <cell r="I5192">
            <v>71</v>
          </cell>
        </row>
        <row r="5193">
          <cell r="B5193">
            <v>41962</v>
          </cell>
          <cell r="C5193" t="str">
            <v>14.11.14 ФМ Толстой сквер</v>
          </cell>
          <cell r="D5193" t="str">
            <v>Промоперсонал</v>
          </cell>
          <cell r="G5193">
            <v>8250</v>
          </cell>
          <cell r="H5193">
            <v>20</v>
          </cell>
          <cell r="I5193">
            <v>60</v>
          </cell>
        </row>
        <row r="5194">
          <cell r="B5194">
            <v>41962</v>
          </cell>
          <cell r="C5194" t="str">
            <v>14.11.14 ФМ Толстой сквер</v>
          </cell>
          <cell r="D5194" t="str">
            <v>Доп. персонал</v>
          </cell>
          <cell r="G5194">
            <v>18500</v>
          </cell>
          <cell r="H5194">
            <v>20</v>
          </cell>
          <cell r="I5194">
            <v>60</v>
          </cell>
        </row>
        <row r="5195">
          <cell r="B5195">
            <v>41962</v>
          </cell>
          <cell r="C5195" t="str">
            <v>14.11.14 ФМ Толстой сквер</v>
          </cell>
          <cell r="D5195" t="str">
            <v>логистика и монтаж</v>
          </cell>
          <cell r="G5195">
            <v>26800</v>
          </cell>
          <cell r="H5195">
            <v>20</v>
          </cell>
          <cell r="I5195">
            <v>60</v>
          </cell>
        </row>
        <row r="5196">
          <cell r="B5196">
            <v>41962</v>
          </cell>
          <cell r="C5196" t="str">
            <v>14.11.14 ФМ Толстой сквер</v>
          </cell>
          <cell r="D5196" t="str">
            <v>сопровождение деятельности</v>
          </cell>
          <cell r="G5196">
            <v>747</v>
          </cell>
          <cell r="H5196">
            <v>20</v>
          </cell>
          <cell r="I5196">
            <v>60</v>
          </cell>
        </row>
        <row r="5197">
          <cell r="B5197">
            <v>41962</v>
          </cell>
          <cell r="C5197" t="str">
            <v>14.11.14 ФМ Толстой сквер</v>
          </cell>
          <cell r="D5197" t="str">
            <v>Промоперсонал</v>
          </cell>
          <cell r="G5197">
            <v>8250</v>
          </cell>
          <cell r="H5197">
            <v>60</v>
          </cell>
          <cell r="I5197">
            <v>50</v>
          </cell>
        </row>
        <row r="5198">
          <cell r="B5198">
            <v>41962</v>
          </cell>
          <cell r="C5198" t="str">
            <v>14.11.14 ФМ Толстой сквер</v>
          </cell>
          <cell r="D5198" t="str">
            <v>Доп. персонал</v>
          </cell>
          <cell r="G5198">
            <v>18500</v>
          </cell>
          <cell r="H5198">
            <v>60</v>
          </cell>
          <cell r="I5198">
            <v>50</v>
          </cell>
        </row>
        <row r="5199">
          <cell r="B5199">
            <v>41962</v>
          </cell>
          <cell r="C5199" t="str">
            <v>14.11.14 ФМ Толстой сквер</v>
          </cell>
          <cell r="D5199" t="str">
            <v>логистика и монтаж</v>
          </cell>
          <cell r="G5199">
            <v>26800</v>
          </cell>
          <cell r="H5199">
            <v>60</v>
          </cell>
          <cell r="I5199">
            <v>50</v>
          </cell>
        </row>
        <row r="5200">
          <cell r="B5200">
            <v>41962</v>
          </cell>
          <cell r="C5200" t="str">
            <v>14.11.14 ФМ Толстой сквер</v>
          </cell>
          <cell r="D5200" t="str">
            <v>сопровождение деятельности</v>
          </cell>
          <cell r="G5200">
            <v>747</v>
          </cell>
          <cell r="H5200">
            <v>60</v>
          </cell>
          <cell r="I5200">
            <v>50</v>
          </cell>
        </row>
        <row r="5201">
          <cell r="B5201">
            <v>41962</v>
          </cell>
          <cell r="C5201" t="str">
            <v>14.11.14 Толстой сквер FI</v>
          </cell>
          <cell r="D5201" t="str">
            <v>подотчет</v>
          </cell>
          <cell r="G5201">
            <v>152000</v>
          </cell>
          <cell r="H5201">
            <v>50</v>
          </cell>
          <cell r="I5201">
            <v>71</v>
          </cell>
        </row>
        <row r="5202">
          <cell r="B5202">
            <v>41962</v>
          </cell>
          <cell r="C5202" t="str">
            <v>14.11.14 Толстой сквер FI</v>
          </cell>
          <cell r="D5202" t="str">
            <v>аренда оборудования</v>
          </cell>
          <cell r="G5202">
            <v>12500</v>
          </cell>
          <cell r="H5202">
            <v>60</v>
          </cell>
          <cell r="I5202">
            <v>50</v>
          </cell>
        </row>
        <row r="5203">
          <cell r="B5203">
            <v>41962</v>
          </cell>
          <cell r="C5203" t="str">
            <v>14.11.14 Толстой сквер FI</v>
          </cell>
          <cell r="D5203" t="str">
            <v>Доп. персонал</v>
          </cell>
          <cell r="G5203">
            <v>10000</v>
          </cell>
          <cell r="H5203">
            <v>60</v>
          </cell>
          <cell r="I5203">
            <v>50</v>
          </cell>
        </row>
        <row r="5204">
          <cell r="B5204">
            <v>41962</v>
          </cell>
          <cell r="C5204" t="str">
            <v>14.11.14 Толстой сквер FI</v>
          </cell>
          <cell r="D5204" t="str">
            <v>Промоперсонал</v>
          </cell>
          <cell r="G5204">
            <v>3000</v>
          </cell>
          <cell r="H5204">
            <v>60</v>
          </cell>
          <cell r="I5204">
            <v>50</v>
          </cell>
        </row>
        <row r="5205">
          <cell r="B5205">
            <v>41962</v>
          </cell>
          <cell r="C5205" t="str">
            <v>14.11.14 Толстой сквер FI</v>
          </cell>
          <cell r="D5205" t="str">
            <v>Доп. персонал</v>
          </cell>
          <cell r="G5205">
            <v>125000</v>
          </cell>
          <cell r="H5205">
            <v>60</v>
          </cell>
          <cell r="I5205">
            <v>50</v>
          </cell>
        </row>
        <row r="5206">
          <cell r="B5206">
            <v>41962</v>
          </cell>
          <cell r="C5206" t="str">
            <v>14.11.14 Толстой сквер FI</v>
          </cell>
          <cell r="D5206" t="str">
            <v>логистика и монтаж</v>
          </cell>
          <cell r="G5206">
            <v>6600</v>
          </cell>
          <cell r="H5206">
            <v>60</v>
          </cell>
          <cell r="I5206">
            <v>50</v>
          </cell>
        </row>
        <row r="5207">
          <cell r="B5207">
            <v>41962</v>
          </cell>
          <cell r="C5207" t="str">
            <v>14.11.14 Толстой сквер FI</v>
          </cell>
          <cell r="D5207" t="str">
            <v>аренда оборудования</v>
          </cell>
          <cell r="G5207">
            <v>12500</v>
          </cell>
          <cell r="H5207">
            <v>20</v>
          </cell>
          <cell r="I5207">
            <v>60</v>
          </cell>
        </row>
        <row r="5208">
          <cell r="B5208">
            <v>41962</v>
          </cell>
          <cell r="C5208" t="str">
            <v>14.11.14 Толстой сквер FI</v>
          </cell>
          <cell r="D5208" t="str">
            <v>Доп. персонал</v>
          </cell>
          <cell r="G5208">
            <v>10000</v>
          </cell>
          <cell r="H5208">
            <v>20</v>
          </cell>
          <cell r="I5208">
            <v>60</v>
          </cell>
        </row>
        <row r="5209">
          <cell r="B5209">
            <v>41962</v>
          </cell>
          <cell r="C5209" t="str">
            <v>14.11.14 Толстой сквер FI</v>
          </cell>
          <cell r="D5209" t="str">
            <v>Промоперсонал</v>
          </cell>
          <cell r="G5209">
            <v>3000</v>
          </cell>
          <cell r="H5209">
            <v>20</v>
          </cell>
          <cell r="I5209">
            <v>60</v>
          </cell>
        </row>
        <row r="5210">
          <cell r="B5210">
            <v>41962</v>
          </cell>
          <cell r="C5210" t="str">
            <v>14.11.14 Толстой сквер FI</v>
          </cell>
          <cell r="D5210" t="str">
            <v>Доп. персонал</v>
          </cell>
          <cell r="G5210">
            <v>125000</v>
          </cell>
          <cell r="H5210">
            <v>20</v>
          </cell>
          <cell r="I5210">
            <v>60</v>
          </cell>
        </row>
        <row r="5211">
          <cell r="B5211">
            <v>41962</v>
          </cell>
          <cell r="C5211" t="str">
            <v>14.11.14 Толстой сквер FI</v>
          </cell>
          <cell r="D5211" t="str">
            <v>логистика и монтаж</v>
          </cell>
          <cell r="G5211">
            <v>6600</v>
          </cell>
          <cell r="H5211">
            <v>20</v>
          </cell>
          <cell r="I5211">
            <v>60</v>
          </cell>
        </row>
        <row r="5212">
          <cell r="B5212">
            <v>41962</v>
          </cell>
          <cell r="C5212" t="str">
            <v>14.11.15 ФМ Santa Barbara</v>
          </cell>
          <cell r="D5212" t="str">
            <v>подотчет</v>
          </cell>
          <cell r="G5212">
            <v>68100</v>
          </cell>
          <cell r="H5212">
            <v>50</v>
          </cell>
          <cell r="I5212">
            <v>71</v>
          </cell>
        </row>
        <row r="5213">
          <cell r="B5213">
            <v>41962</v>
          </cell>
          <cell r="C5213" t="str">
            <v>14.11.15 ФМ Santa Barbara</v>
          </cell>
          <cell r="D5213" t="str">
            <v>Промоперсонал</v>
          </cell>
          <cell r="G5213">
            <v>10500</v>
          </cell>
          <cell r="H5213">
            <v>60</v>
          </cell>
          <cell r="I5213">
            <v>50</v>
          </cell>
        </row>
        <row r="5214">
          <cell r="B5214">
            <v>41962</v>
          </cell>
          <cell r="C5214" t="str">
            <v>14.11.15 ФМ Santa Barbara</v>
          </cell>
          <cell r="D5214" t="str">
            <v>Доп. персонал</v>
          </cell>
          <cell r="G5214">
            <v>29000</v>
          </cell>
          <cell r="H5214">
            <v>60</v>
          </cell>
          <cell r="I5214">
            <v>50</v>
          </cell>
        </row>
        <row r="5215">
          <cell r="B5215">
            <v>41962</v>
          </cell>
          <cell r="C5215" t="str">
            <v>14.11.15 ФМ Santa Barbara</v>
          </cell>
          <cell r="D5215" t="str">
            <v>логистика и монтаж</v>
          </cell>
          <cell r="G5215">
            <v>19000</v>
          </cell>
          <cell r="H5215">
            <v>60</v>
          </cell>
          <cell r="I5215">
            <v>50</v>
          </cell>
        </row>
        <row r="5216">
          <cell r="B5216">
            <v>41962</v>
          </cell>
          <cell r="C5216" t="str">
            <v>14.11.15 ФМ Santa Barbara</v>
          </cell>
          <cell r="D5216" t="str">
            <v>Сопровождение деятельности</v>
          </cell>
          <cell r="G5216">
            <v>1700</v>
          </cell>
          <cell r="H5216">
            <v>60</v>
          </cell>
          <cell r="I5216">
            <v>50</v>
          </cell>
        </row>
        <row r="5217">
          <cell r="B5217">
            <v>41962</v>
          </cell>
          <cell r="C5217" t="str">
            <v>14.11.15 ФМ Santa Barbara</v>
          </cell>
          <cell r="D5217" t="str">
            <v>накладные расходы</v>
          </cell>
          <cell r="G5217">
            <v>1711.1</v>
          </cell>
          <cell r="H5217">
            <v>60</v>
          </cell>
          <cell r="I5217">
            <v>50</v>
          </cell>
        </row>
        <row r="5218">
          <cell r="B5218">
            <v>41962</v>
          </cell>
          <cell r="C5218" t="str">
            <v>14.11.15 ФМ Santa Barbara</v>
          </cell>
          <cell r="D5218" t="str">
            <v>Сопровождение деятельности</v>
          </cell>
          <cell r="G5218">
            <v>100</v>
          </cell>
          <cell r="H5218">
            <v>60</v>
          </cell>
          <cell r="I5218">
            <v>50</v>
          </cell>
        </row>
        <row r="5219">
          <cell r="B5219">
            <v>41962</v>
          </cell>
          <cell r="C5219" t="str">
            <v>14.11.15 ФМ Santa Barbara</v>
          </cell>
          <cell r="D5219" t="str">
            <v>Сопровождение деятельности</v>
          </cell>
          <cell r="G5219">
            <v>2300</v>
          </cell>
          <cell r="H5219">
            <v>60</v>
          </cell>
          <cell r="I5219">
            <v>50</v>
          </cell>
        </row>
        <row r="5220">
          <cell r="B5220">
            <v>41962</v>
          </cell>
          <cell r="C5220" t="str">
            <v>14.11.15 ФМ Santa Barbara</v>
          </cell>
          <cell r="D5220" t="str">
            <v>Промоперсонал</v>
          </cell>
          <cell r="G5220">
            <v>10500</v>
          </cell>
          <cell r="H5220">
            <v>20</v>
          </cell>
          <cell r="I5220">
            <v>60</v>
          </cell>
        </row>
        <row r="5221">
          <cell r="B5221">
            <v>41962</v>
          </cell>
          <cell r="C5221" t="str">
            <v>14.11.15 ФМ Santa Barbara</v>
          </cell>
          <cell r="D5221" t="str">
            <v>Доп. персонал</v>
          </cell>
          <cell r="G5221">
            <v>29000</v>
          </cell>
          <cell r="H5221">
            <v>20</v>
          </cell>
          <cell r="I5221">
            <v>60</v>
          </cell>
        </row>
        <row r="5222">
          <cell r="B5222">
            <v>41962</v>
          </cell>
          <cell r="C5222" t="str">
            <v>14.11.15 ФМ Santa Barbara</v>
          </cell>
          <cell r="D5222" t="str">
            <v>логистика и монтаж</v>
          </cell>
          <cell r="G5222">
            <v>19000</v>
          </cell>
          <cell r="H5222">
            <v>20</v>
          </cell>
          <cell r="I5222">
            <v>60</v>
          </cell>
        </row>
        <row r="5223">
          <cell r="B5223">
            <v>41962</v>
          </cell>
          <cell r="C5223" t="str">
            <v>14.11.15 ФМ Santa Barbara</v>
          </cell>
          <cell r="D5223" t="str">
            <v>Сопровождение деятельности</v>
          </cell>
          <cell r="G5223">
            <v>1700</v>
          </cell>
          <cell r="H5223">
            <v>20</v>
          </cell>
          <cell r="I5223">
            <v>60</v>
          </cell>
        </row>
        <row r="5224">
          <cell r="B5224">
            <v>41962</v>
          </cell>
          <cell r="C5224" t="str">
            <v>14.11.15 ФМ Santa Barbara</v>
          </cell>
          <cell r="D5224" t="str">
            <v>накладные расходы</v>
          </cell>
          <cell r="G5224">
            <v>1711.1</v>
          </cell>
          <cell r="H5224">
            <v>20</v>
          </cell>
          <cell r="I5224">
            <v>60</v>
          </cell>
        </row>
        <row r="5225">
          <cell r="B5225">
            <v>41962</v>
          </cell>
          <cell r="C5225" t="str">
            <v>14.11.15 ФМ Santa Barbara</v>
          </cell>
          <cell r="D5225" t="str">
            <v>Сопровождение деятельности</v>
          </cell>
          <cell r="G5225">
            <v>100</v>
          </cell>
          <cell r="H5225">
            <v>20</v>
          </cell>
          <cell r="I5225">
            <v>60</v>
          </cell>
        </row>
        <row r="5226">
          <cell r="B5226">
            <v>41962</v>
          </cell>
          <cell r="C5226" t="str">
            <v>14.11.15 ФМ Santa Barbara</v>
          </cell>
          <cell r="D5226" t="str">
            <v>Сопровождение деятельности</v>
          </cell>
          <cell r="G5226">
            <v>2300</v>
          </cell>
          <cell r="H5226">
            <v>20</v>
          </cell>
          <cell r="I5226">
            <v>60</v>
          </cell>
        </row>
        <row r="5227">
          <cell r="B5227">
            <v>41962</v>
          </cell>
          <cell r="C5227" t="str">
            <v>ФД</v>
          </cell>
          <cell r="D5227" t="str">
            <v>перемещение</v>
          </cell>
          <cell r="G5227">
            <v>630000</v>
          </cell>
          <cell r="H5227">
            <v>50</v>
          </cell>
          <cell r="I5227">
            <v>51</v>
          </cell>
        </row>
        <row r="5228">
          <cell r="B5228">
            <v>41962</v>
          </cell>
          <cell r="C5228" t="str">
            <v>14.11.27 ФМ DataBase Activation October-November</v>
          </cell>
          <cell r="D5228" t="str">
            <v>Сопровождение деятельности</v>
          </cell>
          <cell r="G5228">
            <v>1000</v>
          </cell>
          <cell r="H5228">
            <v>60</v>
          </cell>
          <cell r="I5228">
            <v>50</v>
          </cell>
        </row>
        <row r="5229">
          <cell r="B5229">
            <v>41962</v>
          </cell>
          <cell r="C5229" t="str">
            <v>14.11.27 ФМ DataBase Activation October-November</v>
          </cell>
          <cell r="D5229" t="str">
            <v>Сопровождение деятельности</v>
          </cell>
          <cell r="G5229">
            <v>1000</v>
          </cell>
          <cell r="H5229">
            <v>20</v>
          </cell>
          <cell r="I5229">
            <v>60</v>
          </cell>
        </row>
        <row r="5230">
          <cell r="B5230">
            <v>41962</v>
          </cell>
          <cell r="C5230" t="str">
            <v>ТП Автоспеццентр 9</v>
          </cell>
          <cell r="D5230" t="str">
            <v>подотчет</v>
          </cell>
          <cell r="G5230">
            <v>3000</v>
          </cell>
          <cell r="H5230">
            <v>50</v>
          </cell>
          <cell r="I5230">
            <v>71</v>
          </cell>
        </row>
        <row r="5231">
          <cell r="B5231">
            <v>41962</v>
          </cell>
          <cell r="C5231" t="str">
            <v>ТП Автоспеццентр 9</v>
          </cell>
          <cell r="D5231" t="str">
            <v>подотчет</v>
          </cell>
          <cell r="G5231">
            <v>12350</v>
          </cell>
          <cell r="H5231">
            <v>50</v>
          </cell>
          <cell r="I5231">
            <v>71</v>
          </cell>
        </row>
        <row r="5232">
          <cell r="B5232">
            <v>41962</v>
          </cell>
          <cell r="C5232" t="str">
            <v>ТП Автоспеццентр 9</v>
          </cell>
          <cell r="D5232" t="str">
            <v>подотчет</v>
          </cell>
          <cell r="G5232">
            <v>8550</v>
          </cell>
          <cell r="H5232">
            <v>50</v>
          </cell>
          <cell r="I5232">
            <v>71</v>
          </cell>
        </row>
        <row r="5233">
          <cell r="B5233">
            <v>41962</v>
          </cell>
          <cell r="C5233" t="str">
            <v>ТП Автоспеццентр 9</v>
          </cell>
          <cell r="D5233" t="str">
            <v>Доп. персонал</v>
          </cell>
          <cell r="G5233">
            <v>3000</v>
          </cell>
          <cell r="H5233">
            <v>20</v>
          </cell>
          <cell r="I5233">
            <v>60</v>
          </cell>
        </row>
        <row r="5234">
          <cell r="B5234">
            <v>41962</v>
          </cell>
          <cell r="C5234" t="str">
            <v>ТП Автоспеццентр 9</v>
          </cell>
          <cell r="D5234" t="str">
            <v>Сопровождение деятельности</v>
          </cell>
          <cell r="G5234">
            <v>12350</v>
          </cell>
          <cell r="H5234">
            <v>20</v>
          </cell>
          <cell r="I5234">
            <v>60</v>
          </cell>
        </row>
        <row r="5235">
          <cell r="B5235">
            <v>41962</v>
          </cell>
          <cell r="C5235" t="str">
            <v>ТП Автоспеццентр 9</v>
          </cell>
          <cell r="D5235" t="str">
            <v>Промоперсонал</v>
          </cell>
          <cell r="G5235">
            <v>8550</v>
          </cell>
          <cell r="H5235">
            <v>20</v>
          </cell>
          <cell r="I5235">
            <v>60</v>
          </cell>
        </row>
        <row r="5236">
          <cell r="B5236">
            <v>41962</v>
          </cell>
          <cell r="C5236" t="str">
            <v>ТП Автоспеццентр 9</v>
          </cell>
          <cell r="D5236" t="str">
            <v>Доп. персонал</v>
          </cell>
          <cell r="G5236">
            <v>3000</v>
          </cell>
          <cell r="H5236">
            <v>60</v>
          </cell>
          <cell r="I5236">
            <v>50</v>
          </cell>
        </row>
        <row r="5237">
          <cell r="B5237">
            <v>41962</v>
          </cell>
          <cell r="C5237" t="str">
            <v>ТП Автоспеццентр 9</v>
          </cell>
          <cell r="D5237" t="str">
            <v>Сопровождение деятельности</v>
          </cell>
          <cell r="G5237">
            <v>12350</v>
          </cell>
          <cell r="H5237">
            <v>60</v>
          </cell>
          <cell r="I5237">
            <v>50</v>
          </cell>
        </row>
        <row r="5238">
          <cell r="B5238">
            <v>41962</v>
          </cell>
          <cell r="C5238" t="str">
            <v>ТП Автоспеццентр 9</v>
          </cell>
          <cell r="D5238" t="str">
            <v>Промоперсонал</v>
          </cell>
          <cell r="G5238">
            <v>8550</v>
          </cell>
          <cell r="H5238">
            <v>60</v>
          </cell>
          <cell r="I5238">
            <v>50</v>
          </cell>
        </row>
        <row r="5239">
          <cell r="B5239">
            <v>41962</v>
          </cell>
          <cell r="C5239" t="str">
            <v>Офис</v>
          </cell>
          <cell r="D5239" t="str">
            <v>Зарплата 10</v>
          </cell>
          <cell r="G5239">
            <v>9970</v>
          </cell>
          <cell r="H5239">
            <v>70</v>
          </cell>
          <cell r="I5239">
            <v>50</v>
          </cell>
        </row>
        <row r="5240">
          <cell r="B5240">
            <v>41962</v>
          </cell>
          <cell r="C5240" t="str">
            <v>Офис</v>
          </cell>
          <cell r="D5240" t="str">
            <v>Зарплата 10</v>
          </cell>
          <cell r="G5240">
            <v>10780</v>
          </cell>
          <cell r="H5240">
            <v>70</v>
          </cell>
          <cell r="I5240">
            <v>50</v>
          </cell>
        </row>
        <row r="5241">
          <cell r="B5241">
            <v>41962</v>
          </cell>
          <cell r="C5241" t="str">
            <v>Офис</v>
          </cell>
          <cell r="D5241" t="str">
            <v>Зарплата 10</v>
          </cell>
          <cell r="G5241">
            <v>39560</v>
          </cell>
          <cell r="H5241">
            <v>70</v>
          </cell>
          <cell r="I5241">
            <v>50</v>
          </cell>
        </row>
        <row r="5242">
          <cell r="B5242">
            <v>41962</v>
          </cell>
          <cell r="C5242" t="str">
            <v>Офис</v>
          </cell>
          <cell r="D5242" t="str">
            <v>Зарплата 10</v>
          </cell>
          <cell r="G5242">
            <v>19970</v>
          </cell>
          <cell r="H5242">
            <v>70</v>
          </cell>
          <cell r="I5242">
            <v>50</v>
          </cell>
        </row>
        <row r="5243">
          <cell r="B5243">
            <v>41962</v>
          </cell>
          <cell r="C5243" t="str">
            <v>Офис</v>
          </cell>
          <cell r="D5243" t="str">
            <v>Зарплата 10</v>
          </cell>
          <cell r="G5243">
            <v>11970</v>
          </cell>
          <cell r="H5243">
            <v>70</v>
          </cell>
          <cell r="I5243">
            <v>50</v>
          </cell>
        </row>
        <row r="5244">
          <cell r="B5244">
            <v>41962</v>
          </cell>
          <cell r="C5244" t="str">
            <v>Офис</v>
          </cell>
          <cell r="D5244" t="str">
            <v>Зарплата 10</v>
          </cell>
          <cell r="G5244">
            <v>49560</v>
          </cell>
          <cell r="H5244">
            <v>70</v>
          </cell>
          <cell r="I5244">
            <v>50</v>
          </cell>
        </row>
        <row r="5245">
          <cell r="B5245">
            <v>41962</v>
          </cell>
          <cell r="C5245" t="str">
            <v>Офис</v>
          </cell>
          <cell r="D5245" t="str">
            <v>Зарплата 10</v>
          </cell>
          <cell r="G5245">
            <v>21970</v>
          </cell>
          <cell r="H5245">
            <v>70</v>
          </cell>
          <cell r="I5245">
            <v>50</v>
          </cell>
        </row>
        <row r="5246">
          <cell r="B5246">
            <v>41962</v>
          </cell>
          <cell r="C5246" t="str">
            <v>14.11.19 ФМ Астория</v>
          </cell>
          <cell r="D5246" t="str">
            <v>подотчет</v>
          </cell>
          <cell r="G5246">
            <v>79000</v>
          </cell>
          <cell r="H5246">
            <v>71</v>
          </cell>
          <cell r="I5246">
            <v>50</v>
          </cell>
        </row>
        <row r="5247">
          <cell r="B5247">
            <v>41962</v>
          </cell>
          <cell r="C5247" t="str">
            <v>Офис</v>
          </cell>
          <cell r="D5247" t="str">
            <v>РКО</v>
          </cell>
          <cell r="G5247">
            <v>75</v>
          </cell>
          <cell r="H5247">
            <v>26</v>
          </cell>
          <cell r="I5247">
            <v>76</v>
          </cell>
        </row>
        <row r="5248">
          <cell r="B5248">
            <v>41962</v>
          </cell>
          <cell r="C5248" t="str">
            <v>Офис</v>
          </cell>
          <cell r="D5248" t="str">
            <v>РКО</v>
          </cell>
          <cell r="G5248">
            <v>75</v>
          </cell>
          <cell r="H5248">
            <v>76</v>
          </cell>
          <cell r="I5248">
            <v>51</v>
          </cell>
        </row>
        <row r="5249">
          <cell r="B5249">
            <v>41962</v>
          </cell>
          <cell r="C5249" t="str">
            <v>Офис</v>
          </cell>
          <cell r="D5249" t="str">
            <v>РКО</v>
          </cell>
          <cell r="G5249">
            <v>3900</v>
          </cell>
          <cell r="H5249">
            <v>26</v>
          </cell>
          <cell r="I5249">
            <v>76</v>
          </cell>
        </row>
        <row r="5250">
          <cell r="B5250">
            <v>41962</v>
          </cell>
          <cell r="C5250" t="str">
            <v>Офис</v>
          </cell>
          <cell r="D5250" t="str">
            <v>РКО</v>
          </cell>
          <cell r="G5250">
            <v>3900</v>
          </cell>
          <cell r="H5250">
            <v>76</v>
          </cell>
          <cell r="I5250">
            <v>51</v>
          </cell>
        </row>
        <row r="5251">
          <cell r="B5251">
            <v>41962</v>
          </cell>
          <cell r="C5251" t="str">
            <v>Офис</v>
          </cell>
          <cell r="D5251" t="str">
            <v>РКО</v>
          </cell>
          <cell r="G5251">
            <v>6500</v>
          </cell>
          <cell r="H5251">
            <v>26</v>
          </cell>
          <cell r="I5251">
            <v>76</v>
          </cell>
        </row>
        <row r="5252">
          <cell r="B5252">
            <v>41962</v>
          </cell>
          <cell r="C5252" t="str">
            <v>Офис</v>
          </cell>
          <cell r="D5252" t="str">
            <v>РКО</v>
          </cell>
          <cell r="G5252">
            <v>6500</v>
          </cell>
          <cell r="H5252">
            <v>76</v>
          </cell>
          <cell r="I5252">
            <v>51</v>
          </cell>
        </row>
        <row r="5253">
          <cell r="B5253">
            <v>41963</v>
          </cell>
          <cell r="C5253" t="str">
            <v>14.11.19 ФМ DataBase Activation October-November</v>
          </cell>
          <cell r="D5253" t="str">
            <v>Доп. персонал</v>
          </cell>
          <cell r="G5253">
            <v>1000</v>
          </cell>
          <cell r="H5253">
            <v>20</v>
          </cell>
          <cell r="I5253">
            <v>60</v>
          </cell>
        </row>
        <row r="5254">
          <cell r="B5254">
            <v>41963</v>
          </cell>
          <cell r="C5254" t="str">
            <v>ФД</v>
          </cell>
          <cell r="D5254" t="str">
            <v>перемещение</v>
          </cell>
          <cell r="G5254">
            <v>470000</v>
          </cell>
          <cell r="H5254">
            <v>50</v>
          </cell>
          <cell r="I5254">
            <v>51</v>
          </cell>
        </row>
        <row r="5255">
          <cell r="B5255">
            <v>41963</v>
          </cell>
          <cell r="C5255" t="str">
            <v>Офис</v>
          </cell>
          <cell r="D5255" t="str">
            <v>Зарплата 10</v>
          </cell>
          <cell r="G5255">
            <v>7830</v>
          </cell>
          <cell r="H5255">
            <v>70</v>
          </cell>
          <cell r="I5255">
            <v>51</v>
          </cell>
        </row>
        <row r="5256">
          <cell r="B5256">
            <v>41963</v>
          </cell>
          <cell r="C5256" t="str">
            <v>офис</v>
          </cell>
          <cell r="D5256" t="str">
            <v>% по кредитам и займам</v>
          </cell>
          <cell r="G5256">
            <v>10920</v>
          </cell>
          <cell r="H5256">
            <v>76</v>
          </cell>
          <cell r="I5256">
            <v>50</v>
          </cell>
        </row>
        <row r="5257">
          <cell r="B5257">
            <v>41963</v>
          </cell>
          <cell r="C5257" t="str">
            <v>офис</v>
          </cell>
          <cell r="D5257" t="str">
            <v>% по кредитам и займам</v>
          </cell>
          <cell r="G5257">
            <v>10920</v>
          </cell>
          <cell r="H5257">
            <v>26</v>
          </cell>
          <cell r="I5257">
            <v>76</v>
          </cell>
        </row>
        <row r="5258">
          <cell r="B5258">
            <v>41963</v>
          </cell>
          <cell r="C5258" t="str">
            <v>14.11.14 Владивосток ВТБ24</v>
          </cell>
          <cell r="D5258" t="str">
            <v>Промоперсонал</v>
          </cell>
          <cell r="G5258">
            <v>3100</v>
          </cell>
          <cell r="H5258">
            <v>71</v>
          </cell>
          <cell r="I5258">
            <v>50</v>
          </cell>
        </row>
        <row r="5259">
          <cell r="B5259">
            <v>41968</v>
          </cell>
          <cell r="C5259" t="str">
            <v>14.11.14 Владивосток ВТБ24</v>
          </cell>
          <cell r="D5259" t="str">
            <v>Промоперсонал</v>
          </cell>
          <cell r="G5259">
            <v>3100</v>
          </cell>
          <cell r="H5259">
            <v>50</v>
          </cell>
          <cell r="I5259">
            <v>71</v>
          </cell>
        </row>
        <row r="5260">
          <cell r="B5260">
            <v>41963</v>
          </cell>
          <cell r="C5260" t="str">
            <v>Офис</v>
          </cell>
          <cell r="D5260" t="str">
            <v>Зарплата 10</v>
          </cell>
          <cell r="G5260">
            <v>36085</v>
          </cell>
          <cell r="H5260">
            <v>70</v>
          </cell>
          <cell r="I5260">
            <v>50</v>
          </cell>
        </row>
        <row r="5261">
          <cell r="B5261">
            <v>41963</v>
          </cell>
          <cell r="C5261" t="str">
            <v>14.11.14 Толстой сквер FI</v>
          </cell>
          <cell r="D5261" t="str">
            <v>Доп. персонал</v>
          </cell>
          <cell r="G5261">
            <v>7600</v>
          </cell>
          <cell r="H5261">
            <v>20</v>
          </cell>
          <cell r="I5261">
            <v>60</v>
          </cell>
        </row>
        <row r="5262">
          <cell r="B5262">
            <v>41963</v>
          </cell>
          <cell r="C5262" t="str">
            <v>14.11.14 Толстой сквер FI</v>
          </cell>
          <cell r="D5262" t="str">
            <v>Доп. персонал</v>
          </cell>
          <cell r="G5262">
            <v>7600</v>
          </cell>
          <cell r="H5262">
            <v>60</v>
          </cell>
          <cell r="I5262">
            <v>51</v>
          </cell>
        </row>
        <row r="5263">
          <cell r="B5263">
            <v>41964</v>
          </cell>
          <cell r="C5263" t="str">
            <v>14.11.10 Адамант 100000 рублей</v>
          </cell>
          <cell r="D5263" t="str">
            <v>оплата покупателя</v>
          </cell>
          <cell r="G5263">
            <v>43872.4</v>
          </cell>
          <cell r="H5263">
            <v>51</v>
          </cell>
          <cell r="I5263">
            <v>62</v>
          </cell>
        </row>
        <row r="5264">
          <cell r="B5264">
            <v>41964</v>
          </cell>
          <cell r="C5264" t="str">
            <v>14.11.29 Адамант Айфон Марафон</v>
          </cell>
          <cell r="D5264" t="str">
            <v>оплата покупателя</v>
          </cell>
          <cell r="G5264">
            <v>256874.2</v>
          </cell>
          <cell r="H5264">
            <v>51</v>
          </cell>
          <cell r="I5264">
            <v>62</v>
          </cell>
        </row>
        <row r="5265">
          <cell r="B5265">
            <v>41964</v>
          </cell>
          <cell r="C5265" t="str">
            <v>Офис</v>
          </cell>
          <cell r="D5265" t="str">
            <v>РКО</v>
          </cell>
          <cell r="G5265">
            <v>50</v>
          </cell>
          <cell r="H5265">
            <v>26</v>
          </cell>
          <cell r="I5265">
            <v>76</v>
          </cell>
        </row>
        <row r="5266">
          <cell r="B5266">
            <v>41964</v>
          </cell>
          <cell r="C5266" t="str">
            <v>Офис</v>
          </cell>
          <cell r="D5266" t="str">
            <v>РКО</v>
          </cell>
          <cell r="G5266">
            <v>50</v>
          </cell>
          <cell r="H5266">
            <v>76</v>
          </cell>
          <cell r="I5266">
            <v>51</v>
          </cell>
        </row>
        <row r="5267">
          <cell r="B5267">
            <v>41964</v>
          </cell>
          <cell r="C5267" t="str">
            <v>Офис</v>
          </cell>
          <cell r="D5267" t="str">
            <v>РКО</v>
          </cell>
          <cell r="G5267">
            <v>6110</v>
          </cell>
          <cell r="H5267">
            <v>26</v>
          </cell>
          <cell r="I5267">
            <v>76</v>
          </cell>
        </row>
        <row r="5268">
          <cell r="B5268">
            <v>41964</v>
          </cell>
          <cell r="C5268" t="str">
            <v>Офис</v>
          </cell>
          <cell r="D5268" t="str">
            <v>РКО</v>
          </cell>
          <cell r="G5268">
            <v>6110</v>
          </cell>
          <cell r="H5268">
            <v>76</v>
          </cell>
          <cell r="I5268">
            <v>51</v>
          </cell>
        </row>
        <row r="5269">
          <cell r="B5269">
            <v>41964</v>
          </cell>
          <cell r="C5269" t="str">
            <v>ФД</v>
          </cell>
          <cell r="D5269" t="str">
            <v>перемещение</v>
          </cell>
          <cell r="G5269">
            <v>80000</v>
          </cell>
          <cell r="H5269">
            <v>55</v>
          </cell>
          <cell r="I5269">
            <v>51</v>
          </cell>
        </row>
        <row r="5270">
          <cell r="B5270">
            <v>41964</v>
          </cell>
          <cell r="C5270" t="str">
            <v>Офис</v>
          </cell>
          <cell r="D5270" t="str">
            <v>РКО</v>
          </cell>
          <cell r="G5270">
            <v>100</v>
          </cell>
          <cell r="H5270">
            <v>26</v>
          </cell>
          <cell r="I5270">
            <v>76</v>
          </cell>
        </row>
        <row r="5271">
          <cell r="B5271">
            <v>41964</v>
          </cell>
          <cell r="C5271" t="str">
            <v>Офис</v>
          </cell>
          <cell r="D5271" t="str">
            <v>РКО</v>
          </cell>
          <cell r="G5271">
            <v>100</v>
          </cell>
          <cell r="H5271">
            <v>76</v>
          </cell>
          <cell r="I5271">
            <v>51</v>
          </cell>
        </row>
        <row r="5272">
          <cell r="B5272">
            <v>41964</v>
          </cell>
          <cell r="C5272" t="str">
            <v>Офис</v>
          </cell>
          <cell r="D5272" t="str">
            <v>Телефония</v>
          </cell>
          <cell r="G5272">
            <v>15900</v>
          </cell>
          <cell r="H5272">
            <v>76</v>
          </cell>
          <cell r="I5272">
            <v>51</v>
          </cell>
        </row>
        <row r="5273">
          <cell r="B5273">
            <v>41964</v>
          </cell>
          <cell r="C5273" t="str">
            <v>Офис</v>
          </cell>
          <cell r="D5273" t="str">
            <v>Телефония</v>
          </cell>
          <cell r="G5273">
            <v>15900</v>
          </cell>
          <cell r="H5273">
            <v>26</v>
          </cell>
          <cell r="I5273">
            <v>76</v>
          </cell>
        </row>
        <row r="5274">
          <cell r="B5274">
            <v>41964</v>
          </cell>
          <cell r="C5274" t="str">
            <v>Офис</v>
          </cell>
          <cell r="D5274" t="str">
            <v>Телефония</v>
          </cell>
          <cell r="G5274">
            <v>3700</v>
          </cell>
          <cell r="H5274">
            <v>76</v>
          </cell>
          <cell r="I5274">
            <v>51</v>
          </cell>
        </row>
        <row r="5275">
          <cell r="B5275">
            <v>41964</v>
          </cell>
          <cell r="C5275" t="str">
            <v>Офис</v>
          </cell>
          <cell r="D5275" t="str">
            <v>Телефония</v>
          </cell>
          <cell r="G5275">
            <v>3700</v>
          </cell>
          <cell r="H5275">
            <v>26</v>
          </cell>
          <cell r="I5275">
            <v>76</v>
          </cell>
        </row>
        <row r="5276">
          <cell r="B5276">
            <v>41964</v>
          </cell>
          <cell r="C5276" t="str">
            <v>14.11.23 ФМ Кемпински</v>
          </cell>
          <cell r="D5276" t="str">
            <v>букинг</v>
          </cell>
          <cell r="G5276">
            <v>100000</v>
          </cell>
          <cell r="H5276">
            <v>20</v>
          </cell>
          <cell r="I5276">
            <v>60</v>
          </cell>
        </row>
        <row r="5277">
          <cell r="B5277">
            <v>41964</v>
          </cell>
          <cell r="C5277" t="str">
            <v>14.11.23 ФМ Кемпински</v>
          </cell>
          <cell r="D5277" t="str">
            <v>букинг</v>
          </cell>
          <cell r="G5277">
            <v>100000</v>
          </cell>
          <cell r="H5277">
            <v>60</v>
          </cell>
          <cell r="I5277">
            <v>51</v>
          </cell>
        </row>
        <row r="5278">
          <cell r="B5278">
            <v>41964</v>
          </cell>
          <cell r="C5278" t="str">
            <v>14.11.23 ФМ Кемпински</v>
          </cell>
          <cell r="D5278" t="str">
            <v>накладные расходы</v>
          </cell>
          <cell r="G5278">
            <v>16000</v>
          </cell>
          <cell r="H5278">
            <v>20</v>
          </cell>
          <cell r="I5278">
            <v>60</v>
          </cell>
        </row>
        <row r="5279">
          <cell r="B5279">
            <v>41964</v>
          </cell>
          <cell r="C5279" t="str">
            <v>14.11.23 ФМ Кемпински</v>
          </cell>
          <cell r="D5279" t="str">
            <v>накладные расходы</v>
          </cell>
          <cell r="G5279">
            <v>16000</v>
          </cell>
          <cell r="H5279">
            <v>60</v>
          </cell>
          <cell r="I5279">
            <v>51</v>
          </cell>
        </row>
        <row r="5280">
          <cell r="B5280">
            <v>41964</v>
          </cell>
          <cell r="C5280" t="str">
            <v>14.11.21 ФМ Santa Barbara</v>
          </cell>
          <cell r="D5280" t="str">
            <v>подотчет</v>
          </cell>
          <cell r="G5280">
            <v>86370</v>
          </cell>
          <cell r="H5280">
            <v>71</v>
          </cell>
          <cell r="I5280">
            <v>50</v>
          </cell>
        </row>
        <row r="5281">
          <cell r="B5281">
            <v>41964</v>
          </cell>
          <cell r="C5281" t="str">
            <v>14.11.21 ФМ Le Cristal</v>
          </cell>
          <cell r="D5281" t="str">
            <v>подотчет</v>
          </cell>
          <cell r="G5281">
            <v>39700</v>
          </cell>
          <cell r="H5281">
            <v>71</v>
          </cell>
          <cell r="I5281">
            <v>50</v>
          </cell>
        </row>
        <row r="5282">
          <cell r="B5282">
            <v>41964</v>
          </cell>
          <cell r="C5282" t="str">
            <v>14.11.23 ФМ Кемпински</v>
          </cell>
          <cell r="D5282" t="str">
            <v>подотчет</v>
          </cell>
          <cell r="G5282">
            <v>45500</v>
          </cell>
          <cell r="H5282">
            <v>71</v>
          </cell>
          <cell r="I5282">
            <v>50</v>
          </cell>
        </row>
        <row r="5283">
          <cell r="B5283">
            <v>41967</v>
          </cell>
          <cell r="C5283" t="str">
            <v>Офис</v>
          </cell>
          <cell r="D5283" t="str">
            <v>Зарплата 10</v>
          </cell>
          <cell r="G5283">
            <v>7830</v>
          </cell>
          <cell r="H5283">
            <v>70</v>
          </cell>
          <cell r="I5283">
            <v>51</v>
          </cell>
        </row>
        <row r="5284">
          <cell r="B5284">
            <v>41967</v>
          </cell>
          <cell r="C5284" t="str">
            <v>Офис</v>
          </cell>
          <cell r="D5284" t="str">
            <v>Зарплата 10</v>
          </cell>
          <cell r="G5284">
            <v>7830</v>
          </cell>
          <cell r="H5284">
            <v>70</v>
          </cell>
          <cell r="I5284">
            <v>51</v>
          </cell>
        </row>
        <row r="5285">
          <cell r="B5285">
            <v>41967</v>
          </cell>
          <cell r="C5285" t="str">
            <v>Офис</v>
          </cell>
          <cell r="D5285" t="str">
            <v>накладные расходы</v>
          </cell>
          <cell r="G5285">
            <v>2600</v>
          </cell>
          <cell r="H5285">
            <v>26</v>
          </cell>
          <cell r="I5285">
            <v>76</v>
          </cell>
        </row>
        <row r="5286">
          <cell r="B5286">
            <v>41967</v>
          </cell>
          <cell r="C5286" t="str">
            <v>Офис</v>
          </cell>
          <cell r="D5286" t="str">
            <v>накладные расходы</v>
          </cell>
          <cell r="G5286">
            <v>2600</v>
          </cell>
          <cell r="H5286">
            <v>76</v>
          </cell>
          <cell r="I5286">
            <v>51</v>
          </cell>
        </row>
        <row r="5287">
          <cell r="B5287">
            <v>41967</v>
          </cell>
          <cell r="C5287" t="str">
            <v>14.11.10 Адамант 100000 рублей</v>
          </cell>
          <cell r="D5287" t="str">
            <v>подотчет</v>
          </cell>
          <cell r="G5287">
            <v>28800</v>
          </cell>
          <cell r="H5287">
            <v>71</v>
          </cell>
          <cell r="I5287">
            <v>50</v>
          </cell>
        </row>
        <row r="5288">
          <cell r="B5288">
            <v>41967</v>
          </cell>
          <cell r="C5288" t="str">
            <v>14.11.19 ФМ DataBase Activation October-November</v>
          </cell>
          <cell r="D5288" t="str">
            <v>подотчет</v>
          </cell>
          <cell r="G5288">
            <v>36500</v>
          </cell>
          <cell r="H5288">
            <v>71</v>
          </cell>
          <cell r="I5288">
            <v>50</v>
          </cell>
        </row>
        <row r="5289">
          <cell r="B5289">
            <v>41967</v>
          </cell>
          <cell r="C5289" t="str">
            <v>Офис</v>
          </cell>
          <cell r="D5289" t="str">
            <v>накладные расходы</v>
          </cell>
          <cell r="G5289">
            <v>368</v>
          </cell>
          <cell r="H5289">
            <v>26</v>
          </cell>
          <cell r="I5289">
            <v>76</v>
          </cell>
        </row>
        <row r="5290">
          <cell r="B5290">
            <v>41967</v>
          </cell>
          <cell r="C5290" t="str">
            <v>Офис</v>
          </cell>
          <cell r="D5290" t="str">
            <v>накладные расходы</v>
          </cell>
          <cell r="G5290">
            <v>368</v>
          </cell>
          <cell r="H5290">
            <v>76</v>
          </cell>
          <cell r="I5290">
            <v>50</v>
          </cell>
        </row>
        <row r="5291">
          <cell r="B5291">
            <v>41967</v>
          </cell>
          <cell r="C5291" t="str">
            <v>14.11.29 Адамант Айфон Марафон</v>
          </cell>
          <cell r="D5291" t="str">
            <v>подотчет</v>
          </cell>
          <cell r="G5291">
            <v>27600</v>
          </cell>
          <cell r="H5291">
            <v>71</v>
          </cell>
          <cell r="I5291">
            <v>50</v>
          </cell>
        </row>
        <row r="5292">
          <cell r="B5292">
            <v>41967</v>
          </cell>
          <cell r="C5292" t="str">
            <v>Офис</v>
          </cell>
          <cell r="D5292" t="str">
            <v>РКО</v>
          </cell>
          <cell r="G5292">
            <v>75</v>
          </cell>
          <cell r="H5292">
            <v>26</v>
          </cell>
          <cell r="I5292">
            <v>76</v>
          </cell>
        </row>
        <row r="5293">
          <cell r="B5293">
            <v>41967</v>
          </cell>
          <cell r="C5293" t="str">
            <v>Офис</v>
          </cell>
          <cell r="D5293" t="str">
            <v>РКО</v>
          </cell>
          <cell r="G5293">
            <v>75</v>
          </cell>
          <cell r="H5293">
            <v>76</v>
          </cell>
          <cell r="I5293">
            <v>51</v>
          </cell>
        </row>
        <row r="5294">
          <cell r="B5294">
            <v>41967</v>
          </cell>
          <cell r="C5294" t="str">
            <v>Офис</v>
          </cell>
          <cell r="D5294" t="str">
            <v>подотчет</v>
          </cell>
          <cell r="G5294">
            <v>7500</v>
          </cell>
          <cell r="H5294">
            <v>71</v>
          </cell>
          <cell r="I5294">
            <v>50</v>
          </cell>
        </row>
        <row r="5295">
          <cell r="B5295">
            <v>41967</v>
          </cell>
          <cell r="C5295" t="str">
            <v>14.11.14 Толстой сквер FI</v>
          </cell>
          <cell r="D5295" t="str">
            <v>подотчет</v>
          </cell>
          <cell r="G5295">
            <v>17500</v>
          </cell>
          <cell r="H5295">
            <v>50</v>
          </cell>
          <cell r="I5295">
            <v>71</v>
          </cell>
        </row>
        <row r="5296">
          <cell r="B5296">
            <v>41972</v>
          </cell>
          <cell r="C5296" t="str">
            <v>14.11.29 Адамант Айфон Марафон</v>
          </cell>
          <cell r="D5296" t="str">
            <v>Реализация</v>
          </cell>
          <cell r="G5296">
            <v>256874.2</v>
          </cell>
          <cell r="H5296">
            <v>62</v>
          </cell>
          <cell r="I5296">
            <v>90</v>
          </cell>
        </row>
        <row r="5297">
          <cell r="B5297">
            <v>41973</v>
          </cell>
          <cell r="C5297" t="str">
            <v>Офис</v>
          </cell>
          <cell r="D5297" t="str">
            <v>накладные расходы</v>
          </cell>
          <cell r="G5297">
            <v>5649.1</v>
          </cell>
          <cell r="H5297">
            <v>26</v>
          </cell>
          <cell r="I5297">
            <v>76</v>
          </cell>
        </row>
        <row r="5298">
          <cell r="B5298">
            <v>41989</v>
          </cell>
          <cell r="C5298" t="str">
            <v>Офис</v>
          </cell>
          <cell r="D5298" t="str">
            <v>Аренда</v>
          </cell>
          <cell r="G5298">
            <v>3000</v>
          </cell>
          <cell r="H5298">
            <v>26</v>
          </cell>
          <cell r="I5298">
            <v>76</v>
          </cell>
        </row>
        <row r="5299">
          <cell r="B5299">
            <v>41881</v>
          </cell>
          <cell r="C5299" t="str">
            <v>Офис</v>
          </cell>
          <cell r="D5299" t="str">
            <v>Аренда</v>
          </cell>
          <cell r="G5299">
            <v>70085</v>
          </cell>
          <cell r="H5299">
            <v>26</v>
          </cell>
          <cell r="I5299">
            <v>76</v>
          </cell>
        </row>
        <row r="5300">
          <cell r="B5300">
            <v>42004</v>
          </cell>
          <cell r="C5300" t="str">
            <v>Офис</v>
          </cell>
          <cell r="D5300" t="str">
            <v>накладные расходы</v>
          </cell>
          <cell r="G5300">
            <v>5649.1</v>
          </cell>
          <cell r="H5300">
            <v>26</v>
          </cell>
          <cell r="I5300">
            <v>76</v>
          </cell>
        </row>
        <row r="5301">
          <cell r="B5301">
            <v>42035</v>
          </cell>
          <cell r="C5301" t="str">
            <v>офис</v>
          </cell>
          <cell r="D5301" t="str">
            <v>аренда</v>
          </cell>
          <cell r="G5301">
            <v>4750</v>
          </cell>
          <cell r="H5301">
            <v>26</v>
          </cell>
          <cell r="I5301">
            <v>76</v>
          </cell>
        </row>
        <row r="5302">
          <cell r="B5302">
            <v>42035</v>
          </cell>
          <cell r="C5302" t="str">
            <v>офис</v>
          </cell>
          <cell r="D5302" t="str">
            <v>аренда</v>
          </cell>
          <cell r="G5302">
            <v>48606.91</v>
          </cell>
          <cell r="H5302">
            <v>26</v>
          </cell>
          <cell r="I5302">
            <v>76</v>
          </cell>
        </row>
        <row r="5303">
          <cell r="B5303">
            <v>42154</v>
          </cell>
          <cell r="C5303" t="str">
            <v>офис</v>
          </cell>
          <cell r="D5303" t="str">
            <v>аренда</v>
          </cell>
          <cell r="G5303">
            <v>52026.76</v>
          </cell>
          <cell r="H5303">
            <v>26</v>
          </cell>
          <cell r="I5303">
            <v>76</v>
          </cell>
        </row>
        <row r="5304">
          <cell r="B5304">
            <v>42154</v>
          </cell>
          <cell r="C5304" t="str">
            <v>Офис</v>
          </cell>
          <cell r="D5304" t="str">
            <v>аренда</v>
          </cell>
          <cell r="G5304">
            <v>21974.87</v>
          </cell>
          <cell r="H5304">
            <v>26</v>
          </cell>
          <cell r="I5304">
            <v>76</v>
          </cell>
        </row>
        <row r="5305">
          <cell r="B5305">
            <v>42185</v>
          </cell>
          <cell r="C5305" t="str">
            <v>офис</v>
          </cell>
          <cell r="D5305" t="str">
            <v>аренда</v>
          </cell>
          <cell r="G5305">
            <v>52026.76</v>
          </cell>
          <cell r="H5305">
            <v>26</v>
          </cell>
          <cell r="I5305">
            <v>76</v>
          </cell>
        </row>
        <row r="5306">
          <cell r="B5306">
            <v>41968</v>
          </cell>
          <cell r="C5306" t="str">
            <v>Офис</v>
          </cell>
          <cell r="D5306" t="str">
            <v>накладные расходы</v>
          </cell>
          <cell r="G5306">
            <v>5900</v>
          </cell>
          <cell r="H5306">
            <v>26</v>
          </cell>
          <cell r="I5306">
            <v>76</v>
          </cell>
        </row>
        <row r="5307">
          <cell r="B5307">
            <v>41968</v>
          </cell>
          <cell r="C5307" t="str">
            <v>Офис</v>
          </cell>
          <cell r="D5307" t="str">
            <v>накладные расходы</v>
          </cell>
          <cell r="G5307">
            <v>5900</v>
          </cell>
          <cell r="H5307">
            <v>76</v>
          </cell>
          <cell r="I5307">
            <v>51</v>
          </cell>
        </row>
        <row r="5308">
          <cell r="B5308">
            <v>41968</v>
          </cell>
          <cell r="C5308" t="str">
            <v>14.11.29 ФМ КЗ Extra Lounge</v>
          </cell>
          <cell r="D5308" t="str">
            <v>накладные расходы</v>
          </cell>
          <cell r="G5308">
            <v>11322</v>
          </cell>
          <cell r="H5308">
            <v>20</v>
          </cell>
          <cell r="I5308">
            <v>60</v>
          </cell>
        </row>
        <row r="5309">
          <cell r="B5309">
            <v>41968</v>
          </cell>
          <cell r="C5309" t="str">
            <v>14.11.29 ФМ КЗ Extra Lounge</v>
          </cell>
          <cell r="D5309" t="str">
            <v>накладные расходы</v>
          </cell>
          <cell r="G5309">
            <v>11322</v>
          </cell>
          <cell r="H5309">
            <v>60</v>
          </cell>
          <cell r="I5309">
            <v>51</v>
          </cell>
        </row>
        <row r="5310">
          <cell r="B5310">
            <v>41968</v>
          </cell>
          <cell r="C5310" t="str">
            <v>14.11.28 ФМ Кино со вкусом</v>
          </cell>
          <cell r="D5310" t="str">
            <v>подотчет</v>
          </cell>
          <cell r="G5310">
            <v>22671</v>
          </cell>
          <cell r="H5310">
            <v>71</v>
          </cell>
          <cell r="I5310">
            <v>50</v>
          </cell>
        </row>
        <row r="5311">
          <cell r="B5311">
            <v>41968</v>
          </cell>
          <cell r="C5311" t="str">
            <v>офис</v>
          </cell>
          <cell r="D5311" t="str">
            <v>накладные расходы</v>
          </cell>
          <cell r="G5311">
            <v>320.5</v>
          </cell>
          <cell r="H5311">
            <v>76</v>
          </cell>
          <cell r="I5311">
            <v>50</v>
          </cell>
        </row>
        <row r="5312">
          <cell r="B5312">
            <v>41968</v>
          </cell>
          <cell r="C5312" t="str">
            <v>офис</v>
          </cell>
          <cell r="D5312" t="str">
            <v>накладные расходы</v>
          </cell>
          <cell r="G5312">
            <v>320.5</v>
          </cell>
          <cell r="H5312">
            <v>26</v>
          </cell>
          <cell r="I5312">
            <v>76</v>
          </cell>
        </row>
        <row r="5313">
          <cell r="B5313">
            <v>41968</v>
          </cell>
          <cell r="C5313" t="str">
            <v>14.11.15 ФМ HH Milo</v>
          </cell>
          <cell r="D5313" t="str">
            <v>подотчет</v>
          </cell>
          <cell r="G5313">
            <v>87900</v>
          </cell>
          <cell r="H5313">
            <v>50</v>
          </cell>
          <cell r="I5313">
            <v>71</v>
          </cell>
        </row>
        <row r="5314">
          <cell r="B5314">
            <v>41968</v>
          </cell>
          <cell r="C5314" t="str">
            <v>14.11.15 ФМ HH Milo</v>
          </cell>
          <cell r="D5314" t="str">
            <v>Промоперсонал</v>
          </cell>
          <cell r="G5314">
            <v>7300</v>
          </cell>
          <cell r="H5314">
            <v>20</v>
          </cell>
          <cell r="I5314">
            <v>60</v>
          </cell>
        </row>
        <row r="5315">
          <cell r="B5315">
            <v>41968</v>
          </cell>
          <cell r="C5315" t="str">
            <v>14.11.15 ФМ HH Milo</v>
          </cell>
          <cell r="D5315" t="str">
            <v>Доп. персонал</v>
          </cell>
          <cell r="G5315">
            <v>34500</v>
          </cell>
          <cell r="H5315">
            <v>20</v>
          </cell>
          <cell r="I5315">
            <v>60</v>
          </cell>
        </row>
        <row r="5316">
          <cell r="B5316">
            <v>41968</v>
          </cell>
          <cell r="C5316" t="str">
            <v>14.11.15 ФМ HH Milo</v>
          </cell>
          <cell r="D5316" t="str">
            <v>логистика и монтаж</v>
          </cell>
          <cell r="G5316">
            <v>9200</v>
          </cell>
          <cell r="H5316">
            <v>20</v>
          </cell>
          <cell r="I5316">
            <v>60</v>
          </cell>
        </row>
        <row r="5317">
          <cell r="B5317">
            <v>41968</v>
          </cell>
          <cell r="C5317" t="str">
            <v>14.11.15 ФМ HH Milo</v>
          </cell>
          <cell r="D5317" t="str">
            <v>обслуживание газели</v>
          </cell>
          <cell r="G5317">
            <v>14000</v>
          </cell>
          <cell r="H5317">
            <v>20</v>
          </cell>
          <cell r="I5317">
            <v>60</v>
          </cell>
        </row>
        <row r="5318">
          <cell r="B5318">
            <v>41968</v>
          </cell>
          <cell r="C5318" t="str">
            <v>14.11.15 ФМ HH Milo</v>
          </cell>
          <cell r="D5318" t="str">
            <v>Сопровождение деятельности</v>
          </cell>
          <cell r="G5318">
            <v>5255</v>
          </cell>
          <cell r="H5318">
            <v>20</v>
          </cell>
          <cell r="I5318">
            <v>60</v>
          </cell>
        </row>
        <row r="5319">
          <cell r="B5319">
            <v>41968</v>
          </cell>
          <cell r="C5319" t="str">
            <v>14.11.15 ФМ HH Milo</v>
          </cell>
          <cell r="D5319" t="str">
            <v>Сопровождение деятельности</v>
          </cell>
          <cell r="G5319">
            <v>1530</v>
          </cell>
          <cell r="H5319">
            <v>20</v>
          </cell>
          <cell r="I5319">
            <v>60</v>
          </cell>
        </row>
        <row r="5320">
          <cell r="B5320">
            <v>41968</v>
          </cell>
          <cell r="C5320" t="str">
            <v>14.11.15 ФМ HH Milo</v>
          </cell>
          <cell r="D5320" t="str">
            <v>Сопровождение деятельности</v>
          </cell>
          <cell r="G5320">
            <v>6000</v>
          </cell>
          <cell r="H5320">
            <v>20</v>
          </cell>
          <cell r="I5320">
            <v>60</v>
          </cell>
        </row>
        <row r="5321">
          <cell r="B5321">
            <v>41968</v>
          </cell>
          <cell r="C5321" t="str">
            <v>14.11.15 ФМ HH Milo</v>
          </cell>
          <cell r="D5321" t="str">
            <v>аренда оборудования</v>
          </cell>
          <cell r="G5321">
            <v>8500</v>
          </cell>
          <cell r="H5321">
            <v>20</v>
          </cell>
          <cell r="I5321">
            <v>60</v>
          </cell>
        </row>
        <row r="5322">
          <cell r="B5322">
            <v>41968</v>
          </cell>
          <cell r="C5322" t="str">
            <v>14.11.15 ФМ HH Milo</v>
          </cell>
          <cell r="D5322" t="str">
            <v>Промоперсонал</v>
          </cell>
          <cell r="G5322">
            <v>7300</v>
          </cell>
          <cell r="H5322">
            <v>60</v>
          </cell>
          <cell r="I5322">
            <v>50</v>
          </cell>
        </row>
        <row r="5323">
          <cell r="B5323">
            <v>41968</v>
          </cell>
          <cell r="C5323" t="str">
            <v>14.11.15 ФМ HH Milo</v>
          </cell>
          <cell r="D5323" t="str">
            <v>Доп. персонал</v>
          </cell>
          <cell r="G5323">
            <v>34500</v>
          </cell>
          <cell r="H5323">
            <v>60</v>
          </cell>
          <cell r="I5323">
            <v>50</v>
          </cell>
        </row>
        <row r="5324">
          <cell r="B5324">
            <v>41968</v>
          </cell>
          <cell r="C5324" t="str">
            <v>14.11.15 ФМ HH Milo</v>
          </cell>
          <cell r="D5324" t="str">
            <v>логистика и монтаж</v>
          </cell>
          <cell r="G5324">
            <v>9200</v>
          </cell>
          <cell r="H5324">
            <v>60</v>
          </cell>
          <cell r="I5324">
            <v>50</v>
          </cell>
        </row>
        <row r="5325">
          <cell r="B5325">
            <v>41968</v>
          </cell>
          <cell r="C5325" t="str">
            <v>14.11.15 ФМ HH Milo</v>
          </cell>
          <cell r="D5325" t="str">
            <v>обслуживание газели</v>
          </cell>
          <cell r="G5325">
            <v>14000</v>
          </cell>
          <cell r="H5325">
            <v>60</v>
          </cell>
          <cell r="I5325">
            <v>50</v>
          </cell>
        </row>
        <row r="5326">
          <cell r="B5326">
            <v>41968</v>
          </cell>
          <cell r="C5326" t="str">
            <v>14.11.15 ФМ HH Milo</v>
          </cell>
          <cell r="D5326" t="str">
            <v>Сопровождение деятельности</v>
          </cell>
          <cell r="G5326">
            <v>5255</v>
          </cell>
          <cell r="H5326">
            <v>60</v>
          </cell>
          <cell r="I5326">
            <v>50</v>
          </cell>
        </row>
        <row r="5327">
          <cell r="B5327">
            <v>41968</v>
          </cell>
          <cell r="C5327" t="str">
            <v>14.11.15 ФМ HH Milo</v>
          </cell>
          <cell r="D5327" t="str">
            <v>Сопровождение деятельности</v>
          </cell>
          <cell r="G5327">
            <v>1530</v>
          </cell>
          <cell r="H5327">
            <v>60</v>
          </cell>
          <cell r="I5327">
            <v>50</v>
          </cell>
        </row>
        <row r="5328">
          <cell r="B5328">
            <v>41968</v>
          </cell>
          <cell r="C5328" t="str">
            <v>14.11.15 ФМ HH Milo</v>
          </cell>
          <cell r="D5328" t="str">
            <v>Сопровождение деятельности</v>
          </cell>
          <cell r="G5328">
            <v>6000</v>
          </cell>
          <cell r="H5328">
            <v>60</v>
          </cell>
          <cell r="I5328">
            <v>50</v>
          </cell>
        </row>
        <row r="5329">
          <cell r="B5329">
            <v>41968</v>
          </cell>
          <cell r="C5329" t="str">
            <v>14.11.15 ФМ HH Milo</v>
          </cell>
          <cell r="D5329" t="str">
            <v>аренда оборудования</v>
          </cell>
          <cell r="G5329">
            <v>8500</v>
          </cell>
          <cell r="H5329">
            <v>60</v>
          </cell>
          <cell r="I5329">
            <v>50</v>
          </cell>
        </row>
        <row r="5330">
          <cell r="B5330">
            <v>41968</v>
          </cell>
          <cell r="C5330" t="str">
            <v>14.11.14 Владивосток ВТБ24</v>
          </cell>
          <cell r="D5330" t="str">
            <v>Реализация</v>
          </cell>
          <cell r="G5330">
            <v>4932.3999999999996</v>
          </cell>
          <cell r="H5330">
            <v>62</v>
          </cell>
          <cell r="I5330">
            <v>90</v>
          </cell>
        </row>
        <row r="5331">
          <cell r="B5331">
            <v>41968</v>
          </cell>
          <cell r="C5331" t="str">
            <v>Офис</v>
          </cell>
          <cell r="D5331" t="str">
            <v>Зарплата 10</v>
          </cell>
          <cell r="G5331">
            <v>100000</v>
          </cell>
          <cell r="H5331">
            <v>70</v>
          </cell>
          <cell r="I5331">
            <v>50</v>
          </cell>
        </row>
        <row r="5332">
          <cell r="B5332">
            <v>41968</v>
          </cell>
          <cell r="C5332" t="str">
            <v>Офис</v>
          </cell>
          <cell r="D5332" t="str">
            <v>Зарплата 10</v>
          </cell>
          <cell r="G5332">
            <v>4600</v>
          </cell>
          <cell r="H5332">
            <v>70</v>
          </cell>
          <cell r="I5332">
            <v>50</v>
          </cell>
        </row>
        <row r="5333">
          <cell r="B5333">
            <v>41968</v>
          </cell>
          <cell r="C5333" t="str">
            <v>ФКЦ</v>
          </cell>
          <cell r="D5333" t="str">
            <v>Инвестиции</v>
          </cell>
          <cell r="G5333">
            <v>4000</v>
          </cell>
          <cell r="H5333">
            <v>20</v>
          </cell>
          <cell r="I5333">
            <v>60</v>
          </cell>
        </row>
        <row r="5334">
          <cell r="B5334">
            <v>41968</v>
          </cell>
          <cell r="C5334" t="str">
            <v>ФКЦ</v>
          </cell>
          <cell r="D5334" t="str">
            <v>Инвестиции</v>
          </cell>
          <cell r="G5334">
            <v>4000</v>
          </cell>
          <cell r="H5334">
            <v>60</v>
          </cell>
          <cell r="I5334">
            <v>50</v>
          </cell>
        </row>
        <row r="5335">
          <cell r="B5335">
            <v>41968</v>
          </cell>
          <cell r="C5335" t="str">
            <v>14.11.14 Владивосток ВТБ24</v>
          </cell>
          <cell r="D5335" t="str">
            <v>Промоперсонал</v>
          </cell>
          <cell r="G5335">
            <v>3100</v>
          </cell>
          <cell r="H5335">
            <v>60</v>
          </cell>
          <cell r="I5335">
            <v>50</v>
          </cell>
        </row>
        <row r="5336">
          <cell r="B5336">
            <v>41968</v>
          </cell>
          <cell r="C5336" t="str">
            <v>14.11.14 Владивосток ВТБ24</v>
          </cell>
          <cell r="D5336" t="str">
            <v>Промоперсонал</v>
          </cell>
          <cell r="G5336">
            <v>3100</v>
          </cell>
          <cell r="H5336">
            <v>20</v>
          </cell>
          <cell r="I5336">
            <v>60</v>
          </cell>
        </row>
        <row r="5337">
          <cell r="B5337">
            <v>41968</v>
          </cell>
          <cell r="C5337" t="str">
            <v>14.11.29 ФМ КЗ Extra Lounge</v>
          </cell>
          <cell r="D5337" t="str">
            <v>накладные расходы</v>
          </cell>
          <cell r="G5337">
            <v>6051</v>
          </cell>
          <cell r="H5337">
            <v>20</v>
          </cell>
          <cell r="I5337">
            <v>60</v>
          </cell>
        </row>
        <row r="5338">
          <cell r="B5338">
            <v>41968</v>
          </cell>
          <cell r="C5338" t="str">
            <v>14.11.29 ФМ КЗ Extra Lounge</v>
          </cell>
          <cell r="D5338" t="str">
            <v>накладные расходы</v>
          </cell>
          <cell r="G5338">
            <v>6051</v>
          </cell>
          <cell r="H5338">
            <v>60</v>
          </cell>
          <cell r="I5338">
            <v>51</v>
          </cell>
        </row>
        <row r="5339">
          <cell r="B5339">
            <v>41969</v>
          </cell>
          <cell r="C5339" t="str">
            <v>Офис</v>
          </cell>
          <cell r="D5339" t="str">
            <v>РКО</v>
          </cell>
          <cell r="G5339">
            <v>50</v>
          </cell>
          <cell r="H5339">
            <v>26</v>
          </cell>
          <cell r="I5339">
            <v>76</v>
          </cell>
        </row>
        <row r="5340">
          <cell r="B5340">
            <v>41969</v>
          </cell>
          <cell r="C5340" t="str">
            <v>Офис</v>
          </cell>
          <cell r="D5340" t="str">
            <v>РКО</v>
          </cell>
          <cell r="G5340">
            <v>50</v>
          </cell>
          <cell r="H5340">
            <v>76</v>
          </cell>
          <cell r="I5340">
            <v>51</v>
          </cell>
        </row>
        <row r="5341">
          <cell r="B5341">
            <v>41969</v>
          </cell>
          <cell r="C5341" t="str">
            <v>14.11.14 Толстой сквер FI</v>
          </cell>
          <cell r="D5341" t="str">
            <v>аренда оборудования</v>
          </cell>
          <cell r="G5341">
            <v>40050</v>
          </cell>
          <cell r="H5341">
            <v>20</v>
          </cell>
          <cell r="I5341">
            <v>60</v>
          </cell>
        </row>
        <row r="5342">
          <cell r="B5342">
            <v>41969</v>
          </cell>
          <cell r="C5342" t="str">
            <v>14.11.14 Толстой сквер FI</v>
          </cell>
          <cell r="D5342" t="str">
            <v>аренда оборудования</v>
          </cell>
          <cell r="G5342">
            <v>40050</v>
          </cell>
          <cell r="H5342">
            <v>60</v>
          </cell>
          <cell r="I5342">
            <v>51</v>
          </cell>
        </row>
        <row r="5343">
          <cell r="B5343">
            <v>41969</v>
          </cell>
          <cell r="C5343" t="str">
            <v>14.11.29 Адамант Айфон Марафон</v>
          </cell>
          <cell r="D5343" t="str">
            <v>Доп. персонал</v>
          </cell>
          <cell r="G5343">
            <v>800</v>
          </cell>
          <cell r="H5343">
            <v>20</v>
          </cell>
          <cell r="I5343">
            <v>60</v>
          </cell>
        </row>
        <row r="5344">
          <cell r="B5344">
            <v>41969</v>
          </cell>
          <cell r="C5344" t="str">
            <v>14.11.29 Адамант Айфон Марафон</v>
          </cell>
          <cell r="D5344" t="str">
            <v>Доп. персонал</v>
          </cell>
          <cell r="G5344">
            <v>800</v>
          </cell>
          <cell r="H5344">
            <v>60</v>
          </cell>
          <cell r="I5344">
            <v>50</v>
          </cell>
        </row>
        <row r="5345">
          <cell r="B5345">
            <v>41969</v>
          </cell>
          <cell r="C5345" t="str">
            <v>14.11.14 Толстой сквер FI</v>
          </cell>
          <cell r="D5345" t="str">
            <v>Доп. персонал</v>
          </cell>
          <cell r="G5345">
            <v>900</v>
          </cell>
          <cell r="H5345">
            <v>20</v>
          </cell>
          <cell r="I5345">
            <v>60</v>
          </cell>
        </row>
        <row r="5346">
          <cell r="B5346">
            <v>41969</v>
          </cell>
          <cell r="C5346" t="str">
            <v>14.11.14 Толстой сквер FI</v>
          </cell>
          <cell r="D5346" t="str">
            <v>Доп. персонал</v>
          </cell>
          <cell r="G5346">
            <v>900</v>
          </cell>
          <cell r="H5346">
            <v>60</v>
          </cell>
          <cell r="I5346">
            <v>50</v>
          </cell>
        </row>
        <row r="5347">
          <cell r="B5347">
            <v>41969</v>
          </cell>
          <cell r="C5347" t="str">
            <v>14.11.27 ФМ CHE униформа</v>
          </cell>
          <cell r="D5347" t="str">
            <v>Закупка материалов</v>
          </cell>
          <cell r="G5347">
            <v>23985</v>
          </cell>
          <cell r="H5347">
            <v>60</v>
          </cell>
          <cell r="I5347">
            <v>55</v>
          </cell>
        </row>
        <row r="5348">
          <cell r="B5348">
            <v>41969</v>
          </cell>
          <cell r="C5348" t="str">
            <v>14.11.27 ФМ CHE униформа</v>
          </cell>
          <cell r="D5348" t="str">
            <v>Закупка материалов</v>
          </cell>
          <cell r="G5348">
            <v>5391</v>
          </cell>
          <cell r="H5348">
            <v>60</v>
          </cell>
          <cell r="I5348">
            <v>55</v>
          </cell>
        </row>
        <row r="5349">
          <cell r="B5349">
            <v>41969</v>
          </cell>
          <cell r="C5349" t="str">
            <v>14.11.27 ФМ CHE униформа</v>
          </cell>
          <cell r="D5349" t="str">
            <v>Закупка материалов</v>
          </cell>
          <cell r="G5349">
            <v>29985</v>
          </cell>
          <cell r="H5349">
            <v>60</v>
          </cell>
          <cell r="I5349">
            <v>55</v>
          </cell>
        </row>
        <row r="5350">
          <cell r="B5350">
            <v>41969</v>
          </cell>
          <cell r="C5350" t="str">
            <v>14.11.27 ФМ CHE униформа</v>
          </cell>
          <cell r="D5350" t="str">
            <v>Закупка материалов</v>
          </cell>
          <cell r="G5350">
            <v>23985</v>
          </cell>
          <cell r="H5350">
            <v>20</v>
          </cell>
          <cell r="I5350">
            <v>60</v>
          </cell>
        </row>
        <row r="5351">
          <cell r="B5351">
            <v>41969</v>
          </cell>
          <cell r="C5351" t="str">
            <v>14.11.27 ФМ CHE униформа</v>
          </cell>
          <cell r="D5351" t="str">
            <v>Закупка материалов</v>
          </cell>
          <cell r="G5351">
            <v>5391</v>
          </cell>
          <cell r="H5351">
            <v>20</v>
          </cell>
          <cell r="I5351">
            <v>60</v>
          </cell>
        </row>
        <row r="5352">
          <cell r="B5352">
            <v>41969</v>
          </cell>
          <cell r="C5352" t="str">
            <v>14.11.27 ФМ CHE униформа</v>
          </cell>
          <cell r="D5352" t="str">
            <v>Закупка материалов</v>
          </cell>
          <cell r="G5352">
            <v>29985</v>
          </cell>
          <cell r="H5352">
            <v>20</v>
          </cell>
          <cell r="I5352">
            <v>60</v>
          </cell>
        </row>
        <row r="5353">
          <cell r="B5353">
            <v>41969</v>
          </cell>
          <cell r="C5353" t="str">
            <v>14.11.10 Адамант 100000 рублей</v>
          </cell>
          <cell r="D5353" t="str">
            <v>подотчет</v>
          </cell>
          <cell r="G5353">
            <v>25800</v>
          </cell>
          <cell r="H5353">
            <v>50</v>
          </cell>
          <cell r="I5353">
            <v>71</v>
          </cell>
        </row>
        <row r="5354">
          <cell r="B5354">
            <v>41969</v>
          </cell>
          <cell r="C5354" t="str">
            <v>14.11.10 Адамант 100000 рублей</v>
          </cell>
          <cell r="D5354" t="str">
            <v>Промоперсонал</v>
          </cell>
          <cell r="G5354">
            <v>25600</v>
          </cell>
          <cell r="H5354">
            <v>20</v>
          </cell>
          <cell r="I5354">
            <v>60</v>
          </cell>
        </row>
        <row r="5355">
          <cell r="B5355">
            <v>41969</v>
          </cell>
          <cell r="C5355" t="str">
            <v>14.11.10 Адамант 100000 рублей</v>
          </cell>
          <cell r="D5355" t="str">
            <v>Промоперсонал</v>
          </cell>
          <cell r="G5355">
            <v>25600</v>
          </cell>
          <cell r="H5355">
            <v>60</v>
          </cell>
          <cell r="I5355">
            <v>50</v>
          </cell>
        </row>
        <row r="5356">
          <cell r="B5356">
            <v>41969</v>
          </cell>
          <cell r="C5356" t="str">
            <v>Офис</v>
          </cell>
          <cell r="D5356" t="str">
            <v>Зарплата 10</v>
          </cell>
          <cell r="G5356">
            <v>7830</v>
          </cell>
          <cell r="H5356">
            <v>70</v>
          </cell>
          <cell r="I5356">
            <v>51</v>
          </cell>
        </row>
        <row r="5357">
          <cell r="B5357">
            <v>41969</v>
          </cell>
          <cell r="C5357" t="str">
            <v>Свадьба</v>
          </cell>
          <cell r="D5357" t="str">
            <v>подотчет</v>
          </cell>
          <cell r="G5357">
            <v>7000</v>
          </cell>
          <cell r="H5357">
            <v>71</v>
          </cell>
          <cell r="I5357">
            <v>50</v>
          </cell>
        </row>
        <row r="5358">
          <cell r="B5358">
            <v>41969</v>
          </cell>
          <cell r="C5358" t="str">
            <v>ФКЦ</v>
          </cell>
          <cell r="D5358" t="str">
            <v>Инвестиции</v>
          </cell>
          <cell r="G5358">
            <v>64000</v>
          </cell>
          <cell r="H5358">
            <v>51</v>
          </cell>
          <cell r="I5358">
            <v>60</v>
          </cell>
        </row>
        <row r="5359">
          <cell r="B5359">
            <v>41969</v>
          </cell>
          <cell r="C5359" t="str">
            <v>14.10.10 ФМ Закупка премиумсов</v>
          </cell>
          <cell r="D5359" t="str">
            <v>полиграфия и производство</v>
          </cell>
          <cell r="G5359">
            <v>34860</v>
          </cell>
          <cell r="H5359">
            <v>20</v>
          </cell>
          <cell r="I5359">
            <v>60</v>
          </cell>
        </row>
        <row r="5360">
          <cell r="B5360">
            <v>41969</v>
          </cell>
          <cell r="C5360" t="str">
            <v>14.10.10 ФМ Закупка премиумсов</v>
          </cell>
          <cell r="D5360" t="str">
            <v>полиграфия и производство</v>
          </cell>
          <cell r="G5360">
            <v>34860</v>
          </cell>
          <cell r="H5360">
            <v>60</v>
          </cell>
          <cell r="I5360">
            <v>51</v>
          </cell>
        </row>
        <row r="5361">
          <cell r="B5361">
            <v>41962</v>
          </cell>
          <cell r="C5361" t="str">
            <v>14.11.29 Адамант Айфон Марафон</v>
          </cell>
          <cell r="D5361" t="str">
            <v>подотчет</v>
          </cell>
          <cell r="G5361">
            <v>48800</v>
          </cell>
          <cell r="H5361">
            <v>71</v>
          </cell>
          <cell r="I5361">
            <v>50</v>
          </cell>
        </row>
        <row r="5362">
          <cell r="B5362">
            <v>41962</v>
          </cell>
          <cell r="C5362" t="str">
            <v>14.11.29 Адамант Айфон Марафон</v>
          </cell>
          <cell r="D5362" t="str">
            <v>подотчет</v>
          </cell>
          <cell r="G5362">
            <v>10000</v>
          </cell>
          <cell r="H5362">
            <v>71</v>
          </cell>
          <cell r="I5362">
            <v>50</v>
          </cell>
        </row>
        <row r="5363">
          <cell r="B5363">
            <v>41969</v>
          </cell>
          <cell r="C5363" t="str">
            <v>14.11.29 Адамант Айфон Марафон</v>
          </cell>
          <cell r="D5363" t="str">
            <v>подотчет</v>
          </cell>
          <cell r="G5363">
            <v>84800</v>
          </cell>
          <cell r="H5363">
            <v>50</v>
          </cell>
          <cell r="I5363">
            <v>71</v>
          </cell>
        </row>
        <row r="5364">
          <cell r="B5364">
            <v>41969</v>
          </cell>
          <cell r="C5364" t="str">
            <v>14.11.29 Адамант Айфон Марафон</v>
          </cell>
          <cell r="D5364" t="str">
            <v>Промоперсонал</v>
          </cell>
          <cell r="G5364">
            <v>60600</v>
          </cell>
          <cell r="H5364">
            <v>20</v>
          </cell>
          <cell r="I5364">
            <v>60</v>
          </cell>
        </row>
        <row r="5365">
          <cell r="B5365">
            <v>41969</v>
          </cell>
          <cell r="C5365" t="str">
            <v>14.11.29 Адамант Айфон Марафон</v>
          </cell>
          <cell r="D5365" t="str">
            <v>Доп. персонал</v>
          </cell>
          <cell r="G5365">
            <v>21600</v>
          </cell>
          <cell r="H5365">
            <v>20</v>
          </cell>
          <cell r="I5365">
            <v>60</v>
          </cell>
        </row>
        <row r="5366">
          <cell r="B5366">
            <v>41969</v>
          </cell>
          <cell r="C5366" t="str">
            <v>14.11.29 Адамант Айфон Марафон</v>
          </cell>
          <cell r="D5366" t="str">
            <v>Промоперсонал</v>
          </cell>
          <cell r="G5366">
            <v>60600</v>
          </cell>
          <cell r="H5366">
            <v>60</v>
          </cell>
          <cell r="I5366">
            <v>50</v>
          </cell>
        </row>
        <row r="5367">
          <cell r="B5367">
            <v>41969</v>
          </cell>
          <cell r="C5367" t="str">
            <v>14.11.29 Адамант Айфон Марафон</v>
          </cell>
          <cell r="D5367" t="str">
            <v>Доп. персонал</v>
          </cell>
          <cell r="G5367">
            <v>21600</v>
          </cell>
          <cell r="H5367">
            <v>60</v>
          </cell>
          <cell r="I5367">
            <v>50</v>
          </cell>
        </row>
        <row r="5368">
          <cell r="B5368">
            <v>41969</v>
          </cell>
          <cell r="C5368" t="str">
            <v>Офис</v>
          </cell>
          <cell r="D5368" t="str">
            <v>РКО</v>
          </cell>
          <cell r="G5368">
            <v>75</v>
          </cell>
          <cell r="H5368">
            <v>26</v>
          </cell>
          <cell r="I5368">
            <v>76</v>
          </cell>
        </row>
        <row r="5369">
          <cell r="B5369">
            <v>41969</v>
          </cell>
          <cell r="C5369" t="str">
            <v>Офис</v>
          </cell>
          <cell r="D5369" t="str">
            <v>РКО</v>
          </cell>
          <cell r="G5369">
            <v>75</v>
          </cell>
          <cell r="H5369">
            <v>76</v>
          </cell>
          <cell r="I5369">
            <v>51</v>
          </cell>
        </row>
        <row r="5370">
          <cell r="B5370">
            <v>41969</v>
          </cell>
          <cell r="C5370" t="str">
            <v>14.11.19 ФМ Астория</v>
          </cell>
          <cell r="D5370" t="str">
            <v>Закупка материалов</v>
          </cell>
          <cell r="G5370">
            <v>12000</v>
          </cell>
          <cell r="H5370">
            <v>51</v>
          </cell>
          <cell r="I5370">
            <v>60</v>
          </cell>
        </row>
        <row r="5371">
          <cell r="B5371">
            <v>41970</v>
          </cell>
          <cell r="C5371" t="str">
            <v>ФД</v>
          </cell>
          <cell r="D5371" t="str">
            <v>транзит</v>
          </cell>
          <cell r="G5371">
            <v>620570</v>
          </cell>
          <cell r="H5371">
            <v>57</v>
          </cell>
          <cell r="I5371">
            <v>51</v>
          </cell>
        </row>
        <row r="5372">
          <cell r="B5372">
            <v>41871</v>
          </cell>
          <cell r="C5372" t="str">
            <v>офис</v>
          </cell>
          <cell r="D5372" t="str">
            <v>РКО</v>
          </cell>
          <cell r="G5372">
            <v>3.6</v>
          </cell>
          <cell r="H5372">
            <v>76</v>
          </cell>
          <cell r="I5372">
            <v>55</v>
          </cell>
        </row>
        <row r="5373">
          <cell r="B5373">
            <v>41872</v>
          </cell>
          <cell r="C5373" t="str">
            <v>офис</v>
          </cell>
          <cell r="D5373" t="str">
            <v>РКО</v>
          </cell>
          <cell r="G5373">
            <v>3.6</v>
          </cell>
          <cell r="H5373">
            <v>26</v>
          </cell>
          <cell r="I5373">
            <v>76</v>
          </cell>
        </row>
        <row r="5374">
          <cell r="B5374">
            <v>41970</v>
          </cell>
          <cell r="C5374" t="str">
            <v>14.11.29 ФМ КЗ Extra Lounge</v>
          </cell>
          <cell r="D5374" t="str">
            <v>под отчет</v>
          </cell>
          <cell r="G5374">
            <v>5000</v>
          </cell>
          <cell r="H5374">
            <v>71</v>
          </cell>
          <cell r="I5374">
            <v>50</v>
          </cell>
        </row>
        <row r="5375">
          <cell r="B5375">
            <v>41971</v>
          </cell>
          <cell r="C5375" t="str">
            <v>Свадьба</v>
          </cell>
          <cell r="D5375" t="str">
            <v>подотчет</v>
          </cell>
          <cell r="G5375">
            <v>7000</v>
          </cell>
          <cell r="H5375">
            <v>50</v>
          </cell>
          <cell r="I5375">
            <v>71</v>
          </cell>
        </row>
        <row r="5376">
          <cell r="B5376">
            <v>41971</v>
          </cell>
          <cell r="C5376" t="str">
            <v>Свадьба</v>
          </cell>
          <cell r="D5376" t="str">
            <v>реклама</v>
          </cell>
          <cell r="G5376">
            <v>7000</v>
          </cell>
          <cell r="H5376">
            <v>20</v>
          </cell>
          <cell r="I5376">
            <v>60</v>
          </cell>
        </row>
        <row r="5377">
          <cell r="B5377">
            <v>41971</v>
          </cell>
          <cell r="C5377" t="str">
            <v>Свадьба</v>
          </cell>
          <cell r="D5377" t="str">
            <v>реклама</v>
          </cell>
          <cell r="G5377">
            <v>7000</v>
          </cell>
          <cell r="H5377">
            <v>60</v>
          </cell>
          <cell r="I5377">
            <v>50</v>
          </cell>
        </row>
        <row r="5378">
          <cell r="B5378">
            <v>41970</v>
          </cell>
          <cell r="C5378" t="str">
            <v>Офис</v>
          </cell>
          <cell r="D5378" t="str">
            <v>РКО</v>
          </cell>
          <cell r="G5378">
            <v>100</v>
          </cell>
          <cell r="H5378">
            <v>26</v>
          </cell>
          <cell r="I5378">
            <v>76</v>
          </cell>
        </row>
        <row r="5379">
          <cell r="B5379">
            <v>41970</v>
          </cell>
          <cell r="C5379" t="str">
            <v>Офис</v>
          </cell>
          <cell r="D5379" t="str">
            <v>РКО</v>
          </cell>
          <cell r="G5379">
            <v>100</v>
          </cell>
          <cell r="H5379">
            <v>76</v>
          </cell>
          <cell r="I5379">
            <v>51</v>
          </cell>
        </row>
        <row r="5380">
          <cell r="B5380">
            <v>41970</v>
          </cell>
          <cell r="C5380" t="str">
            <v>Офис</v>
          </cell>
          <cell r="D5380" t="str">
            <v>Реклама</v>
          </cell>
          <cell r="G5380">
            <v>2800</v>
          </cell>
          <cell r="H5380">
            <v>76</v>
          </cell>
          <cell r="I5380">
            <v>51</v>
          </cell>
        </row>
        <row r="5381">
          <cell r="B5381">
            <v>43066</v>
          </cell>
          <cell r="C5381" t="str">
            <v>Офис</v>
          </cell>
          <cell r="D5381" t="str">
            <v>Реклама</v>
          </cell>
          <cell r="G5381">
            <v>2800</v>
          </cell>
          <cell r="H5381">
            <v>26</v>
          </cell>
          <cell r="I5381">
            <v>76</v>
          </cell>
        </row>
        <row r="5382">
          <cell r="B5382">
            <v>41970</v>
          </cell>
          <cell r="C5382" t="str">
            <v>14.11.29 ФМ КЗ Extra Lounge</v>
          </cell>
          <cell r="D5382" t="str">
            <v>логистика и монтаж</v>
          </cell>
          <cell r="G5382">
            <v>25000</v>
          </cell>
          <cell r="H5382">
            <v>60</v>
          </cell>
          <cell r="I5382">
            <v>51</v>
          </cell>
        </row>
        <row r="5383">
          <cell r="B5383">
            <v>41970</v>
          </cell>
          <cell r="C5383" t="str">
            <v>14.11.29 ФМ КЗ Extra Lounge</v>
          </cell>
          <cell r="D5383" t="str">
            <v>логистика и монтаж</v>
          </cell>
          <cell r="G5383">
            <v>25000</v>
          </cell>
          <cell r="H5383">
            <v>20</v>
          </cell>
          <cell r="I5383">
            <v>60</v>
          </cell>
        </row>
        <row r="5384">
          <cell r="B5384">
            <v>41971</v>
          </cell>
          <cell r="C5384" t="str">
            <v>Офис</v>
          </cell>
          <cell r="D5384" t="str">
            <v>накладные расходы</v>
          </cell>
          <cell r="G5384">
            <v>2470</v>
          </cell>
          <cell r="H5384">
            <v>76</v>
          </cell>
          <cell r="I5384">
            <v>51</v>
          </cell>
        </row>
        <row r="5385">
          <cell r="B5385">
            <v>41971</v>
          </cell>
          <cell r="C5385" t="str">
            <v>Офис</v>
          </cell>
          <cell r="D5385" t="str">
            <v>накладные расходы</v>
          </cell>
          <cell r="G5385">
            <v>2470</v>
          </cell>
          <cell r="H5385">
            <v>26</v>
          </cell>
          <cell r="I5385">
            <v>76</v>
          </cell>
        </row>
        <row r="5386">
          <cell r="B5386">
            <v>41971</v>
          </cell>
          <cell r="C5386" t="str">
            <v>14.11.27 ФМ DataBase Activation October November</v>
          </cell>
          <cell r="D5386" t="str">
            <v>подотчет</v>
          </cell>
          <cell r="G5386">
            <v>15450</v>
          </cell>
          <cell r="H5386">
            <v>71</v>
          </cell>
          <cell r="I5386">
            <v>50</v>
          </cell>
        </row>
        <row r="5387">
          <cell r="B5387">
            <v>41971</v>
          </cell>
          <cell r="C5387" t="str">
            <v>Офис</v>
          </cell>
          <cell r="D5387" t="str">
            <v>накладные расходы</v>
          </cell>
          <cell r="G5387">
            <v>442</v>
          </cell>
          <cell r="H5387">
            <v>26</v>
          </cell>
          <cell r="I5387">
            <v>76</v>
          </cell>
        </row>
        <row r="5388">
          <cell r="B5388">
            <v>41971</v>
          </cell>
          <cell r="C5388" t="str">
            <v>Офис</v>
          </cell>
          <cell r="D5388" t="str">
            <v>накладные расходы</v>
          </cell>
          <cell r="G5388">
            <v>442</v>
          </cell>
          <cell r="H5388">
            <v>76</v>
          </cell>
          <cell r="I5388">
            <v>50</v>
          </cell>
        </row>
        <row r="5389">
          <cell r="B5389">
            <v>41971</v>
          </cell>
          <cell r="C5389" t="str">
            <v>14.10.06 ФМ Производство коробки</v>
          </cell>
          <cell r="D5389" t="str">
            <v>подотчет</v>
          </cell>
          <cell r="G5389">
            <v>1500</v>
          </cell>
          <cell r="H5389">
            <v>71</v>
          </cell>
          <cell r="I5389">
            <v>50</v>
          </cell>
        </row>
        <row r="5390">
          <cell r="B5390">
            <v>41971</v>
          </cell>
          <cell r="C5390" t="str">
            <v>Офис</v>
          </cell>
          <cell r="D5390" t="str">
            <v>% по кредитам и займам</v>
          </cell>
          <cell r="G5390">
            <v>40000</v>
          </cell>
          <cell r="H5390">
            <v>76</v>
          </cell>
          <cell r="I5390">
            <v>50</v>
          </cell>
        </row>
        <row r="5391">
          <cell r="B5391">
            <v>41971</v>
          </cell>
          <cell r="C5391" t="str">
            <v>Офис</v>
          </cell>
          <cell r="D5391" t="str">
            <v>% по кредитам и займам</v>
          </cell>
          <cell r="G5391">
            <v>40000</v>
          </cell>
          <cell r="H5391">
            <v>26</v>
          </cell>
          <cell r="I5391">
            <v>76</v>
          </cell>
        </row>
        <row r="5392">
          <cell r="B5392">
            <v>41971</v>
          </cell>
          <cell r="C5392" t="str">
            <v>Офис</v>
          </cell>
          <cell r="D5392" t="str">
            <v>% по кредитам и займам</v>
          </cell>
          <cell r="G5392">
            <v>40000</v>
          </cell>
          <cell r="H5392">
            <v>76</v>
          </cell>
          <cell r="I5392">
            <v>50</v>
          </cell>
        </row>
        <row r="5393">
          <cell r="B5393">
            <v>41971</v>
          </cell>
          <cell r="C5393" t="str">
            <v>Офис</v>
          </cell>
          <cell r="D5393" t="str">
            <v>% по кредитам и займам</v>
          </cell>
          <cell r="G5393">
            <v>40000</v>
          </cell>
          <cell r="H5393">
            <v>26</v>
          </cell>
          <cell r="I5393">
            <v>76</v>
          </cell>
        </row>
        <row r="5394">
          <cell r="B5394">
            <v>41971</v>
          </cell>
          <cell r="C5394" t="str">
            <v>Офис</v>
          </cell>
          <cell r="D5394" t="str">
            <v>% по кредитам и займам</v>
          </cell>
          <cell r="G5394">
            <v>30000</v>
          </cell>
          <cell r="H5394">
            <v>76</v>
          </cell>
          <cell r="I5394">
            <v>50</v>
          </cell>
        </row>
        <row r="5395">
          <cell r="B5395">
            <v>41971</v>
          </cell>
          <cell r="C5395" t="str">
            <v>Офис</v>
          </cell>
          <cell r="D5395" t="str">
            <v>% по кредитам и займам</v>
          </cell>
          <cell r="G5395">
            <v>30000</v>
          </cell>
          <cell r="H5395">
            <v>26</v>
          </cell>
          <cell r="I5395">
            <v>76</v>
          </cell>
        </row>
        <row r="5396">
          <cell r="B5396">
            <v>41971</v>
          </cell>
          <cell r="C5396" t="str">
            <v>офис</v>
          </cell>
          <cell r="D5396" t="str">
            <v>% по кредитам и займам</v>
          </cell>
          <cell r="G5396">
            <v>20000</v>
          </cell>
          <cell r="H5396">
            <v>76</v>
          </cell>
          <cell r="I5396">
            <v>50</v>
          </cell>
        </row>
        <row r="5397">
          <cell r="B5397">
            <v>41971</v>
          </cell>
          <cell r="C5397" t="str">
            <v>офис</v>
          </cell>
          <cell r="D5397" t="str">
            <v>% по кредитам и займам</v>
          </cell>
          <cell r="G5397">
            <v>20000</v>
          </cell>
          <cell r="H5397">
            <v>26</v>
          </cell>
          <cell r="I5397">
            <v>76</v>
          </cell>
        </row>
        <row r="5398">
          <cell r="B5398">
            <v>41971</v>
          </cell>
          <cell r="C5398" t="str">
            <v>14.11.28 ФМ Кино со вкусом</v>
          </cell>
          <cell r="D5398" t="str">
            <v>подотчет</v>
          </cell>
          <cell r="G5398">
            <v>65000</v>
          </cell>
          <cell r="H5398">
            <v>71</v>
          </cell>
          <cell r="I5398">
            <v>50</v>
          </cell>
        </row>
        <row r="5399">
          <cell r="B5399">
            <v>41971</v>
          </cell>
          <cell r="C5399" t="str">
            <v>14.12.08 ФМ DataBase Activation December</v>
          </cell>
          <cell r="D5399" t="str">
            <v>подотчет</v>
          </cell>
          <cell r="G5399">
            <v>19496</v>
          </cell>
          <cell r="H5399">
            <v>71</v>
          </cell>
          <cell r="I5399">
            <v>50</v>
          </cell>
        </row>
        <row r="5400">
          <cell r="B5400">
            <v>41971</v>
          </cell>
          <cell r="C5400" t="str">
            <v>14.11.29 ФМ КЗ Extra Lounge</v>
          </cell>
          <cell r="D5400" t="str">
            <v>подотчет</v>
          </cell>
          <cell r="G5400">
            <v>45600</v>
          </cell>
          <cell r="H5400">
            <v>71</v>
          </cell>
          <cell r="I5400">
            <v>50</v>
          </cell>
        </row>
        <row r="5401">
          <cell r="B5401">
            <v>41971</v>
          </cell>
          <cell r="C5401" t="str">
            <v>14.12.08 ФМ DataBase Activation December</v>
          </cell>
          <cell r="D5401" t="str">
            <v>подотчет</v>
          </cell>
          <cell r="G5401">
            <v>28000</v>
          </cell>
          <cell r="H5401">
            <v>71</v>
          </cell>
          <cell r="I5401">
            <v>50</v>
          </cell>
        </row>
        <row r="5402">
          <cell r="B5402">
            <v>41971</v>
          </cell>
          <cell r="C5402" t="str">
            <v>Офис</v>
          </cell>
          <cell r="D5402" t="str">
            <v>Зарплата 11</v>
          </cell>
          <cell r="G5402">
            <v>3000</v>
          </cell>
          <cell r="H5402">
            <v>70</v>
          </cell>
          <cell r="I5402">
            <v>50</v>
          </cell>
        </row>
        <row r="5403">
          <cell r="B5403">
            <v>41971</v>
          </cell>
          <cell r="C5403" t="str">
            <v>Офис</v>
          </cell>
          <cell r="D5403" t="str">
            <v>РКО</v>
          </cell>
          <cell r="G5403">
            <v>25</v>
          </cell>
          <cell r="H5403">
            <v>26</v>
          </cell>
          <cell r="I5403">
            <v>76</v>
          </cell>
        </row>
        <row r="5404">
          <cell r="B5404">
            <v>41971</v>
          </cell>
          <cell r="C5404" t="str">
            <v>Офис</v>
          </cell>
          <cell r="D5404" t="str">
            <v>РКО</v>
          </cell>
          <cell r="G5404">
            <v>25</v>
          </cell>
          <cell r="H5404">
            <v>76</v>
          </cell>
          <cell r="I5404">
            <v>51</v>
          </cell>
        </row>
        <row r="5405">
          <cell r="B5405">
            <v>41971</v>
          </cell>
          <cell r="C5405" t="str">
            <v>Офис</v>
          </cell>
          <cell r="D5405" t="str">
            <v>РКО</v>
          </cell>
          <cell r="G5405">
            <v>800</v>
          </cell>
          <cell r="H5405">
            <v>26</v>
          </cell>
          <cell r="I5405">
            <v>76</v>
          </cell>
        </row>
        <row r="5406">
          <cell r="B5406">
            <v>41971</v>
          </cell>
          <cell r="C5406" t="str">
            <v>Офис</v>
          </cell>
          <cell r="D5406" t="str">
            <v>РКО</v>
          </cell>
          <cell r="G5406">
            <v>800</v>
          </cell>
          <cell r="H5406">
            <v>76</v>
          </cell>
          <cell r="I5406">
            <v>51</v>
          </cell>
        </row>
        <row r="5407">
          <cell r="B5407">
            <v>41971</v>
          </cell>
          <cell r="C5407" t="str">
            <v>ТП Автоспеццентр 9</v>
          </cell>
          <cell r="D5407" t="str">
            <v>подотчет</v>
          </cell>
          <cell r="G5407">
            <v>400</v>
          </cell>
          <cell r="H5407">
            <v>50</v>
          </cell>
          <cell r="I5407">
            <v>71</v>
          </cell>
        </row>
        <row r="5408">
          <cell r="B5408">
            <v>41971</v>
          </cell>
          <cell r="C5408" t="str">
            <v>ТП Автоспеццентр 10</v>
          </cell>
          <cell r="D5408" t="str">
            <v>подотчет</v>
          </cell>
          <cell r="G5408">
            <v>400</v>
          </cell>
          <cell r="H5408">
            <v>71</v>
          </cell>
          <cell r="I5408">
            <v>50</v>
          </cell>
        </row>
        <row r="5409">
          <cell r="B5409">
            <v>41941</v>
          </cell>
          <cell r="C5409" t="str">
            <v>Офис</v>
          </cell>
          <cell r="D5409" t="str">
            <v>накладные расходы</v>
          </cell>
          <cell r="G5409">
            <v>9214</v>
          </cell>
          <cell r="H5409">
            <v>76</v>
          </cell>
          <cell r="I5409">
            <v>55</v>
          </cell>
        </row>
        <row r="5410">
          <cell r="B5410">
            <v>41941</v>
          </cell>
          <cell r="C5410" t="str">
            <v>Офис</v>
          </cell>
          <cell r="D5410" t="str">
            <v>накладные расходы</v>
          </cell>
          <cell r="G5410">
            <v>9214</v>
          </cell>
          <cell r="H5410">
            <v>26</v>
          </cell>
          <cell r="I5410">
            <v>76</v>
          </cell>
        </row>
        <row r="5411">
          <cell r="B5411">
            <v>41905</v>
          </cell>
          <cell r="C5411" t="str">
            <v>Офис</v>
          </cell>
          <cell r="D5411" t="str">
            <v>накладные расходы</v>
          </cell>
          <cell r="G5411">
            <v>5317.36</v>
          </cell>
          <cell r="H5411">
            <v>76</v>
          </cell>
          <cell r="I5411">
            <v>55</v>
          </cell>
        </row>
        <row r="5412">
          <cell r="B5412">
            <v>41905</v>
          </cell>
          <cell r="C5412" t="str">
            <v>Офис</v>
          </cell>
          <cell r="D5412" t="str">
            <v>накладные расходы</v>
          </cell>
          <cell r="G5412">
            <v>5317.36</v>
          </cell>
          <cell r="H5412">
            <v>26</v>
          </cell>
          <cell r="I5412">
            <v>76</v>
          </cell>
        </row>
        <row r="5413">
          <cell r="B5413">
            <v>41958</v>
          </cell>
          <cell r="C5413" t="str">
            <v>14.11.15 ФМ HH Milo</v>
          </cell>
          <cell r="D5413" t="str">
            <v>Реализация</v>
          </cell>
          <cell r="G5413">
            <v>285089.21999999997</v>
          </cell>
          <cell r="H5413">
            <v>62</v>
          </cell>
          <cell r="I5413">
            <v>90</v>
          </cell>
        </row>
        <row r="5414">
          <cell r="B5414">
            <v>41958</v>
          </cell>
          <cell r="C5414" t="str">
            <v>14.11.15 ФМ Santa Barbara</v>
          </cell>
          <cell r="D5414" t="str">
            <v>Реализация</v>
          </cell>
          <cell r="G5414">
            <v>262513.84000000003</v>
          </cell>
          <cell r="H5414">
            <v>62</v>
          </cell>
          <cell r="I5414">
            <v>90</v>
          </cell>
        </row>
        <row r="5415">
          <cell r="B5415">
            <v>41962</v>
          </cell>
          <cell r="C5415" t="str">
            <v>14.11.19 ФМ DataBase Activation October-November</v>
          </cell>
          <cell r="D5415" t="str">
            <v>Реализация</v>
          </cell>
          <cell r="G5415">
            <v>78499.350000000006</v>
          </cell>
          <cell r="H5415">
            <v>62</v>
          </cell>
          <cell r="I5415">
            <v>90</v>
          </cell>
        </row>
        <row r="5416">
          <cell r="B5416">
            <v>41962</v>
          </cell>
          <cell r="C5416" t="str">
            <v>14.11.19 ФМ Астория</v>
          </cell>
          <cell r="D5416" t="str">
            <v>Реализация</v>
          </cell>
          <cell r="G5416">
            <v>259770.7</v>
          </cell>
          <cell r="H5416">
            <v>62</v>
          </cell>
          <cell r="I5416">
            <v>90</v>
          </cell>
        </row>
        <row r="5417">
          <cell r="B5417">
            <v>41964</v>
          </cell>
          <cell r="C5417" t="str">
            <v>14.11.21 ФМ Le Cristal</v>
          </cell>
          <cell r="D5417" t="str">
            <v>Реализация</v>
          </cell>
          <cell r="G5417">
            <v>228318.88</v>
          </cell>
          <cell r="H5417">
            <v>62</v>
          </cell>
          <cell r="I5417">
            <v>90</v>
          </cell>
        </row>
        <row r="5418">
          <cell r="B5418">
            <v>41964</v>
          </cell>
          <cell r="C5418" t="str">
            <v>14.11.21 ФМ Santa Barbara</v>
          </cell>
          <cell r="D5418" t="str">
            <v>Реализация</v>
          </cell>
          <cell r="G5418">
            <v>297599.95</v>
          </cell>
          <cell r="H5418">
            <v>62</v>
          </cell>
          <cell r="I5418">
            <v>90</v>
          </cell>
        </row>
        <row r="5419">
          <cell r="B5419">
            <v>41966</v>
          </cell>
          <cell r="C5419" t="str">
            <v>14.11.23 ФМ Кемпински</v>
          </cell>
          <cell r="D5419" t="str">
            <v>Реализация</v>
          </cell>
          <cell r="G5419">
            <v>285337.98</v>
          </cell>
          <cell r="H5419">
            <v>62</v>
          </cell>
          <cell r="I5419">
            <v>90</v>
          </cell>
        </row>
        <row r="5420">
          <cell r="B5420">
            <v>41970</v>
          </cell>
          <cell r="C5420" t="str">
            <v>14.11.27 ФМ DataBase Activation October-November</v>
          </cell>
          <cell r="D5420" t="str">
            <v>Реализация</v>
          </cell>
          <cell r="G5420">
            <v>82069.48</v>
          </cell>
          <cell r="H5420">
            <v>62</v>
          </cell>
          <cell r="I5420">
            <v>90</v>
          </cell>
        </row>
        <row r="5421">
          <cell r="B5421">
            <v>41971</v>
          </cell>
          <cell r="C5421" t="str">
            <v>14.11.28 ФМ Кино со вкусом</v>
          </cell>
          <cell r="D5421" t="str">
            <v>Реализация</v>
          </cell>
          <cell r="G5421">
            <v>268189.67</v>
          </cell>
          <cell r="H5421">
            <v>62</v>
          </cell>
          <cell r="I5421">
            <v>90</v>
          </cell>
        </row>
        <row r="5422">
          <cell r="B5422">
            <v>41972</v>
          </cell>
          <cell r="C5422" t="str">
            <v>14.11.29 ФМ КЗ Extra Lounge</v>
          </cell>
          <cell r="D5422" t="str">
            <v>Реализация</v>
          </cell>
          <cell r="G5422">
            <v>206366.88</v>
          </cell>
          <cell r="H5422">
            <v>62</v>
          </cell>
          <cell r="I5422">
            <v>90</v>
          </cell>
        </row>
      </sheetData>
      <sheetData sheetId="1"/>
      <sheetData sheetId="2"/>
      <sheetData sheetId="3">
        <row r="2">
          <cell r="F2">
            <v>276000</v>
          </cell>
        </row>
        <row r="31">
          <cell r="F31">
            <v>130000</v>
          </cell>
          <cell r="H31">
            <v>42100</v>
          </cell>
        </row>
      </sheetData>
      <sheetData sheetId="4">
        <row r="7">
          <cell r="A7">
            <v>41640</v>
          </cell>
          <cell r="B7" t="str">
            <v>13.12.12 КЛД Beeline</v>
          </cell>
          <cell r="Y7">
            <v>0</v>
          </cell>
        </row>
        <row r="8">
          <cell r="A8">
            <v>41640</v>
          </cell>
          <cell r="B8" t="str">
            <v>13.12.23 КЛД Банк Москвы</v>
          </cell>
          <cell r="Y8">
            <v>0</v>
          </cell>
        </row>
        <row r="9">
          <cell r="A9">
            <v>41640</v>
          </cell>
          <cell r="B9" t="str">
            <v>13.12.25 КЛД ВТБ</v>
          </cell>
          <cell r="Y9">
            <v>0</v>
          </cell>
        </row>
        <row r="10">
          <cell r="A10">
            <v>41679</v>
          </cell>
          <cell r="B10" t="str">
            <v>14.02.09 Выставка Junwex</v>
          </cell>
          <cell r="Y10">
            <v>0</v>
          </cell>
        </row>
        <row r="11">
          <cell r="A11">
            <v>41684</v>
          </cell>
          <cell r="B11" t="str">
            <v>14.02.14 МСК МH Internal Activation</v>
          </cell>
          <cell r="Y11">
            <v>0</v>
          </cell>
        </row>
        <row r="12">
          <cell r="A12">
            <v>41684</v>
          </cell>
          <cell r="B12" t="str">
            <v>14.02.14 ФМ Chesterfield Скрапбукинг</v>
          </cell>
          <cell r="Y12">
            <v>0</v>
          </cell>
        </row>
        <row r="13">
          <cell r="A13">
            <v>41690</v>
          </cell>
          <cell r="B13" t="str">
            <v>14.02.20 ФМ Шапки</v>
          </cell>
          <cell r="Y13">
            <v>0</v>
          </cell>
        </row>
        <row r="14">
          <cell r="A14">
            <v>41706</v>
          </cell>
          <cell r="B14" t="str">
            <v>14.03.08 ФМ Chesterfield 23ф8м</v>
          </cell>
          <cell r="Y14">
            <v>0</v>
          </cell>
        </row>
        <row r="15">
          <cell r="A15">
            <v>41640</v>
          </cell>
          <cell r="B15" t="str">
            <v>13.11.30 ВТБ Новикова</v>
          </cell>
          <cell r="Y15">
            <v>0</v>
          </cell>
        </row>
        <row r="16">
          <cell r="A16">
            <v>41706</v>
          </cell>
          <cell r="B16" t="str">
            <v>14.03.08 ФМ L&amp;M складные вазы</v>
          </cell>
          <cell r="Y16">
            <v>0</v>
          </cell>
        </row>
        <row r="17">
          <cell r="A17">
            <v>41718</v>
          </cell>
          <cell r="B17" t="str">
            <v>14.03.20 Екатеринбург ВТБ</v>
          </cell>
          <cell r="Y17">
            <v>0</v>
          </cell>
        </row>
        <row r="18">
          <cell r="A18">
            <v>41704</v>
          </cell>
          <cell r="B18" t="str">
            <v>14.03.06 ФМ Бьюти День</v>
          </cell>
          <cell r="Y18">
            <v>0</v>
          </cell>
        </row>
        <row r="19">
          <cell r="A19">
            <v>41730</v>
          </cell>
          <cell r="B19" t="str">
            <v>14.03.31 ВТБ 24 ТП СПб</v>
          </cell>
          <cell r="Y19">
            <v>0</v>
          </cell>
        </row>
        <row r="20">
          <cell r="A20">
            <v>41699</v>
          </cell>
          <cell r="B20" t="str">
            <v>14.03.01 ФМ НН Z-top</v>
          </cell>
          <cell r="Y20">
            <v>0</v>
          </cell>
        </row>
        <row r="21">
          <cell r="A21">
            <v>41706</v>
          </cell>
          <cell r="B21" t="str">
            <v>14.03.08 ФМ НН Z-top</v>
          </cell>
          <cell r="Y21">
            <v>0</v>
          </cell>
        </row>
        <row r="22">
          <cell r="A22">
            <v>41706</v>
          </cell>
          <cell r="B22" t="str">
            <v>14.03.08 ФМ КЗ Пашмир</v>
          </cell>
          <cell r="Y22">
            <v>0</v>
          </cell>
        </row>
        <row r="23">
          <cell r="A23">
            <v>41694</v>
          </cell>
          <cell r="B23" t="str">
            <v>14.02.24 НИИ Вектор 1</v>
          </cell>
          <cell r="Y23">
            <v>0</v>
          </cell>
        </row>
        <row r="24">
          <cell r="A24">
            <v>41702</v>
          </cell>
          <cell r="B24" t="str">
            <v>14.03.04 НИИ Вектор 2</v>
          </cell>
          <cell r="Y24">
            <v>0</v>
          </cell>
        </row>
        <row r="25">
          <cell r="A25">
            <v>41709</v>
          </cell>
          <cell r="B25" t="str">
            <v xml:space="preserve">14.03.11 ФМ Униформа Retail </v>
          </cell>
          <cell r="Y25">
            <v>0</v>
          </cell>
        </row>
        <row r="26">
          <cell r="A26">
            <v>41710</v>
          </cell>
          <cell r="B26" t="str">
            <v xml:space="preserve">14.03.12 ФМ Униформа Retail </v>
          </cell>
          <cell r="Y26">
            <v>0</v>
          </cell>
        </row>
        <row r="27">
          <cell r="A27">
            <v>41709</v>
          </cell>
          <cell r="B27" t="str">
            <v>14.03.11 ФМ Униформа Provocation</v>
          </cell>
          <cell r="Y27">
            <v>0</v>
          </cell>
        </row>
        <row r="28">
          <cell r="A28">
            <v>41712</v>
          </cell>
          <cell r="B28" t="str">
            <v xml:space="preserve">14.03.14 ФМ Cinema Club </v>
          </cell>
          <cell r="Y28">
            <v>0</v>
          </cell>
        </row>
        <row r="29">
          <cell r="A29">
            <v>41719</v>
          </cell>
          <cell r="B29" t="str">
            <v>14.03.21 НН ФМ Milo</v>
          </cell>
          <cell r="Y29">
            <v>0</v>
          </cell>
        </row>
        <row r="30">
          <cell r="A30">
            <v>41718</v>
          </cell>
          <cell r="B30" t="str">
            <v>14.03.20 ФМ ЧтоГдеКогда</v>
          </cell>
          <cell r="Y30">
            <v>0</v>
          </cell>
        </row>
        <row r="31">
          <cell r="A31">
            <v>41722</v>
          </cell>
          <cell r="B31" t="str">
            <v>14.03.25 Саратов ВТБ</v>
          </cell>
          <cell r="Y31">
            <v>0</v>
          </cell>
        </row>
        <row r="32">
          <cell r="A32">
            <v>41732</v>
          </cell>
          <cell r="B32" t="str">
            <v>14.04.03 ФМ Мансарда</v>
          </cell>
          <cell r="Y32">
            <v>0</v>
          </cell>
        </row>
        <row r="33">
          <cell r="A33">
            <v>41810</v>
          </cell>
          <cell r="B33" t="str">
            <v>14.06.20 Газпром Энергетика и Электротехника</v>
          </cell>
          <cell r="Y33">
            <v>0</v>
          </cell>
        </row>
        <row r="34">
          <cell r="A34">
            <v>41746</v>
          </cell>
          <cell r="B34" t="str">
            <v>14.04.17 ФМ Москва-Сити</v>
          </cell>
          <cell r="Y34">
            <v>0</v>
          </cell>
        </row>
        <row r="35">
          <cell r="A35">
            <v>41745</v>
          </cell>
          <cell r="B35" t="str">
            <v>14.04.16 ФМ Библиотека</v>
          </cell>
          <cell r="Y35">
            <v>0</v>
          </cell>
        </row>
        <row r="36">
          <cell r="A36">
            <v>41740</v>
          </cell>
          <cell r="B36" t="str">
            <v>14.04.11 КЛД ФМ Платинум</v>
          </cell>
          <cell r="Y36">
            <v>0</v>
          </cell>
        </row>
        <row r="37">
          <cell r="A37">
            <v>41740</v>
          </cell>
          <cell r="B37" t="str">
            <v>14.04.11 КЗ ФМ Extra lounge</v>
          </cell>
          <cell r="Y37">
            <v>0</v>
          </cell>
        </row>
        <row r="38">
          <cell r="A38">
            <v>41746</v>
          </cell>
          <cell r="B38" t="str">
            <v>14.04.17 Ростов-на-Дону ВТБ</v>
          </cell>
          <cell r="Y38">
            <v>0</v>
          </cell>
        </row>
        <row r="39">
          <cell r="A39">
            <v>41743</v>
          </cell>
          <cell r="B39" t="str">
            <v>14.04.12 ФМ Конференция</v>
          </cell>
          <cell r="Y39">
            <v>0</v>
          </cell>
        </row>
        <row r="40">
          <cell r="A40">
            <v>41775</v>
          </cell>
          <cell r="B40" t="str">
            <v>14.05.16 ФМ Конференция</v>
          </cell>
          <cell r="Y40">
            <v>0</v>
          </cell>
        </row>
        <row r="41">
          <cell r="A41">
            <v>41746</v>
          </cell>
          <cell r="B41" t="str">
            <v>14.04.17 КЛД ВТБ</v>
          </cell>
          <cell r="Y41">
            <v>0</v>
          </cell>
        </row>
        <row r="42">
          <cell r="A42">
            <v>41743</v>
          </cell>
          <cell r="B42" t="str">
            <v>14.04.14 ФМ Униформа Retail</v>
          </cell>
          <cell r="Y42">
            <v>0</v>
          </cell>
        </row>
        <row r="43">
          <cell r="A43">
            <v>41755</v>
          </cell>
          <cell r="B43" t="str">
            <v>14.04.26 ФМ Библиотека</v>
          </cell>
          <cell r="Y43">
            <v>0</v>
          </cell>
        </row>
        <row r="44">
          <cell r="A44">
            <v>41754</v>
          </cell>
          <cell r="B44" t="str">
            <v>14.04.26 ЯРЛ ФМ Мед</v>
          </cell>
          <cell r="Y44">
            <v>0</v>
          </cell>
        </row>
        <row r="45">
          <cell r="A45">
            <v>41754</v>
          </cell>
          <cell r="B45" t="str">
            <v>14.04.25 ФМ москва сити</v>
          </cell>
          <cell r="Y45">
            <v>0</v>
          </cell>
        </row>
        <row r="46">
          <cell r="A46">
            <v>41756</v>
          </cell>
          <cell r="B46" t="str">
            <v>14.04.27 ФАЭТОН Мото-выставка</v>
          </cell>
          <cell r="Y46">
            <v>0</v>
          </cell>
        </row>
        <row r="47">
          <cell r="A47">
            <v>41764</v>
          </cell>
          <cell r="B47" t="str">
            <v>14.05.05 ФМ Униформа</v>
          </cell>
          <cell r="Y47">
            <v>0</v>
          </cell>
        </row>
        <row r="48">
          <cell r="A48">
            <v>41766</v>
          </cell>
          <cell r="B48" t="str">
            <v>14.05.07 ФМ Производство платков</v>
          </cell>
          <cell r="Y48">
            <v>0</v>
          </cell>
        </row>
        <row r="49">
          <cell r="A49">
            <v>41775</v>
          </cell>
          <cell r="B49" t="str">
            <v>14.05.16 НН ФМ Тифани</v>
          </cell>
          <cell r="Y49">
            <v>0</v>
          </cell>
        </row>
        <row r="50">
          <cell r="A50">
            <v>41773</v>
          </cell>
          <cell r="B50" t="str">
            <v>14.05.14 ФМ Униформа</v>
          </cell>
          <cell r="Y50">
            <v>0</v>
          </cell>
        </row>
        <row r="51">
          <cell r="A51">
            <v>41766</v>
          </cell>
          <cell r="B51" t="str">
            <v>14.05.07 ГорАктив премиумсы</v>
          </cell>
          <cell r="Y51">
            <v>0</v>
          </cell>
        </row>
        <row r="52">
          <cell r="A52">
            <v>41789</v>
          </cell>
          <cell r="B52" t="str">
            <v>ТП АвтоСпецЦентр 5</v>
          </cell>
          <cell r="Y52">
            <v>0</v>
          </cell>
        </row>
        <row r="53">
          <cell r="A53">
            <v>41768</v>
          </cell>
          <cell r="B53" t="str">
            <v>14.05.09 Адамант 9 мая</v>
          </cell>
          <cell r="Y53">
            <v>0</v>
          </cell>
        </row>
        <row r="54">
          <cell r="A54">
            <v>41775</v>
          </cell>
          <cell r="B54" t="str">
            <v>14.05.16 ФМ Кино со вкусом</v>
          </cell>
          <cell r="Y54">
            <v>0</v>
          </cell>
        </row>
        <row r="55">
          <cell r="A55">
            <v>41778</v>
          </cell>
          <cell r="B55" t="str">
            <v>14.05.19 ФМ DataBase Activation May1</v>
          </cell>
          <cell r="Y55">
            <v>0</v>
          </cell>
        </row>
        <row r="56">
          <cell r="A56">
            <v>41775</v>
          </cell>
          <cell r="B56" t="str">
            <v>14.05.16 ГорАктив баннера</v>
          </cell>
          <cell r="Y56">
            <v>0</v>
          </cell>
        </row>
        <row r="57">
          <cell r="A57">
            <v>41775</v>
          </cell>
          <cell r="B57" t="str">
            <v>14.05.24 Коивент Родео Драйв</v>
          </cell>
          <cell r="Y57">
            <v>0</v>
          </cell>
        </row>
        <row r="58">
          <cell r="A58">
            <v>41781</v>
          </cell>
          <cell r="B58" t="str">
            <v>14.05.22 ЯРЛ ВТБ24</v>
          </cell>
          <cell r="Y58">
            <v>0</v>
          </cell>
        </row>
        <row r="59">
          <cell r="A59">
            <v>41786</v>
          </cell>
          <cell r="B59" t="str">
            <v>14.05.27 ФМ Библиотека</v>
          </cell>
          <cell r="Y59">
            <v>0</v>
          </cell>
        </row>
        <row r="60">
          <cell r="A60">
            <v>41789</v>
          </cell>
          <cell r="B60" t="str">
            <v>14.05.30 КЗ ФМ Марриот</v>
          </cell>
          <cell r="Y60">
            <v>0</v>
          </cell>
        </row>
        <row r="61">
          <cell r="A61">
            <v>41788</v>
          </cell>
          <cell r="B61" t="str">
            <v>14.05.29 ФМ Собака</v>
          </cell>
          <cell r="Y61">
            <v>0</v>
          </cell>
        </row>
        <row r="62">
          <cell r="A62">
            <v>41789</v>
          </cell>
          <cell r="B62" t="str">
            <v>14.05.30 ФМ ELLE</v>
          </cell>
          <cell r="Y62">
            <v>0</v>
          </cell>
        </row>
        <row r="63">
          <cell r="A63">
            <v>41794</v>
          </cell>
          <cell r="B63" t="str">
            <v>14.06.04 ФМ ELLE</v>
          </cell>
          <cell r="Y63">
            <v>0</v>
          </cell>
        </row>
        <row r="64">
          <cell r="A64">
            <v>41800</v>
          </cell>
          <cell r="B64" t="str">
            <v>14.06.10 ВТБ24 Санкт-Петербург</v>
          </cell>
          <cell r="Y64">
            <v>0</v>
          </cell>
        </row>
        <row r="65">
          <cell r="A65">
            <v>41794</v>
          </cell>
          <cell r="B65" t="str">
            <v>14.06.08 ФМ Бранч</v>
          </cell>
          <cell r="Y65">
            <v>0</v>
          </cell>
        </row>
        <row r="66">
          <cell r="A66">
            <v>41794</v>
          </cell>
          <cell r="B66" t="str">
            <v>14.06.04 ФМ DataBase Activation May2</v>
          </cell>
          <cell r="Y66">
            <v>0</v>
          </cell>
        </row>
        <row r="67">
          <cell r="A67">
            <v>41800</v>
          </cell>
          <cell r="B67" t="str">
            <v>14.06.10 ФМ DataBase Activation June</v>
          </cell>
          <cell r="Y67">
            <v>0</v>
          </cell>
        </row>
        <row r="68">
          <cell r="A68">
            <v>41816</v>
          </cell>
          <cell r="B68" t="str">
            <v>14.06.26 ФМ Кино со вкусом</v>
          </cell>
          <cell r="Y68">
            <v>0</v>
          </cell>
        </row>
        <row r="69">
          <cell r="A69">
            <v>41807</v>
          </cell>
          <cell r="B69" t="str">
            <v>14.07.17 ББР Банк Запонки</v>
          </cell>
          <cell r="Y69">
            <v>0</v>
          </cell>
        </row>
        <row r="70">
          <cell r="A70">
            <v>41820</v>
          </cell>
          <cell r="B70" t="str">
            <v>14.06.30 ФМ Snus Top 100 Recruiting</v>
          </cell>
          <cell r="Y70">
            <v>0</v>
          </cell>
        </row>
        <row r="71">
          <cell r="A71">
            <v>41820</v>
          </cell>
          <cell r="B71" t="str">
            <v>14.06.28 Воронеж Усадьба Джаз</v>
          </cell>
          <cell r="Y71">
            <v>0</v>
          </cell>
        </row>
        <row r="72">
          <cell r="A72">
            <v>41850</v>
          </cell>
          <cell r="B72" t="str">
            <v>14.07.30 ФМ Snus Top 100 Test Drive</v>
          </cell>
          <cell r="Y72">
            <v>0</v>
          </cell>
        </row>
        <row r="73">
          <cell r="A73">
            <v>41825</v>
          </cell>
          <cell r="B73" t="str">
            <v>14.07.05 Екатеринбург Усадьба Джаз</v>
          </cell>
          <cell r="Y73">
            <v>0</v>
          </cell>
        </row>
        <row r="74">
          <cell r="A74">
            <v>41832</v>
          </cell>
          <cell r="B74" t="str">
            <v>14.07.12 ФМ ЯРЛ Мед</v>
          </cell>
          <cell r="Y74">
            <v>0</v>
          </cell>
        </row>
        <row r="75">
          <cell r="A75">
            <v>41831</v>
          </cell>
          <cell r="B75" t="str">
            <v>14.07.11 ФМ Sidney Beach</v>
          </cell>
          <cell r="Y75">
            <v>0</v>
          </cell>
        </row>
        <row r="76">
          <cell r="A76">
            <v>41838</v>
          </cell>
          <cell r="B76" t="str">
            <v>14.07.18 ФМ Sidney Beach</v>
          </cell>
          <cell r="Y76">
            <v>0</v>
          </cell>
        </row>
        <row r="77">
          <cell r="A77">
            <v>41845</v>
          </cell>
          <cell r="B77" t="str">
            <v>14.07.25 ФМ Sidney Beach</v>
          </cell>
          <cell r="Y77">
            <v>0</v>
          </cell>
        </row>
        <row r="78">
          <cell r="A78">
            <v>41846</v>
          </cell>
          <cell r="B78" t="str">
            <v>14.07.26 ФМ ЯРЛ Мед</v>
          </cell>
          <cell r="Y78">
            <v>0</v>
          </cell>
        </row>
        <row r="79">
          <cell r="A79">
            <v>41822</v>
          </cell>
          <cell r="B79" t="str">
            <v>ТП АвтоСпецЦентр 6</v>
          </cell>
          <cell r="Y79">
            <v>0</v>
          </cell>
        </row>
        <row r="80">
          <cell r="A80">
            <v>41840</v>
          </cell>
          <cell r="B80" t="str">
            <v>14.07.20 ФМ DataBase Activation July</v>
          </cell>
          <cell r="Y80">
            <v>0</v>
          </cell>
        </row>
        <row r="81">
          <cell r="A81">
            <v>41837</v>
          </cell>
          <cell r="B81" t="str">
            <v>14.07.17 ФМ Le Cristal</v>
          </cell>
          <cell r="Y81">
            <v>0</v>
          </cell>
        </row>
        <row r="82">
          <cell r="A82">
            <v>41838</v>
          </cell>
          <cell r="B82" t="str">
            <v>14.07.18 ФМ Море</v>
          </cell>
          <cell r="Y82">
            <v>0</v>
          </cell>
        </row>
        <row r="83">
          <cell r="A83">
            <v>41851</v>
          </cell>
          <cell r="B83" t="str">
            <v>14.07.31 Бар Проходимец</v>
          </cell>
          <cell r="Y83">
            <v>0</v>
          </cell>
        </row>
        <row r="84">
          <cell r="A84">
            <v>41896</v>
          </cell>
          <cell r="B84" t="str">
            <v>14.09.14 Drambuie</v>
          </cell>
          <cell r="Y84">
            <v>0</v>
          </cell>
        </row>
        <row r="85">
          <cell r="A85">
            <v>41837</v>
          </cell>
          <cell r="B85" t="str">
            <v>14.07.17 ФМ Конференция</v>
          </cell>
          <cell r="Y85">
            <v>0</v>
          </cell>
        </row>
        <row r="86">
          <cell r="A86">
            <v>41843</v>
          </cell>
          <cell r="B86" t="str">
            <v>14.07.23 НИИ Вектор 3</v>
          </cell>
          <cell r="Y86">
            <v>0</v>
          </cell>
        </row>
        <row r="87">
          <cell r="A87">
            <v>41852</v>
          </cell>
          <cell r="B87" t="str">
            <v>14.08.02 ФМ DataBase Activation July Part2</v>
          </cell>
          <cell r="Y87">
            <v>0</v>
          </cell>
        </row>
        <row r="88">
          <cell r="A88">
            <v>41845</v>
          </cell>
          <cell r="B88" t="str">
            <v>14.07.25 КЛД ФМ Платинум</v>
          </cell>
          <cell r="Y88">
            <v>0</v>
          </cell>
        </row>
        <row r="89">
          <cell r="A89">
            <v>41846</v>
          </cell>
          <cell r="B89" t="str">
            <v>14.07.26 ФМ Москва-Сити</v>
          </cell>
          <cell r="Y89">
            <v>0</v>
          </cell>
        </row>
        <row r="90">
          <cell r="A90">
            <v>41848</v>
          </cell>
          <cell r="B90" t="str">
            <v>14.07.31 НИИ Вектор 4</v>
          </cell>
          <cell r="Y90">
            <v>0</v>
          </cell>
        </row>
        <row r="91">
          <cell r="A91">
            <v>41856</v>
          </cell>
          <cell r="B91" t="str">
            <v>14.08.05 ФМ КЛД Parliament DataBase Activation Kaliningrad</v>
          </cell>
          <cell r="Y91">
            <v>0</v>
          </cell>
        </row>
        <row r="92">
          <cell r="A92">
            <v>41854</v>
          </cell>
          <cell r="B92" t="str">
            <v>14.08.03 ФМ КЛД Сити Джаз</v>
          </cell>
          <cell r="Y92">
            <v>0</v>
          </cell>
        </row>
        <row r="93">
          <cell r="A93">
            <v>41852</v>
          </cell>
          <cell r="B93" t="str">
            <v>14.08.01 ФМ Sidney Beach</v>
          </cell>
          <cell r="Y93">
            <v>0</v>
          </cell>
        </row>
        <row r="94">
          <cell r="A94">
            <v>41852</v>
          </cell>
          <cell r="B94" t="str">
            <v>14.08.10 ФМ Униформа Retail</v>
          </cell>
          <cell r="Y94">
            <v>0</v>
          </cell>
        </row>
        <row r="95">
          <cell r="A95">
            <v>41882</v>
          </cell>
          <cell r="B95" t="str">
            <v>14.08.31 Бар Проходимец</v>
          </cell>
          <cell r="Y95">
            <v>0</v>
          </cell>
        </row>
        <row r="96">
          <cell r="A96">
            <v>41888</v>
          </cell>
          <cell r="B96" t="str">
            <v>14.09.06 ФМ Москва-Сити</v>
          </cell>
          <cell r="Y96">
            <v>0</v>
          </cell>
        </row>
        <row r="97">
          <cell r="A97">
            <v>41874</v>
          </cell>
          <cell r="B97" t="str">
            <v>14.08.23 ФМ Москва-Сити</v>
          </cell>
          <cell r="Y97">
            <v>0</v>
          </cell>
        </row>
        <row r="98">
          <cell r="A98">
            <v>41866</v>
          </cell>
          <cell r="B98" t="str">
            <v>14.08.15 ФМ Sidney Beach</v>
          </cell>
          <cell r="Y98">
            <v>0</v>
          </cell>
        </row>
        <row r="99">
          <cell r="A99">
            <v>41867</v>
          </cell>
          <cell r="B99" t="str">
            <v>14.08.16 ФМ Москва-Сити</v>
          </cell>
          <cell r="Y99">
            <v>0</v>
          </cell>
        </row>
        <row r="100">
          <cell r="A100">
            <v>41880</v>
          </cell>
          <cell r="B100" t="str">
            <v>14.08.29 ФМ Униформа Хорека</v>
          </cell>
          <cell r="Y100">
            <v>0</v>
          </cell>
        </row>
        <row r="101">
          <cell r="A101">
            <v>41874</v>
          </cell>
          <cell r="B101" t="str">
            <v>14.08.23 ФМ Sidney Beach</v>
          </cell>
          <cell r="Y101">
            <v>0</v>
          </cell>
        </row>
        <row r="102">
          <cell r="A102">
            <v>41892</v>
          </cell>
          <cell r="B102" t="str">
            <v>14.09.10 ФМ Закупка премиумсов</v>
          </cell>
          <cell r="Y102">
            <v>0</v>
          </cell>
        </row>
        <row r="103">
          <cell r="A103">
            <v>41872</v>
          </cell>
          <cell r="B103" t="str">
            <v>14.08.21 ФМ Le Cristal</v>
          </cell>
          <cell r="Y103">
            <v>0</v>
          </cell>
        </row>
        <row r="104">
          <cell r="A104">
            <v>41876</v>
          </cell>
          <cell r="B104" t="str">
            <v>14.08.21 ФМ Униформа Хорека</v>
          </cell>
          <cell r="Y104">
            <v>0</v>
          </cell>
        </row>
        <row r="105">
          <cell r="A105">
            <v>41877</v>
          </cell>
          <cell r="B105" t="str">
            <v>14.08.26 Владивосток Опора Росии</v>
          </cell>
          <cell r="Y105">
            <v>0</v>
          </cell>
        </row>
        <row r="106">
          <cell r="A106">
            <v>41879</v>
          </cell>
          <cell r="B106" t="str">
            <v>14.08.28 Хабаровск Опора Росии</v>
          </cell>
          <cell r="Y106">
            <v>0</v>
          </cell>
        </row>
        <row r="107">
          <cell r="A107">
            <v>41889</v>
          </cell>
          <cell r="B107" t="str">
            <v>14.09.07 ФМ Логистика</v>
          </cell>
          <cell r="Y107">
            <v>0</v>
          </cell>
        </row>
        <row r="108">
          <cell r="A108">
            <v>41886</v>
          </cell>
          <cell r="B108" t="str">
            <v>14.09.04 Ставрополь Опора Росии</v>
          </cell>
          <cell r="Y108">
            <v>0</v>
          </cell>
        </row>
        <row r="109">
          <cell r="A109">
            <v>41901</v>
          </cell>
          <cell r="B109" t="str">
            <v>14.09.19 ФМ КЛД Платинум</v>
          </cell>
          <cell r="Y109">
            <v>0</v>
          </cell>
        </row>
        <row r="110">
          <cell r="A110">
            <v>41922</v>
          </cell>
          <cell r="B110" t="str">
            <v>14.10.10 ФМ Закупка премиумсов</v>
          </cell>
          <cell r="Y110">
            <v>33000</v>
          </cell>
        </row>
        <row r="111">
          <cell r="A111">
            <v>41922</v>
          </cell>
          <cell r="B111" t="str">
            <v>ТП Автоспеццентр 9</v>
          </cell>
          <cell r="Y111">
            <v>0</v>
          </cell>
        </row>
        <row r="112">
          <cell r="A112">
            <v>41954</v>
          </cell>
          <cell r="B112" t="str">
            <v>14.10.06 ФМ Производство коробки</v>
          </cell>
          <cell r="Y112">
            <v>1500</v>
          </cell>
        </row>
        <row r="113">
          <cell r="A113">
            <v>41883</v>
          </cell>
          <cell r="B113" t="str">
            <v>14.09.01 Невская Ратуша-макеты</v>
          </cell>
          <cell r="Y113">
            <v>0</v>
          </cell>
        </row>
        <row r="114">
          <cell r="A114">
            <v>41915</v>
          </cell>
          <cell r="B114" t="str">
            <v>14.10.03 ФМ КЗ Extra Lounge</v>
          </cell>
          <cell r="Y114">
            <v>0</v>
          </cell>
        </row>
        <row r="115">
          <cell r="A115">
            <v>41932</v>
          </cell>
          <cell r="B115" t="str">
            <v>14.10.20 ФМ Snus Booking</v>
          </cell>
          <cell r="Y115">
            <v>0</v>
          </cell>
        </row>
        <row r="116">
          <cell r="A116">
            <v>41925</v>
          </cell>
          <cell r="B116" t="str">
            <v>14.10.13 ФМ Производство пакетов</v>
          </cell>
          <cell r="Y116">
            <v>0</v>
          </cell>
        </row>
        <row r="117">
          <cell r="A117">
            <v>41881</v>
          </cell>
          <cell r="B117" t="str">
            <v>ТП Автоспеццентр 7</v>
          </cell>
          <cell r="Y117">
            <v>0</v>
          </cell>
        </row>
        <row r="118">
          <cell r="A118">
            <v>41921</v>
          </cell>
          <cell r="B118" t="str">
            <v>14.10.09 Екатеринбург Опора Росии</v>
          </cell>
          <cell r="Y118">
            <v>0</v>
          </cell>
        </row>
        <row r="119">
          <cell r="A119">
            <v>41915</v>
          </cell>
          <cell r="B119" t="str">
            <v>14.10.03 Закупки пленок на Iphone</v>
          </cell>
          <cell r="Y119">
            <v>0</v>
          </cell>
        </row>
        <row r="120">
          <cell r="A120">
            <v>41932</v>
          </cell>
          <cell r="B120" t="str">
            <v>14.10.20 Невская Ратуша-стенд КП</v>
          </cell>
          <cell r="Y120">
            <v>0</v>
          </cell>
        </row>
        <row r="121">
          <cell r="A121">
            <v>41909</v>
          </cell>
          <cell r="B121" t="str">
            <v>14.09.27 Профориентация Раздача листовок</v>
          </cell>
          <cell r="Y121">
            <v>0</v>
          </cell>
        </row>
        <row r="122">
          <cell r="A122">
            <v>41928</v>
          </cell>
          <cell r="B122" t="str">
            <v>14.10.16 ВТБ24 Краснодар</v>
          </cell>
          <cell r="Y122">
            <v>0</v>
          </cell>
        </row>
        <row r="123">
          <cell r="A123">
            <v>41933</v>
          </cell>
          <cell r="B123" t="str">
            <v>14.10.21 ВТБ24 Нижний Новгород</v>
          </cell>
          <cell r="Y123">
            <v>0</v>
          </cell>
        </row>
        <row r="124">
          <cell r="A124">
            <v>41927</v>
          </cell>
          <cell r="B124" t="str">
            <v>14.10.15 Адамант Континент</v>
          </cell>
          <cell r="Y124">
            <v>0</v>
          </cell>
        </row>
        <row r="125">
          <cell r="A125">
            <v>41927</v>
          </cell>
          <cell r="B125" t="str">
            <v>14.10.03 Закупки пленок на Iphone 6</v>
          </cell>
          <cell r="Y125">
            <v>0</v>
          </cell>
        </row>
        <row r="126">
          <cell r="A126">
            <v>41934</v>
          </cell>
          <cell r="B126" t="str">
            <v>14.10.22 Кемерево Опора России</v>
          </cell>
          <cell r="Y126">
            <v>0</v>
          </cell>
        </row>
        <row r="127">
          <cell r="A127">
            <v>41957</v>
          </cell>
          <cell r="B127" t="str">
            <v>14.11.14 Владивосток ВТБ24</v>
          </cell>
          <cell r="Y127">
            <v>0</v>
          </cell>
        </row>
        <row r="128">
          <cell r="A128">
            <v>41934</v>
          </cell>
          <cell r="B128" t="str">
            <v>14.10.22 ФМ Астория</v>
          </cell>
          <cell r="Y128">
            <v>8000</v>
          </cell>
        </row>
        <row r="129">
          <cell r="A129">
            <v>41936</v>
          </cell>
          <cell r="B129" t="str">
            <v>14.10.24 ФМ КЛД Платинум</v>
          </cell>
          <cell r="Y129">
            <v>0</v>
          </cell>
        </row>
        <row r="130">
          <cell r="A130">
            <v>41950</v>
          </cell>
          <cell r="B130" t="str">
            <v xml:space="preserve">14.11.07 ФМ Кино со вкусом </v>
          </cell>
          <cell r="Y130">
            <v>0</v>
          </cell>
        </row>
        <row r="131">
          <cell r="A131">
            <v>41951</v>
          </cell>
          <cell r="B131" t="str">
            <v>14.11.08 ФМ Санта Барбара</v>
          </cell>
          <cell r="Y131">
            <v>0</v>
          </cell>
        </row>
        <row r="132">
          <cell r="A132">
            <v>41962</v>
          </cell>
          <cell r="B132" t="str">
            <v>14.11.19 ФМ Астория</v>
          </cell>
          <cell r="Y132">
            <v>79000</v>
          </cell>
        </row>
        <row r="133">
          <cell r="A133">
            <v>41962</v>
          </cell>
          <cell r="B133" t="str">
            <v>14.11.19 ФМ DataBase Activation October-November</v>
          </cell>
          <cell r="Y133">
            <v>36500</v>
          </cell>
        </row>
        <row r="134">
          <cell r="A134">
            <v>41946</v>
          </cell>
          <cell r="B134" t="str">
            <v>14.10.31 ФМ Закупка сертификатов</v>
          </cell>
          <cell r="Y134">
            <v>0</v>
          </cell>
        </row>
        <row r="135">
          <cell r="A135">
            <v>41934</v>
          </cell>
          <cell r="B135" t="str">
            <v>14.10.22 Адамант Континент</v>
          </cell>
          <cell r="Y135">
            <v>3800</v>
          </cell>
        </row>
        <row r="136">
          <cell r="A136">
            <v>41955</v>
          </cell>
          <cell r="B136" t="str">
            <v>14.10.24 ФМ Закупка формы</v>
          </cell>
          <cell r="Y136">
            <v>0</v>
          </cell>
        </row>
        <row r="137">
          <cell r="A137">
            <v>41928</v>
          </cell>
          <cell r="B137" t="str">
            <v>14.10.16 Гранд Палас</v>
          </cell>
          <cell r="Y137">
            <v>0</v>
          </cell>
        </row>
        <row r="138">
          <cell r="A138">
            <v>41960</v>
          </cell>
          <cell r="B138" t="str">
            <v>14.11.17 ФМ Производство стикеров</v>
          </cell>
          <cell r="Y138">
            <v>0</v>
          </cell>
        </row>
        <row r="139">
          <cell r="A139">
            <v>41942</v>
          </cell>
          <cell r="B139" t="str">
            <v>14.10.30 Краснодар ВТБ24</v>
          </cell>
          <cell r="Y139">
            <v>0</v>
          </cell>
        </row>
        <row r="140">
          <cell r="A140">
            <v>41972</v>
          </cell>
          <cell r="B140" t="str">
            <v>14.11.29 Адамант Айфон Марафон</v>
          </cell>
          <cell r="Y140">
            <v>1600</v>
          </cell>
        </row>
        <row r="141">
          <cell r="A141">
            <v>41953</v>
          </cell>
          <cell r="B141" t="str">
            <v>14.11.10 Адамант 100000 рублей</v>
          </cell>
          <cell r="Y141">
            <v>3000</v>
          </cell>
        </row>
        <row r="142">
          <cell r="A142">
            <v>41958</v>
          </cell>
          <cell r="B142" t="str">
            <v>14.11.15 ФМ Santa Barbara</v>
          </cell>
          <cell r="Y142">
            <v>0</v>
          </cell>
        </row>
        <row r="143">
          <cell r="A143">
            <v>41968</v>
          </cell>
          <cell r="B143" t="str">
            <v>14.11.14 ФМ Медиастол</v>
          </cell>
          <cell r="Y143">
            <v>0</v>
          </cell>
        </row>
        <row r="144">
          <cell r="A144">
            <v>41968</v>
          </cell>
          <cell r="B144" t="str">
            <v>14.11.25 ФМ Закупка флеш-карт</v>
          </cell>
          <cell r="Y144">
            <v>0</v>
          </cell>
        </row>
        <row r="145">
          <cell r="A145">
            <v>41958</v>
          </cell>
          <cell r="B145" t="str">
            <v>14.11.15 ФМ HH Milo</v>
          </cell>
          <cell r="Y145">
            <v>0</v>
          </cell>
        </row>
        <row r="146">
          <cell r="A146">
            <v>41957</v>
          </cell>
          <cell r="Y146">
            <v>0</v>
          </cell>
        </row>
        <row r="147">
          <cell r="A147">
            <v>41957</v>
          </cell>
          <cell r="B147" t="str">
            <v>14.11.14 Толстой сквер FI</v>
          </cell>
          <cell r="Y147">
            <v>0</v>
          </cell>
        </row>
        <row r="148">
          <cell r="A148">
            <v>41957</v>
          </cell>
          <cell r="B148" t="str">
            <v>14.11.14 ФМ Толстой сквер</v>
          </cell>
          <cell r="Y148">
            <v>0</v>
          </cell>
        </row>
        <row r="149">
          <cell r="A149">
            <v>41964</v>
          </cell>
          <cell r="B149" t="str">
            <v>14.11.21 ФМ Santa Barbara</v>
          </cell>
          <cell r="Y149">
            <v>86370</v>
          </cell>
        </row>
        <row r="150">
          <cell r="A150">
            <v>41964</v>
          </cell>
          <cell r="B150" t="str">
            <v>14.11.21 ФМ Le Cristal</v>
          </cell>
          <cell r="Y150">
            <v>39700</v>
          </cell>
        </row>
        <row r="151">
          <cell r="A151">
            <v>41964</v>
          </cell>
          <cell r="B151" t="str">
            <v>14.11.23 ФМ Кемпински</v>
          </cell>
          <cell r="Y151">
            <v>45500</v>
          </cell>
        </row>
        <row r="152">
          <cell r="A152">
            <v>41968</v>
          </cell>
          <cell r="B152" t="str">
            <v>14.11.28 ФМ Кино со вкусом</v>
          </cell>
          <cell r="Y152">
            <v>87671</v>
          </cell>
        </row>
        <row r="153">
          <cell r="A153">
            <v>41971</v>
          </cell>
          <cell r="B153" t="str">
            <v>14.11.27 ФМ DataBase Activation October November</v>
          </cell>
          <cell r="Y153">
            <v>15450</v>
          </cell>
        </row>
        <row r="154">
          <cell r="B154" t="str">
            <v>ТП Автоспеццентр 10</v>
          </cell>
          <cell r="Y154">
            <v>400</v>
          </cell>
        </row>
        <row r="155">
          <cell r="B155" t="str">
            <v>Мебель</v>
          </cell>
          <cell r="Y155">
            <v>0</v>
          </cell>
        </row>
        <row r="156">
          <cell r="B156" t="str">
            <v>Свадьба</v>
          </cell>
          <cell r="Y156">
            <v>0</v>
          </cell>
        </row>
        <row r="157">
          <cell r="B157" t="str">
            <v>Газель</v>
          </cell>
          <cell r="Y157">
            <v>5000</v>
          </cell>
        </row>
        <row r="158">
          <cell r="B158" t="str">
            <v>Офис</v>
          </cell>
          <cell r="Y158">
            <v>18000</v>
          </cell>
        </row>
        <row r="159">
          <cell r="B159" t="str">
            <v>Офис КЛД</v>
          </cell>
          <cell r="Y159">
            <v>0</v>
          </cell>
        </row>
        <row r="163">
          <cell r="B163" t="str">
            <v xml:space="preserve">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88">
          <cell r="C88" t="e">
            <v>#VALUE!</v>
          </cell>
          <cell r="D88" t="e">
            <v>#VALUE!</v>
          </cell>
          <cell r="E88" t="e">
            <v>#VALUE!</v>
          </cell>
          <cell r="F88" t="e">
            <v>#VALUE!</v>
          </cell>
          <cell r="G88" t="e">
            <v>#VALUE!</v>
          </cell>
          <cell r="H88" t="e">
            <v>#VALUE!</v>
          </cell>
          <cell r="I88" t="e">
            <v>#VALUE!</v>
          </cell>
          <cell r="J88" t="e">
            <v>#VALUE!</v>
          </cell>
        </row>
      </sheetData>
      <sheetData sheetId="13"/>
      <sheetData sheetId="14"/>
      <sheetData sheetId="15"/>
      <sheetData sheetId="16">
        <row r="11">
          <cell r="A11">
            <v>41640</v>
          </cell>
          <cell r="B11" t="str">
            <v>13.12.12 КЛД Beeline</v>
          </cell>
          <cell r="E11" t="str">
            <v>КЛД</v>
          </cell>
          <cell r="F11">
            <v>77340</v>
          </cell>
          <cell r="I11" t="e">
            <v>#VALUE!</v>
          </cell>
          <cell r="J11">
            <v>104258.31</v>
          </cell>
          <cell r="X11">
            <v>0</v>
          </cell>
          <cell r="AA11">
            <v>0</v>
          </cell>
        </row>
        <row r="12">
          <cell r="A12">
            <v>41640</v>
          </cell>
          <cell r="B12" t="str">
            <v>13.12.23 КЛД Банк Москвы</v>
          </cell>
          <cell r="E12" t="str">
            <v>КЛД</v>
          </cell>
          <cell r="F12">
            <v>2445.5</v>
          </cell>
          <cell r="I12" t="e">
            <v>#VALUE!</v>
          </cell>
          <cell r="J12">
            <v>4575.72</v>
          </cell>
          <cell r="X12">
            <v>0</v>
          </cell>
          <cell r="AA12">
            <v>0</v>
          </cell>
        </row>
        <row r="13">
          <cell r="A13">
            <v>41640</v>
          </cell>
          <cell r="B13" t="str">
            <v>13.12.25 КЛД ВТБ</v>
          </cell>
          <cell r="E13" t="str">
            <v>КЛД</v>
          </cell>
          <cell r="F13">
            <v>6057.23</v>
          </cell>
          <cell r="I13" t="e">
            <v>#VALUE!</v>
          </cell>
          <cell r="J13">
            <v>11737.81</v>
          </cell>
          <cell r="X13">
            <v>0</v>
          </cell>
          <cell r="AA13">
            <v>0</v>
          </cell>
        </row>
        <row r="14">
          <cell r="A14">
            <v>41679</v>
          </cell>
          <cell r="B14" t="str">
            <v>14.02.09 Выставка Junwex</v>
          </cell>
          <cell r="E14" t="str">
            <v>СПб</v>
          </cell>
          <cell r="F14">
            <v>173300</v>
          </cell>
          <cell r="I14" t="e">
            <v>#VALUE!</v>
          </cell>
          <cell r="J14">
            <v>331580</v>
          </cell>
          <cell r="X14">
            <v>0</v>
          </cell>
          <cell r="AA14">
            <v>0</v>
          </cell>
        </row>
        <row r="15">
          <cell r="A15">
            <v>41684</v>
          </cell>
          <cell r="B15" t="str">
            <v>14.02.14 МСК МH Internal Activation</v>
          </cell>
          <cell r="E15" t="str">
            <v>МСК</v>
          </cell>
          <cell r="F15">
            <v>152794.70000000001</v>
          </cell>
          <cell r="I15" t="e">
            <v>#VALUE!</v>
          </cell>
          <cell r="J15">
            <v>249313.35</v>
          </cell>
          <cell r="X15">
            <v>0</v>
          </cell>
          <cell r="AA15">
            <v>0</v>
          </cell>
        </row>
        <row r="16">
          <cell r="A16">
            <v>41684</v>
          </cell>
          <cell r="B16" t="str">
            <v>14.02.14 ФМ Chesterfield Скрапбукинг</v>
          </cell>
          <cell r="E16" t="str">
            <v>СПб</v>
          </cell>
          <cell r="F16">
            <v>118528</v>
          </cell>
          <cell r="I16" t="e">
            <v>#VALUE!</v>
          </cell>
          <cell r="J16">
            <v>276296.89</v>
          </cell>
          <cell r="X16">
            <v>0</v>
          </cell>
          <cell r="AA16">
            <v>0</v>
          </cell>
        </row>
        <row r="17">
          <cell r="A17">
            <v>41690</v>
          </cell>
          <cell r="B17" t="str">
            <v>14.02.20 ФМ Шапки</v>
          </cell>
          <cell r="E17" t="str">
            <v>СПб</v>
          </cell>
          <cell r="F17">
            <v>185500</v>
          </cell>
          <cell r="I17" t="e">
            <v>#VALUE!</v>
          </cell>
          <cell r="J17">
            <v>258020</v>
          </cell>
          <cell r="X17">
            <v>0</v>
          </cell>
          <cell r="AA17">
            <v>0</v>
          </cell>
        </row>
        <row r="18">
          <cell r="A18">
            <v>41706</v>
          </cell>
          <cell r="B18" t="str">
            <v>14.03.08 ФМ Chesterfield 23ф8м</v>
          </cell>
          <cell r="E18" t="str">
            <v>СПб</v>
          </cell>
          <cell r="F18">
            <v>148016.46</v>
          </cell>
          <cell r="I18" t="e">
            <v>#VALUE!</v>
          </cell>
          <cell r="J18">
            <v>310070.3</v>
          </cell>
          <cell r="X18">
            <v>0</v>
          </cell>
          <cell r="AA18">
            <v>0</v>
          </cell>
        </row>
        <row r="19">
          <cell r="A19">
            <v>41640</v>
          </cell>
          <cell r="B19" t="str">
            <v>13.11.30 ВТБ Новикова</v>
          </cell>
          <cell r="E19" t="str">
            <v>регионы</v>
          </cell>
          <cell r="F19">
            <v>33754.199999999997</v>
          </cell>
          <cell r="I19" t="e">
            <v>#VALUE!</v>
          </cell>
          <cell r="J19">
            <v>81555.7</v>
          </cell>
          <cell r="X19">
            <v>0</v>
          </cell>
          <cell r="AA19">
            <v>0</v>
          </cell>
        </row>
        <row r="20">
          <cell r="A20">
            <v>41706</v>
          </cell>
          <cell r="B20" t="str">
            <v>14.03.08 ФМ L&amp;M складные вазы</v>
          </cell>
          <cell r="E20" t="str">
            <v>СПб</v>
          </cell>
          <cell r="F20">
            <v>79695.5</v>
          </cell>
          <cell r="I20" t="e">
            <v>#VALUE!</v>
          </cell>
          <cell r="J20">
            <v>138092.99</v>
          </cell>
          <cell r="X20">
            <v>0</v>
          </cell>
          <cell r="AA20">
            <v>0</v>
          </cell>
        </row>
        <row r="21">
          <cell r="A21">
            <v>41718</v>
          </cell>
          <cell r="B21" t="str">
            <v>14.03.20 Екатеринбург ВТБ</v>
          </cell>
          <cell r="E21" t="str">
            <v>Екат</v>
          </cell>
          <cell r="F21">
            <v>15352</v>
          </cell>
          <cell r="I21" t="e">
            <v>#VALUE!</v>
          </cell>
          <cell r="J21">
            <v>38940</v>
          </cell>
          <cell r="X21">
            <v>0</v>
          </cell>
          <cell r="AA21">
            <v>0</v>
          </cell>
        </row>
        <row r="22">
          <cell r="A22">
            <v>41704</v>
          </cell>
          <cell r="B22" t="str">
            <v>14.03.06 ФМ Бьюти День</v>
          </cell>
          <cell r="E22" t="str">
            <v>СПб</v>
          </cell>
          <cell r="F22">
            <v>31039</v>
          </cell>
          <cell r="I22" t="e">
            <v>#VALUE!</v>
          </cell>
          <cell r="J22">
            <v>58486.28</v>
          </cell>
          <cell r="X22">
            <v>0</v>
          </cell>
          <cell r="AA22">
            <v>0</v>
          </cell>
        </row>
        <row r="23">
          <cell r="A23">
            <v>41730</v>
          </cell>
          <cell r="B23" t="str">
            <v>14.03.31 ВТБ 24 ТП СПб</v>
          </cell>
          <cell r="E23" t="str">
            <v>СПб</v>
          </cell>
          <cell r="F23">
            <v>23635</v>
          </cell>
          <cell r="I23" t="e">
            <v>#VALUE!</v>
          </cell>
          <cell r="J23">
            <v>42685</v>
          </cell>
          <cell r="X23">
            <v>0</v>
          </cell>
          <cell r="AA23">
            <v>0</v>
          </cell>
        </row>
        <row r="24">
          <cell r="A24">
            <v>41699</v>
          </cell>
          <cell r="B24" t="str">
            <v>14.03.01 ФМ НН Z-top</v>
          </cell>
          <cell r="E24" t="str">
            <v>НН</v>
          </cell>
          <cell r="F24">
            <v>141117.15</v>
          </cell>
          <cell r="I24" t="e">
            <v>#VALUE!</v>
          </cell>
          <cell r="J24">
            <v>223770</v>
          </cell>
          <cell r="X24">
            <v>0</v>
          </cell>
          <cell r="AA24">
            <v>0</v>
          </cell>
        </row>
        <row r="25">
          <cell r="A25">
            <v>41706</v>
          </cell>
          <cell r="B25" t="str">
            <v>14.03.08 ФМ НН Z-top</v>
          </cell>
          <cell r="E25" t="str">
            <v>НН</v>
          </cell>
          <cell r="F25">
            <v>177675</v>
          </cell>
          <cell r="I25" t="e">
            <v>#VALUE!</v>
          </cell>
          <cell r="J25">
            <v>318158.23</v>
          </cell>
          <cell r="X25">
            <v>0</v>
          </cell>
          <cell r="AA25">
            <v>0</v>
          </cell>
        </row>
        <row r="26">
          <cell r="A26">
            <v>41706</v>
          </cell>
          <cell r="B26" t="str">
            <v>14.03.08 ФМ КЗ Пашмир</v>
          </cell>
          <cell r="E26" t="str">
            <v>КЗ</v>
          </cell>
          <cell r="F26">
            <v>187108.09</v>
          </cell>
          <cell r="I26" t="e">
            <v>#VALUE!</v>
          </cell>
          <cell r="J26">
            <v>372826.65</v>
          </cell>
          <cell r="X26">
            <v>0</v>
          </cell>
          <cell r="AA26">
            <v>0</v>
          </cell>
        </row>
        <row r="27">
          <cell r="A27">
            <v>41694</v>
          </cell>
          <cell r="B27" t="str">
            <v>14.02.24 НИИ Вектор 1</v>
          </cell>
          <cell r="E27" t="str">
            <v>СПб</v>
          </cell>
          <cell r="F27">
            <v>2540</v>
          </cell>
          <cell r="I27" t="e">
            <v>#VALUE!</v>
          </cell>
          <cell r="J27">
            <v>4130</v>
          </cell>
          <cell r="X27">
            <v>0</v>
          </cell>
          <cell r="AA27">
            <v>0</v>
          </cell>
        </row>
        <row r="28">
          <cell r="A28">
            <v>41702</v>
          </cell>
          <cell r="B28" t="str">
            <v>14.03.04 НИИ Вектор 2</v>
          </cell>
          <cell r="E28" t="str">
            <v>СПб</v>
          </cell>
          <cell r="F28">
            <v>2540</v>
          </cell>
          <cell r="I28" t="e">
            <v>#VALUE!</v>
          </cell>
          <cell r="J28">
            <v>4130</v>
          </cell>
          <cell r="X28">
            <v>0</v>
          </cell>
          <cell r="AA28">
            <v>0</v>
          </cell>
        </row>
        <row r="29">
          <cell r="A29">
            <v>41709</v>
          </cell>
          <cell r="B29" t="str">
            <v xml:space="preserve">14.03.11 ФМ Униформа Retail </v>
          </cell>
          <cell r="E29" t="str">
            <v>СПб</v>
          </cell>
          <cell r="F29">
            <v>3960</v>
          </cell>
          <cell r="I29" t="e">
            <v>#VALUE!</v>
          </cell>
          <cell r="J29">
            <v>77719.98</v>
          </cell>
          <cell r="X29">
            <v>0</v>
          </cell>
          <cell r="AA29">
            <v>0</v>
          </cell>
        </row>
        <row r="30">
          <cell r="A30">
            <v>41710</v>
          </cell>
          <cell r="B30" t="str">
            <v xml:space="preserve">14.03.12 ФМ Униформа Retail </v>
          </cell>
          <cell r="E30" t="str">
            <v>СПб</v>
          </cell>
          <cell r="F30">
            <v>110858</v>
          </cell>
          <cell r="I30" t="e">
            <v>#VALUE!</v>
          </cell>
          <cell r="J30">
            <v>165435.04</v>
          </cell>
          <cell r="X30">
            <v>0</v>
          </cell>
          <cell r="AA30">
            <v>0</v>
          </cell>
        </row>
        <row r="31">
          <cell r="A31">
            <v>41709</v>
          </cell>
          <cell r="B31" t="str">
            <v>14.03.11 ФМ Униформа Provocation</v>
          </cell>
          <cell r="E31" t="str">
            <v>СПб</v>
          </cell>
          <cell r="F31">
            <v>73166</v>
          </cell>
          <cell r="I31" t="e">
            <v>#VALUE!</v>
          </cell>
          <cell r="J31">
            <v>112383.34</v>
          </cell>
          <cell r="X31">
            <v>0</v>
          </cell>
          <cell r="AA31">
            <v>0</v>
          </cell>
        </row>
        <row r="32">
          <cell r="A32">
            <v>41712</v>
          </cell>
          <cell r="B32" t="str">
            <v xml:space="preserve">14.03.14 ФМ Cinema Club </v>
          </cell>
          <cell r="E32" t="str">
            <v>СПб</v>
          </cell>
          <cell r="F32">
            <v>141129</v>
          </cell>
          <cell r="I32" t="e">
            <v>#VALUE!</v>
          </cell>
          <cell r="J32">
            <v>159102.72</v>
          </cell>
          <cell r="X32">
            <v>0</v>
          </cell>
          <cell r="AA32">
            <v>0</v>
          </cell>
        </row>
        <row r="33">
          <cell r="A33">
            <v>41719</v>
          </cell>
          <cell r="B33" t="str">
            <v>14.03.21 НН ФМ Milo</v>
          </cell>
          <cell r="E33" t="str">
            <v>НН</v>
          </cell>
          <cell r="F33">
            <v>151404</v>
          </cell>
          <cell r="I33" t="e">
            <v>#VALUE!</v>
          </cell>
          <cell r="J33">
            <v>302852.88</v>
          </cell>
          <cell r="X33">
            <v>0</v>
          </cell>
          <cell r="AA33">
            <v>0</v>
          </cell>
        </row>
        <row r="34">
          <cell r="A34">
            <v>41718</v>
          </cell>
          <cell r="B34" t="str">
            <v>14.03.20 ФМ ЧтоГдеКогда</v>
          </cell>
          <cell r="E34" t="str">
            <v>СПб</v>
          </cell>
          <cell r="F34">
            <v>132896.5</v>
          </cell>
          <cell r="I34" t="e">
            <v>#VALUE!</v>
          </cell>
          <cell r="J34">
            <v>248406.38</v>
          </cell>
          <cell r="X34">
            <v>0</v>
          </cell>
          <cell r="AA34">
            <v>0</v>
          </cell>
        </row>
        <row r="35">
          <cell r="A35">
            <v>41722</v>
          </cell>
          <cell r="B35" t="str">
            <v>14.03.25 Саратов ВТБ</v>
          </cell>
          <cell r="E35" t="str">
            <v>регионы</v>
          </cell>
          <cell r="F35">
            <v>7332.6</v>
          </cell>
          <cell r="I35" t="e">
            <v>#VALUE!</v>
          </cell>
          <cell r="J35">
            <v>20015.75</v>
          </cell>
          <cell r="X35">
            <v>0</v>
          </cell>
          <cell r="AA35">
            <v>0</v>
          </cell>
        </row>
        <row r="36">
          <cell r="A36">
            <v>41732</v>
          </cell>
          <cell r="B36" t="str">
            <v>14.04.03 ФМ Мансарда</v>
          </cell>
          <cell r="E36" t="str">
            <v>СПб</v>
          </cell>
          <cell r="F36">
            <v>64310</v>
          </cell>
          <cell r="I36" t="e">
            <v>#VALUE!</v>
          </cell>
          <cell r="J36">
            <v>105540.77</v>
          </cell>
          <cell r="X36">
            <v>0</v>
          </cell>
          <cell r="AA36">
            <v>0</v>
          </cell>
        </row>
        <row r="37">
          <cell r="A37">
            <v>41810</v>
          </cell>
          <cell r="B37" t="str">
            <v>14.06.20 Газпром Энергетика и Электротехника</v>
          </cell>
          <cell r="E37" t="str">
            <v>СПб</v>
          </cell>
          <cell r="F37">
            <v>112600</v>
          </cell>
          <cell r="I37" t="e">
            <v>#VALUE!</v>
          </cell>
          <cell r="J37">
            <v>256201.60000000001</v>
          </cell>
          <cell r="X37">
            <v>0</v>
          </cell>
          <cell r="AA37">
            <v>0</v>
          </cell>
        </row>
        <row r="38">
          <cell r="A38">
            <v>41746</v>
          </cell>
          <cell r="B38" t="str">
            <v>14.04.17 ФМ Москва-Сити</v>
          </cell>
          <cell r="E38" t="str">
            <v>СПб</v>
          </cell>
          <cell r="F38">
            <v>45557</v>
          </cell>
          <cell r="I38" t="e">
            <v>#VALUE!</v>
          </cell>
          <cell r="J38">
            <v>142079.57</v>
          </cell>
          <cell r="X38">
            <v>0</v>
          </cell>
          <cell r="AA38">
            <v>0</v>
          </cell>
        </row>
        <row r="39">
          <cell r="A39">
            <v>41745</v>
          </cell>
          <cell r="B39" t="str">
            <v>14.04.16 ФМ Библиотека</v>
          </cell>
          <cell r="E39" t="str">
            <v>СПб</v>
          </cell>
          <cell r="F39">
            <v>46870.5</v>
          </cell>
          <cell r="I39" t="e">
            <v>#VALUE!</v>
          </cell>
          <cell r="J39">
            <v>120617.68</v>
          </cell>
          <cell r="X39">
            <v>0</v>
          </cell>
          <cell r="AA39">
            <v>0</v>
          </cell>
        </row>
        <row r="40">
          <cell r="A40">
            <v>41740</v>
          </cell>
          <cell r="B40" t="str">
            <v>14.04.11 КЛД ФМ Платинум</v>
          </cell>
          <cell r="E40" t="str">
            <v>КЛД</v>
          </cell>
          <cell r="F40">
            <v>359960.1</v>
          </cell>
          <cell r="I40" t="e">
            <v>#VALUE!</v>
          </cell>
          <cell r="J40">
            <v>428690.11</v>
          </cell>
          <cell r="X40">
            <v>0</v>
          </cell>
          <cell r="AA40">
            <v>0</v>
          </cell>
        </row>
        <row r="41">
          <cell r="A41">
            <v>41740</v>
          </cell>
          <cell r="B41" t="str">
            <v>14.04.11 КЗ ФМ Extra lounge</v>
          </cell>
          <cell r="E41" t="str">
            <v>КЗ</v>
          </cell>
          <cell r="F41">
            <v>148728</v>
          </cell>
          <cell r="I41" t="e">
            <v>#VALUE!</v>
          </cell>
          <cell r="J41">
            <v>302937.31</v>
          </cell>
          <cell r="X41">
            <v>0</v>
          </cell>
          <cell r="AA41">
            <v>0</v>
          </cell>
        </row>
        <row r="42">
          <cell r="A42">
            <v>41746</v>
          </cell>
          <cell r="B42" t="str">
            <v>14.04.17 Ростов-на-Дону ВТБ</v>
          </cell>
          <cell r="E42" t="str">
            <v>регионы</v>
          </cell>
          <cell r="F42">
            <v>7110</v>
          </cell>
          <cell r="I42" t="e">
            <v>#VALUE!</v>
          </cell>
          <cell r="J42">
            <v>20015.75</v>
          </cell>
          <cell r="X42">
            <v>0</v>
          </cell>
          <cell r="AA42">
            <v>0</v>
          </cell>
        </row>
        <row r="43">
          <cell r="A43">
            <v>41743</v>
          </cell>
          <cell r="E43" t="str">
            <v>СПб</v>
          </cell>
          <cell r="F43">
            <v>27000</v>
          </cell>
          <cell r="I43" t="e">
            <v>#VALUE!</v>
          </cell>
          <cell r="J43">
            <v>53717.14</v>
          </cell>
          <cell r="X43">
            <v>0</v>
          </cell>
          <cell r="AA43">
            <v>0</v>
          </cell>
        </row>
        <row r="44">
          <cell r="A44">
            <v>41775</v>
          </cell>
          <cell r="E44" t="str">
            <v>СПб</v>
          </cell>
          <cell r="F44">
            <v>15000</v>
          </cell>
          <cell r="I44" t="e">
            <v>#VALUE!</v>
          </cell>
          <cell r="J44">
            <v>39425.629999999997</v>
          </cell>
          <cell r="X44">
            <v>0</v>
          </cell>
          <cell r="AA44">
            <v>0</v>
          </cell>
        </row>
        <row r="45">
          <cell r="A45">
            <v>41746</v>
          </cell>
          <cell r="E45" t="str">
            <v>КЛД</v>
          </cell>
          <cell r="F45">
            <v>2800</v>
          </cell>
          <cell r="I45" t="e">
            <v>#VALUE!</v>
          </cell>
          <cell r="J45">
            <v>10856</v>
          </cell>
          <cell r="X45">
            <v>0</v>
          </cell>
          <cell r="AA45">
            <v>0</v>
          </cell>
        </row>
        <row r="46">
          <cell r="A46">
            <v>41743</v>
          </cell>
          <cell r="E46" t="str">
            <v>СПб</v>
          </cell>
          <cell r="F46">
            <v>8660</v>
          </cell>
          <cell r="I46" t="e">
            <v>#VALUE!</v>
          </cell>
          <cell r="J46">
            <v>14988.13</v>
          </cell>
          <cell r="X46">
            <v>0</v>
          </cell>
          <cell r="AA46">
            <v>0</v>
          </cell>
        </row>
        <row r="47">
          <cell r="A47">
            <v>41755</v>
          </cell>
          <cell r="E47" t="str">
            <v>СПб</v>
          </cell>
          <cell r="F47">
            <v>69406</v>
          </cell>
          <cell r="I47" t="e">
            <v>#VALUE!</v>
          </cell>
          <cell r="J47">
            <v>158718.5</v>
          </cell>
          <cell r="X47">
            <v>0</v>
          </cell>
          <cell r="AA47">
            <v>0</v>
          </cell>
        </row>
        <row r="48">
          <cell r="A48">
            <v>41754</v>
          </cell>
          <cell r="E48" t="str">
            <v>ЯРЛ</v>
          </cell>
          <cell r="F48">
            <v>177608.88</v>
          </cell>
          <cell r="I48" t="e">
            <v>#VALUE!</v>
          </cell>
          <cell r="J48">
            <v>378352.59</v>
          </cell>
          <cell r="X48">
            <v>0</v>
          </cell>
          <cell r="AA48">
            <v>0</v>
          </cell>
        </row>
        <row r="49">
          <cell r="A49">
            <v>41754</v>
          </cell>
          <cell r="E49" t="str">
            <v>СПб</v>
          </cell>
          <cell r="F49">
            <v>89727</v>
          </cell>
          <cell r="I49" t="e">
            <v>#VALUE!</v>
          </cell>
          <cell r="J49">
            <v>151133.10999999999</v>
          </cell>
          <cell r="X49">
            <v>0</v>
          </cell>
          <cell r="AA49">
            <v>0</v>
          </cell>
        </row>
        <row r="50">
          <cell r="A50">
            <v>41756</v>
          </cell>
          <cell r="E50" t="str">
            <v>СПб</v>
          </cell>
          <cell r="F50">
            <v>11400</v>
          </cell>
          <cell r="I50" t="e">
            <v>#VALUE!</v>
          </cell>
          <cell r="J50">
            <v>28361.3</v>
          </cell>
          <cell r="X50">
            <v>0</v>
          </cell>
          <cell r="AA50">
            <v>0</v>
          </cell>
        </row>
        <row r="51">
          <cell r="A51">
            <v>41764</v>
          </cell>
          <cell r="E51" t="str">
            <v>СПб</v>
          </cell>
          <cell r="F51">
            <v>274400</v>
          </cell>
          <cell r="I51" t="e">
            <v>#VALUE!</v>
          </cell>
          <cell r="J51">
            <v>304673.14</v>
          </cell>
          <cell r="X51">
            <v>0</v>
          </cell>
          <cell r="AA51">
            <v>0</v>
          </cell>
        </row>
        <row r="52">
          <cell r="A52">
            <v>41766</v>
          </cell>
          <cell r="E52" t="str">
            <v>СПб</v>
          </cell>
          <cell r="F52">
            <v>400800</v>
          </cell>
          <cell r="I52" t="e">
            <v>#VALUE!</v>
          </cell>
          <cell r="J52">
            <v>658895.19999999995</v>
          </cell>
          <cell r="X52">
            <v>0</v>
          </cell>
          <cell r="AA52">
            <v>0</v>
          </cell>
        </row>
        <row r="53">
          <cell r="A53">
            <v>41775</v>
          </cell>
          <cell r="E53" t="str">
            <v>НН</v>
          </cell>
          <cell r="F53">
            <v>162522.5</v>
          </cell>
          <cell r="I53" t="e">
            <v>#VALUE!</v>
          </cell>
          <cell r="J53">
            <v>343189.11</v>
          </cell>
          <cell r="X53">
            <v>0</v>
          </cell>
          <cell r="AA53">
            <v>0</v>
          </cell>
        </row>
        <row r="54">
          <cell r="A54">
            <v>41773</v>
          </cell>
          <cell r="E54" t="str">
            <v>СПб</v>
          </cell>
          <cell r="F54">
            <v>148905</v>
          </cell>
          <cell r="I54" t="e">
            <v>#VALUE!</v>
          </cell>
          <cell r="J54">
            <v>167260.95000000001</v>
          </cell>
          <cell r="X54">
            <v>0</v>
          </cell>
          <cell r="AA54">
            <v>0</v>
          </cell>
        </row>
        <row r="55">
          <cell r="A55">
            <v>41766</v>
          </cell>
          <cell r="E55" t="str">
            <v>СПб</v>
          </cell>
          <cell r="F55">
            <v>31667</v>
          </cell>
          <cell r="I55" t="e">
            <v>#VALUE!</v>
          </cell>
          <cell r="J55">
            <v>43410</v>
          </cell>
          <cell r="X55">
            <v>0</v>
          </cell>
          <cell r="AA55">
            <v>0</v>
          </cell>
        </row>
        <row r="56">
          <cell r="A56">
            <v>41789</v>
          </cell>
          <cell r="E56" t="str">
            <v>МСК</v>
          </cell>
          <cell r="F56">
            <v>41399</v>
          </cell>
          <cell r="I56" t="e">
            <v>#VALUE!</v>
          </cell>
          <cell r="J56">
            <v>75000</v>
          </cell>
          <cell r="X56">
            <v>0</v>
          </cell>
          <cell r="AA56">
            <v>0</v>
          </cell>
        </row>
        <row r="57">
          <cell r="A57">
            <v>41768</v>
          </cell>
          <cell r="E57" t="str">
            <v>СПб</v>
          </cell>
          <cell r="F57">
            <v>2000</v>
          </cell>
          <cell r="I57" t="e">
            <v>#VALUE!</v>
          </cell>
          <cell r="J57">
            <v>2699.84</v>
          </cell>
          <cell r="X57">
            <v>0</v>
          </cell>
          <cell r="AA57">
            <v>0</v>
          </cell>
        </row>
        <row r="58">
          <cell r="A58">
            <v>41775</v>
          </cell>
          <cell r="E58" t="str">
            <v>СПб</v>
          </cell>
          <cell r="F58">
            <v>277458.23</v>
          </cell>
          <cell r="I58" t="e">
            <v>#VALUE!</v>
          </cell>
          <cell r="J58">
            <v>541251.73</v>
          </cell>
          <cell r="X58">
            <v>0</v>
          </cell>
          <cell r="AA58">
            <v>0</v>
          </cell>
        </row>
        <row r="59">
          <cell r="A59">
            <v>41778</v>
          </cell>
          <cell r="E59" t="str">
            <v>СПб</v>
          </cell>
          <cell r="F59">
            <v>22570</v>
          </cell>
          <cell r="I59" t="e">
            <v>#VALUE!</v>
          </cell>
          <cell r="J59">
            <v>55381.26</v>
          </cell>
          <cell r="X59">
            <v>0</v>
          </cell>
          <cell r="AA59">
            <v>0</v>
          </cell>
        </row>
        <row r="60">
          <cell r="A60">
            <v>41775</v>
          </cell>
          <cell r="E60" t="str">
            <v>СПб</v>
          </cell>
          <cell r="F60">
            <v>2850</v>
          </cell>
          <cell r="I60" t="e">
            <v>#VALUE!</v>
          </cell>
          <cell r="J60">
            <v>4950</v>
          </cell>
          <cell r="X60">
            <v>0</v>
          </cell>
          <cell r="AA60">
            <v>0</v>
          </cell>
        </row>
        <row r="61">
          <cell r="A61">
            <v>41775</v>
          </cell>
          <cell r="E61" t="str">
            <v>СПб</v>
          </cell>
          <cell r="F61">
            <v>10600</v>
          </cell>
          <cell r="I61" t="e">
            <v>#VALUE!</v>
          </cell>
          <cell r="J61">
            <v>20819.919999999998</v>
          </cell>
          <cell r="X61">
            <v>0</v>
          </cell>
          <cell r="AA61">
            <v>0</v>
          </cell>
        </row>
        <row r="62">
          <cell r="A62">
            <v>41781</v>
          </cell>
          <cell r="E62" t="str">
            <v>ЯРЛ</v>
          </cell>
          <cell r="F62">
            <v>7450</v>
          </cell>
          <cell r="I62" t="e">
            <v>#VALUE!</v>
          </cell>
          <cell r="J62">
            <v>18691.2</v>
          </cell>
          <cell r="X62">
            <v>0</v>
          </cell>
          <cell r="AA62">
            <v>0</v>
          </cell>
        </row>
        <row r="63">
          <cell r="A63">
            <v>41786</v>
          </cell>
          <cell r="E63" t="str">
            <v>СПб</v>
          </cell>
          <cell r="F63">
            <v>148187</v>
          </cell>
          <cell r="I63" t="e">
            <v>#VALUE!</v>
          </cell>
          <cell r="J63">
            <v>329565.34000000003</v>
          </cell>
          <cell r="X63">
            <v>0</v>
          </cell>
          <cell r="AA63">
            <v>0</v>
          </cell>
        </row>
        <row r="64">
          <cell r="A64">
            <v>41789</v>
          </cell>
          <cell r="E64" t="str">
            <v>КЗ</v>
          </cell>
          <cell r="F64">
            <v>192274.12</v>
          </cell>
          <cell r="I64" t="e">
            <v>#VALUE!</v>
          </cell>
          <cell r="J64">
            <v>268906.55</v>
          </cell>
          <cell r="X64">
            <v>0</v>
          </cell>
          <cell r="AA64">
            <v>0</v>
          </cell>
        </row>
        <row r="65">
          <cell r="A65">
            <v>41788</v>
          </cell>
          <cell r="E65" t="str">
            <v>СПб</v>
          </cell>
          <cell r="F65">
            <v>147618</v>
          </cell>
          <cell r="I65" t="e">
            <v>#VALUE!</v>
          </cell>
          <cell r="J65">
            <v>355491.58</v>
          </cell>
          <cell r="X65">
            <v>0</v>
          </cell>
          <cell r="AA65">
            <v>0</v>
          </cell>
        </row>
        <row r="66">
          <cell r="A66">
            <v>41789</v>
          </cell>
          <cell r="E66" t="str">
            <v>СПб</v>
          </cell>
          <cell r="F66">
            <v>240523</v>
          </cell>
          <cell r="I66" t="e">
            <v>#VALUE!</v>
          </cell>
          <cell r="J66">
            <v>451614.04</v>
          </cell>
          <cell r="X66">
            <v>0</v>
          </cell>
          <cell r="AA66">
            <v>0</v>
          </cell>
        </row>
        <row r="67">
          <cell r="A67">
            <v>41794</v>
          </cell>
          <cell r="E67" t="str">
            <v>СПб</v>
          </cell>
          <cell r="F67">
            <v>171043</v>
          </cell>
          <cell r="I67" t="e">
            <v>#VALUE!</v>
          </cell>
          <cell r="J67">
            <v>420869.04</v>
          </cell>
          <cell r="X67">
            <v>0</v>
          </cell>
          <cell r="AA67">
            <v>0</v>
          </cell>
        </row>
        <row r="68">
          <cell r="A68">
            <v>41800</v>
          </cell>
          <cell r="E68" t="str">
            <v>СПб</v>
          </cell>
          <cell r="F68">
            <v>6000</v>
          </cell>
          <cell r="I68" t="e">
            <v>#VALUE!</v>
          </cell>
          <cell r="J68">
            <v>20897.8</v>
          </cell>
          <cell r="X68">
            <v>0</v>
          </cell>
          <cell r="AA68">
            <v>0</v>
          </cell>
        </row>
        <row r="69">
          <cell r="A69">
            <v>41794</v>
          </cell>
          <cell r="E69" t="str">
            <v>СПб</v>
          </cell>
          <cell r="F69">
            <v>64766</v>
          </cell>
          <cell r="I69" t="e">
            <v>#VALUE!</v>
          </cell>
          <cell r="J69">
            <v>162599.98000000001</v>
          </cell>
          <cell r="X69">
            <v>0</v>
          </cell>
          <cell r="AA69">
            <v>0</v>
          </cell>
        </row>
        <row r="70">
          <cell r="A70">
            <v>41794</v>
          </cell>
          <cell r="E70" t="str">
            <v>СПб</v>
          </cell>
          <cell r="F70">
            <v>158149</v>
          </cell>
          <cell r="I70" t="e">
            <v>#VALUE!</v>
          </cell>
          <cell r="J70">
            <v>256624.64000000001</v>
          </cell>
          <cell r="X70">
            <v>0</v>
          </cell>
          <cell r="AA70">
            <v>0</v>
          </cell>
        </row>
        <row r="71">
          <cell r="A71">
            <v>41800</v>
          </cell>
          <cell r="E71" t="str">
            <v>СПб</v>
          </cell>
          <cell r="F71">
            <v>60510</v>
          </cell>
          <cell r="I71" t="e">
            <v>#VALUE!</v>
          </cell>
          <cell r="J71">
            <v>115062.39999999999</v>
          </cell>
          <cell r="X71">
            <v>0</v>
          </cell>
          <cell r="AA71">
            <v>0</v>
          </cell>
        </row>
        <row r="72">
          <cell r="A72">
            <v>41816</v>
          </cell>
          <cell r="E72" t="str">
            <v>СПб</v>
          </cell>
          <cell r="F72">
            <v>282248</v>
          </cell>
          <cell r="I72" t="e">
            <v>#VALUE!</v>
          </cell>
          <cell r="J72">
            <v>289197.03000000003</v>
          </cell>
          <cell r="X72">
            <v>0</v>
          </cell>
          <cell r="AA72">
            <v>0</v>
          </cell>
        </row>
        <row r="73">
          <cell r="A73">
            <v>41807</v>
          </cell>
          <cell r="E73" t="str">
            <v>СПб</v>
          </cell>
          <cell r="F73">
            <v>28200</v>
          </cell>
          <cell r="I73" t="e">
            <v>#VALUE!</v>
          </cell>
          <cell r="J73">
            <v>0</v>
          </cell>
          <cell r="X73">
            <v>0</v>
          </cell>
          <cell r="AA73">
            <v>0</v>
          </cell>
        </row>
        <row r="74">
          <cell r="A74">
            <v>41820</v>
          </cell>
          <cell r="E74" t="str">
            <v>СПб</v>
          </cell>
          <cell r="F74">
            <v>2471</v>
          </cell>
          <cell r="I74" t="e">
            <v>#VALUE!</v>
          </cell>
          <cell r="J74">
            <v>56086.8</v>
          </cell>
          <cell r="X74">
            <v>0</v>
          </cell>
          <cell r="AA74">
            <v>0</v>
          </cell>
        </row>
        <row r="75">
          <cell r="A75">
            <v>41820</v>
          </cell>
          <cell r="E75" t="str">
            <v>Воронеж</v>
          </cell>
          <cell r="F75">
            <v>13447.28</v>
          </cell>
          <cell r="I75" t="e">
            <v>#VALUE!</v>
          </cell>
          <cell r="J75">
            <v>27102.240000000002</v>
          </cell>
          <cell r="X75">
            <v>0</v>
          </cell>
          <cell r="AA75">
            <v>0</v>
          </cell>
        </row>
        <row r="76">
          <cell r="A76">
            <v>41850</v>
          </cell>
          <cell r="E76" t="str">
            <v>СПб</v>
          </cell>
          <cell r="F76">
            <v>0</v>
          </cell>
          <cell r="I76" t="e">
            <v>#VALUE!</v>
          </cell>
          <cell r="J76">
            <v>65435.5</v>
          </cell>
          <cell r="X76">
            <v>0</v>
          </cell>
          <cell r="AA76">
            <v>0</v>
          </cell>
        </row>
        <row r="77">
          <cell r="A77">
            <v>41825</v>
          </cell>
          <cell r="E77" t="str">
            <v>Екат</v>
          </cell>
          <cell r="F77">
            <v>15861.56</v>
          </cell>
          <cell r="I77" t="e">
            <v>#VALUE!</v>
          </cell>
          <cell r="J77">
            <v>28504.080000000002</v>
          </cell>
          <cell r="X77">
            <v>0</v>
          </cell>
          <cell r="AA77">
            <v>0</v>
          </cell>
        </row>
        <row r="78">
          <cell r="A78">
            <v>41832</v>
          </cell>
          <cell r="E78" t="str">
            <v>ЯРЛ</v>
          </cell>
          <cell r="F78">
            <v>265756</v>
          </cell>
          <cell r="I78" t="e">
            <v>#VALUE!</v>
          </cell>
          <cell r="J78">
            <v>548725.91</v>
          </cell>
          <cell r="X78">
            <v>0</v>
          </cell>
          <cell r="AA78">
            <v>0</v>
          </cell>
        </row>
        <row r="79">
          <cell r="A79">
            <v>41831</v>
          </cell>
          <cell r="E79" t="str">
            <v>СПб</v>
          </cell>
          <cell r="F79">
            <v>294109.13745799998</v>
          </cell>
          <cell r="I79" t="e">
            <v>#VALUE!</v>
          </cell>
          <cell r="J79">
            <v>615914.02</v>
          </cell>
          <cell r="X79">
            <v>0</v>
          </cell>
          <cell r="AA79">
            <v>3085.442258</v>
          </cell>
        </row>
        <row r="80">
          <cell r="A80">
            <v>41838</v>
          </cell>
          <cell r="E80" t="str">
            <v>СПб</v>
          </cell>
          <cell r="F80">
            <v>159293.46873999998</v>
          </cell>
          <cell r="I80" t="e">
            <v>#VALUE!</v>
          </cell>
          <cell r="J80">
            <v>344638.42</v>
          </cell>
          <cell r="X80">
            <v>3662.8629999999998</v>
          </cell>
          <cell r="AA80">
            <v>3589.6057399999995</v>
          </cell>
        </row>
        <row r="81">
          <cell r="A81">
            <v>41845</v>
          </cell>
          <cell r="E81" t="str">
            <v>СПб</v>
          </cell>
          <cell r="F81">
            <v>177797.50659999999</v>
          </cell>
          <cell r="I81" t="e">
            <v>#VALUE!</v>
          </cell>
          <cell r="J81">
            <v>400028.65</v>
          </cell>
          <cell r="X81">
            <v>0</v>
          </cell>
          <cell r="AA81">
            <v>0</v>
          </cell>
        </row>
        <row r="82">
          <cell r="A82">
            <v>41846</v>
          </cell>
          <cell r="E82" t="str">
            <v>ЯРЛ</v>
          </cell>
          <cell r="F82">
            <v>239975.14804</v>
          </cell>
          <cell r="I82" t="e">
            <v>#VALUE!</v>
          </cell>
          <cell r="J82">
            <v>448883.05</v>
          </cell>
          <cell r="X82">
            <v>0</v>
          </cell>
          <cell r="AA82">
            <v>4266.6430399999999</v>
          </cell>
        </row>
        <row r="83">
          <cell r="A83">
            <v>41822</v>
          </cell>
          <cell r="E83" t="str">
            <v>МСК</v>
          </cell>
          <cell r="F83">
            <v>13000</v>
          </cell>
          <cell r="I83" t="e">
            <v>#VALUE!</v>
          </cell>
          <cell r="J83">
            <v>34000</v>
          </cell>
          <cell r="X83">
            <v>0</v>
          </cell>
          <cell r="AA83">
            <v>0</v>
          </cell>
        </row>
        <row r="84">
          <cell r="A84">
            <v>41840</v>
          </cell>
          <cell r="E84" t="str">
            <v>СПб</v>
          </cell>
          <cell r="F84">
            <v>181380</v>
          </cell>
          <cell r="I84" t="e">
            <v>#VALUE!</v>
          </cell>
          <cell r="J84">
            <v>211186.63</v>
          </cell>
          <cell r="X84">
            <v>0</v>
          </cell>
          <cell r="AA84">
            <v>0</v>
          </cell>
        </row>
        <row r="85">
          <cell r="A85">
            <v>41837</v>
          </cell>
          <cell r="E85" t="str">
            <v>СПб</v>
          </cell>
          <cell r="F85">
            <v>71282.852431399995</v>
          </cell>
          <cell r="I85" t="e">
            <v>#VALUE!</v>
          </cell>
          <cell r="J85">
            <v>255697.65</v>
          </cell>
          <cell r="X85">
            <v>1826.4227156999998</v>
          </cell>
          <cell r="AA85">
            <v>1826.4227156999998</v>
          </cell>
        </row>
        <row r="86">
          <cell r="A86">
            <v>41838</v>
          </cell>
          <cell r="E86" t="str">
            <v>СПб</v>
          </cell>
          <cell r="F86">
            <v>102020</v>
          </cell>
          <cell r="I86" t="e">
            <v>#VALUE!</v>
          </cell>
          <cell r="J86">
            <v>227917.47</v>
          </cell>
          <cell r="X86">
            <v>0</v>
          </cell>
          <cell r="AA86">
            <v>0</v>
          </cell>
        </row>
        <row r="87">
          <cell r="A87">
            <v>41851</v>
          </cell>
          <cell r="E87" t="str">
            <v>СПб</v>
          </cell>
          <cell r="F87">
            <v>6480</v>
          </cell>
          <cell r="I87" t="e">
            <v>#VALUE!</v>
          </cell>
          <cell r="J87">
            <v>12100</v>
          </cell>
          <cell r="X87">
            <v>0</v>
          </cell>
          <cell r="AA87">
            <v>0</v>
          </cell>
        </row>
        <row r="88">
          <cell r="A88">
            <v>41896</v>
          </cell>
          <cell r="E88" t="str">
            <v>СПб</v>
          </cell>
          <cell r="F88">
            <v>21762</v>
          </cell>
          <cell r="I88" t="e">
            <v>#VALUE!</v>
          </cell>
          <cell r="J88">
            <v>53170.81</v>
          </cell>
          <cell r="X88">
            <v>0</v>
          </cell>
          <cell r="AA88">
            <v>0</v>
          </cell>
        </row>
        <row r="89">
          <cell r="A89">
            <v>41837</v>
          </cell>
          <cell r="E89" t="str">
            <v>СПб</v>
          </cell>
          <cell r="F89">
            <v>0</v>
          </cell>
          <cell r="I89" t="e">
            <v>#VALUE!</v>
          </cell>
          <cell r="J89">
            <v>19340.2</v>
          </cell>
          <cell r="X89">
            <v>0</v>
          </cell>
          <cell r="AA89">
            <v>0</v>
          </cell>
        </row>
        <row r="90">
          <cell r="A90">
            <v>41843</v>
          </cell>
          <cell r="E90" t="str">
            <v>СПб</v>
          </cell>
          <cell r="F90">
            <v>6410</v>
          </cell>
          <cell r="I90" t="e">
            <v>#VALUE!</v>
          </cell>
          <cell r="J90">
            <v>8260</v>
          </cell>
          <cell r="X90">
            <v>0</v>
          </cell>
          <cell r="AA90">
            <v>0</v>
          </cell>
        </row>
        <row r="91">
          <cell r="A91">
            <v>41852</v>
          </cell>
          <cell r="E91" t="str">
            <v>СПб</v>
          </cell>
          <cell r="F91">
            <v>139519.99840000001</v>
          </cell>
          <cell r="I91" t="e">
            <v>#VALUE!</v>
          </cell>
          <cell r="J91">
            <v>198471.47</v>
          </cell>
          <cell r="X91">
            <v>0</v>
          </cell>
          <cell r="AA91">
            <v>0</v>
          </cell>
        </row>
        <row r="92">
          <cell r="A92">
            <v>41845</v>
          </cell>
          <cell r="E92" t="str">
            <v>КЛД</v>
          </cell>
          <cell r="F92">
            <v>203146.4914</v>
          </cell>
          <cell r="I92" t="e">
            <v>#VALUE!</v>
          </cell>
          <cell r="J92">
            <v>427907.18</v>
          </cell>
          <cell r="X92">
            <v>4477.4913999999999</v>
          </cell>
          <cell r="AA92">
            <v>0</v>
          </cell>
        </row>
        <row r="93">
          <cell r="A93">
            <v>41846</v>
          </cell>
          <cell r="E93" t="str">
            <v>СПб</v>
          </cell>
          <cell r="F93">
            <v>16240</v>
          </cell>
          <cell r="I93" t="e">
            <v>#VALUE!</v>
          </cell>
          <cell r="J93">
            <v>83713.16</v>
          </cell>
          <cell r="X93">
            <v>0</v>
          </cell>
          <cell r="AA93">
            <v>0</v>
          </cell>
        </row>
        <row r="94">
          <cell r="A94">
            <v>41848</v>
          </cell>
          <cell r="E94" t="str">
            <v>СПб</v>
          </cell>
          <cell r="F94">
            <v>3130</v>
          </cell>
          <cell r="I94" t="e">
            <v>#VALUE!</v>
          </cell>
          <cell r="J94">
            <v>4130</v>
          </cell>
          <cell r="X94">
            <v>0</v>
          </cell>
          <cell r="AA94">
            <v>0</v>
          </cell>
        </row>
        <row r="95">
          <cell r="A95">
            <v>41856</v>
          </cell>
          <cell r="E95" t="str">
            <v>КЛД</v>
          </cell>
          <cell r="F95">
            <v>137772</v>
          </cell>
          <cell r="I95" t="e">
            <v>#VALUE!</v>
          </cell>
          <cell r="J95">
            <v>270722.75</v>
          </cell>
          <cell r="X95">
            <v>0</v>
          </cell>
          <cell r="AA95">
            <v>0</v>
          </cell>
        </row>
        <row r="96">
          <cell r="A96">
            <v>41854</v>
          </cell>
          <cell r="E96" t="str">
            <v>КЛД</v>
          </cell>
          <cell r="F96">
            <v>872403.96479999973</v>
          </cell>
          <cell r="I96" t="e">
            <v>#VALUE!</v>
          </cell>
          <cell r="J96">
            <v>1472568.71</v>
          </cell>
          <cell r="X96">
            <v>5790</v>
          </cell>
          <cell r="AA96">
            <v>0</v>
          </cell>
        </row>
        <row r="97">
          <cell r="A97">
            <v>41852</v>
          </cell>
          <cell r="E97" t="str">
            <v>СПб</v>
          </cell>
          <cell r="F97">
            <v>177621.9246</v>
          </cell>
          <cell r="I97" t="e">
            <v>#VALUE!</v>
          </cell>
          <cell r="J97">
            <v>264055.36</v>
          </cell>
          <cell r="X97">
            <v>0</v>
          </cell>
          <cell r="AA97">
            <v>0</v>
          </cell>
        </row>
        <row r="98">
          <cell r="A98">
            <v>41852</v>
          </cell>
          <cell r="E98" t="str">
            <v>СПб</v>
          </cell>
          <cell r="F98">
            <v>174876</v>
          </cell>
          <cell r="I98" t="e">
            <v>#VALUE!</v>
          </cell>
          <cell r="J98">
            <v>248005.97</v>
          </cell>
          <cell r="X98">
            <v>0</v>
          </cell>
          <cell r="AA98">
            <v>0</v>
          </cell>
        </row>
        <row r="99">
          <cell r="A99">
            <v>41882</v>
          </cell>
          <cell r="E99" t="str">
            <v>СПб</v>
          </cell>
          <cell r="F99">
            <v>1440</v>
          </cell>
          <cell r="I99" t="e">
            <v>#VALUE!</v>
          </cell>
          <cell r="J99">
            <v>2640</v>
          </cell>
          <cell r="X99">
            <v>0</v>
          </cell>
          <cell r="AA99">
            <v>0</v>
          </cell>
        </row>
        <row r="100">
          <cell r="A100">
            <v>41888</v>
          </cell>
          <cell r="E100" t="str">
            <v>СПб</v>
          </cell>
          <cell r="F100">
            <v>7320</v>
          </cell>
          <cell r="I100" t="e">
            <v>#VALUE!</v>
          </cell>
          <cell r="J100">
            <v>27739.56</v>
          </cell>
          <cell r="X100">
            <v>840</v>
          </cell>
          <cell r="AA100">
            <v>0</v>
          </cell>
        </row>
        <row r="101">
          <cell r="A101">
            <v>41874</v>
          </cell>
          <cell r="E101" t="str">
            <v>СПб</v>
          </cell>
          <cell r="F101">
            <v>9505</v>
          </cell>
          <cell r="I101" t="e">
            <v>#VALUE!</v>
          </cell>
          <cell r="J101">
            <v>75691.039999999994</v>
          </cell>
          <cell r="X101">
            <v>2040</v>
          </cell>
          <cell r="AA101">
            <v>0</v>
          </cell>
        </row>
        <row r="102">
          <cell r="A102">
            <v>41866</v>
          </cell>
          <cell r="E102" t="str">
            <v>СПб</v>
          </cell>
          <cell r="F102">
            <v>137495.01120000001</v>
          </cell>
          <cell r="I102" t="e">
            <v>#VALUE!</v>
          </cell>
          <cell r="J102">
            <v>273959.24</v>
          </cell>
          <cell r="X102">
            <v>4140</v>
          </cell>
          <cell r="AA102">
            <v>4140</v>
          </cell>
        </row>
        <row r="103">
          <cell r="A103">
            <v>41867</v>
          </cell>
          <cell r="E103" t="str">
            <v>СПб</v>
          </cell>
          <cell r="F103">
            <v>6050</v>
          </cell>
          <cell r="I103" t="e">
            <v>#VALUE!</v>
          </cell>
          <cell r="J103">
            <v>47833.78</v>
          </cell>
          <cell r="X103">
            <v>1820</v>
          </cell>
          <cell r="AA103">
            <v>1820</v>
          </cell>
        </row>
        <row r="104">
          <cell r="A104">
            <v>41880</v>
          </cell>
          <cell r="E104" t="str">
            <v>СПб</v>
          </cell>
          <cell r="F104">
            <v>207535</v>
          </cell>
          <cell r="I104" t="e">
            <v>#VALUE!</v>
          </cell>
          <cell r="J104">
            <v>251856.54</v>
          </cell>
          <cell r="X104">
            <v>0</v>
          </cell>
          <cell r="AA104">
            <v>0</v>
          </cell>
        </row>
        <row r="105">
          <cell r="A105">
            <v>41874</v>
          </cell>
          <cell r="E105" t="str">
            <v>СПб</v>
          </cell>
          <cell r="F105">
            <v>137939.606</v>
          </cell>
          <cell r="I105" t="e">
            <v>#VALUE!</v>
          </cell>
          <cell r="J105">
            <v>264055.36</v>
          </cell>
          <cell r="X105">
            <v>3810</v>
          </cell>
          <cell r="AA105">
            <v>3810</v>
          </cell>
        </row>
        <row r="106">
          <cell r="A106">
            <v>41892</v>
          </cell>
          <cell r="E106" t="str">
            <v>СПб</v>
          </cell>
          <cell r="F106">
            <v>349030</v>
          </cell>
          <cell r="I106" t="e">
            <v>#VALUE!</v>
          </cell>
          <cell r="J106">
            <v>497330.12</v>
          </cell>
          <cell r="X106">
            <v>0</v>
          </cell>
          <cell r="AA106">
            <v>0</v>
          </cell>
        </row>
        <row r="107">
          <cell r="A107">
            <v>41872</v>
          </cell>
          <cell r="E107" t="str">
            <v>СПб</v>
          </cell>
          <cell r="F107">
            <v>99665</v>
          </cell>
          <cell r="I107" t="e">
            <v>#VALUE!</v>
          </cell>
          <cell r="J107">
            <v>293605.84000000003</v>
          </cell>
          <cell r="X107">
            <v>3950</v>
          </cell>
          <cell r="AA107">
            <v>3950</v>
          </cell>
        </row>
        <row r="108">
          <cell r="A108">
            <v>41876</v>
          </cell>
          <cell r="E108" t="str">
            <v>СПб</v>
          </cell>
          <cell r="F108">
            <v>22370</v>
          </cell>
          <cell r="I108" t="e">
            <v>#VALUE!</v>
          </cell>
          <cell r="J108">
            <v>72185.2</v>
          </cell>
          <cell r="X108">
            <v>0</v>
          </cell>
          <cell r="AA108">
            <v>0</v>
          </cell>
        </row>
        <row r="109">
          <cell r="A109">
            <v>41877</v>
          </cell>
          <cell r="E109" t="str">
            <v>Владивосток</v>
          </cell>
          <cell r="F109">
            <v>6750</v>
          </cell>
          <cell r="I109" t="e">
            <v>#VALUE!</v>
          </cell>
          <cell r="J109">
            <v>17717.7</v>
          </cell>
          <cell r="X109">
            <v>0</v>
          </cell>
          <cell r="AA109">
            <v>0</v>
          </cell>
        </row>
        <row r="110">
          <cell r="A110">
            <v>41879</v>
          </cell>
          <cell r="E110" t="str">
            <v>Хабаровск</v>
          </cell>
          <cell r="F110">
            <v>10000</v>
          </cell>
          <cell r="I110" t="e">
            <v>#VALUE!</v>
          </cell>
          <cell r="J110">
            <v>17717.7</v>
          </cell>
          <cell r="X110">
            <v>0</v>
          </cell>
          <cell r="AA110">
            <v>0</v>
          </cell>
        </row>
        <row r="111">
          <cell r="A111">
            <v>41889</v>
          </cell>
          <cell r="E111" t="str">
            <v>СПб</v>
          </cell>
          <cell r="F111">
            <v>81620</v>
          </cell>
          <cell r="I111" t="e">
            <v>#VALUE!</v>
          </cell>
          <cell r="J111">
            <v>155041.20000000001</v>
          </cell>
          <cell r="X111">
            <v>0</v>
          </cell>
          <cell r="AA111">
            <v>0</v>
          </cell>
        </row>
        <row r="112">
          <cell r="A112">
            <v>41886</v>
          </cell>
          <cell r="E112" t="str">
            <v>Ставрополь</v>
          </cell>
          <cell r="F112">
            <v>6175.5</v>
          </cell>
          <cell r="I112" t="e">
            <v>#VALUE!</v>
          </cell>
          <cell r="J112">
            <v>18691.2</v>
          </cell>
          <cell r="X112">
            <v>0</v>
          </cell>
          <cell r="AA112">
            <v>0</v>
          </cell>
        </row>
        <row r="113">
          <cell r="A113">
            <v>41901</v>
          </cell>
          <cell r="E113" t="str">
            <v>КЛД</v>
          </cell>
          <cell r="F113">
            <v>119724.5</v>
          </cell>
          <cell r="I113" t="e">
            <v>#VALUE!</v>
          </cell>
          <cell r="J113">
            <v>280423.31</v>
          </cell>
          <cell r="X113">
            <v>3050</v>
          </cell>
          <cell r="AA113">
            <v>0</v>
          </cell>
        </row>
        <row r="114">
          <cell r="A114">
            <v>41922</v>
          </cell>
          <cell r="E114" t="str">
            <v>СПб</v>
          </cell>
          <cell r="F114">
            <v>5822266.3500000006</v>
          </cell>
          <cell r="I114" t="e">
            <v>#VALUE!</v>
          </cell>
          <cell r="J114">
            <v>7361253</v>
          </cell>
          <cell r="X114">
            <v>0</v>
          </cell>
          <cell r="AA114">
            <v>0</v>
          </cell>
        </row>
        <row r="115">
          <cell r="A115">
            <v>41922</v>
          </cell>
          <cell r="E115" t="str">
            <v>МСК</v>
          </cell>
          <cell r="F115">
            <v>40400</v>
          </cell>
          <cell r="I115" t="e">
            <v>#VALUE!</v>
          </cell>
          <cell r="J115">
            <v>16815</v>
          </cell>
          <cell r="X115">
            <v>0</v>
          </cell>
          <cell r="AA115">
            <v>0</v>
          </cell>
        </row>
        <row r="116">
          <cell r="A116">
            <v>41954</v>
          </cell>
          <cell r="E116" t="str">
            <v>СПб</v>
          </cell>
          <cell r="F116">
            <v>104255</v>
          </cell>
          <cell r="I116" t="e">
            <v>#VALUE!</v>
          </cell>
          <cell r="J116">
            <v>148374.38</v>
          </cell>
          <cell r="X116">
            <v>0</v>
          </cell>
          <cell r="AA116">
            <v>0</v>
          </cell>
        </row>
        <row r="117">
          <cell r="A117">
            <v>41883</v>
          </cell>
          <cell r="E117" t="str">
            <v>СПб</v>
          </cell>
          <cell r="F117">
            <v>0</v>
          </cell>
          <cell r="I117" t="e">
            <v>#VALUE!</v>
          </cell>
          <cell r="J117">
            <v>6749.6</v>
          </cell>
          <cell r="X117">
            <v>0</v>
          </cell>
          <cell r="AA117">
            <v>0</v>
          </cell>
        </row>
        <row r="118">
          <cell r="A118">
            <v>41915</v>
          </cell>
          <cell r="E118" t="str">
            <v>КЗ</v>
          </cell>
          <cell r="F118">
            <v>186237</v>
          </cell>
          <cell r="I118" t="e">
            <v>#VALUE!</v>
          </cell>
          <cell r="J118">
            <v>298678.21999999997</v>
          </cell>
          <cell r="X118">
            <v>0</v>
          </cell>
          <cell r="AA118" t="e">
            <v>#VALUE!</v>
          </cell>
        </row>
        <row r="119">
          <cell r="A119">
            <v>41932</v>
          </cell>
          <cell r="E119" t="str">
            <v>СПб</v>
          </cell>
          <cell r="F119">
            <v>220545</v>
          </cell>
          <cell r="I119" t="e">
            <v>#VALUE!</v>
          </cell>
          <cell r="J119">
            <v>407123.6</v>
          </cell>
          <cell r="X119">
            <v>0</v>
          </cell>
          <cell r="AA119">
            <v>0</v>
          </cell>
        </row>
        <row r="120">
          <cell r="A120">
            <v>41925</v>
          </cell>
          <cell r="E120" t="str">
            <v>СПб</v>
          </cell>
          <cell r="F120">
            <v>138680</v>
          </cell>
          <cell r="I120" t="e">
            <v>#VALUE!</v>
          </cell>
          <cell r="J120">
            <v>210287.8</v>
          </cell>
          <cell r="X120">
            <v>0</v>
          </cell>
          <cell r="AA120">
            <v>0</v>
          </cell>
        </row>
        <row r="121">
          <cell r="A121">
            <v>41881</v>
          </cell>
          <cell r="E121" t="str">
            <v>МСК</v>
          </cell>
          <cell r="F121">
            <v>40250</v>
          </cell>
          <cell r="I121" t="e">
            <v>#VALUE!</v>
          </cell>
          <cell r="J121">
            <v>50000</v>
          </cell>
          <cell r="X121">
            <v>0</v>
          </cell>
          <cell r="AA121">
            <v>0</v>
          </cell>
        </row>
        <row r="122">
          <cell r="A122">
            <v>41921</v>
          </cell>
          <cell r="E122" t="str">
            <v>Екат</v>
          </cell>
          <cell r="F122">
            <v>7320.7199999999993</v>
          </cell>
          <cell r="I122" t="e">
            <v>#VALUE!</v>
          </cell>
          <cell r="J122">
            <v>18691.2</v>
          </cell>
          <cell r="X122">
            <v>0</v>
          </cell>
          <cell r="AA122">
            <v>0</v>
          </cell>
        </row>
        <row r="123">
          <cell r="A123">
            <v>41915</v>
          </cell>
          <cell r="E123" t="str">
            <v>СПб</v>
          </cell>
          <cell r="F123">
            <v>9190</v>
          </cell>
          <cell r="I123" t="e">
            <v>#VALUE!</v>
          </cell>
          <cell r="J123">
            <v>11800</v>
          </cell>
          <cell r="X123">
            <v>0</v>
          </cell>
          <cell r="AA123">
            <v>0</v>
          </cell>
        </row>
        <row r="124">
          <cell r="A124">
            <v>41932</v>
          </cell>
          <cell r="E124" t="str">
            <v>СПб</v>
          </cell>
          <cell r="F124">
            <v>43172</v>
          </cell>
          <cell r="I124" t="e">
            <v>#VALUE!</v>
          </cell>
          <cell r="J124">
            <v>81774</v>
          </cell>
          <cell r="X124">
            <v>0</v>
          </cell>
          <cell r="AA124">
            <v>0</v>
          </cell>
        </row>
        <row r="125">
          <cell r="A125">
            <v>41909</v>
          </cell>
          <cell r="E125" t="str">
            <v>СПб</v>
          </cell>
          <cell r="F125">
            <v>800</v>
          </cell>
          <cell r="I125" t="e">
            <v>#VALUE!</v>
          </cell>
          <cell r="J125">
            <v>1200</v>
          </cell>
          <cell r="X125">
            <v>0</v>
          </cell>
          <cell r="AA125">
            <v>0</v>
          </cell>
        </row>
        <row r="126">
          <cell r="A126">
            <v>41928</v>
          </cell>
          <cell r="E126" t="str">
            <v>Краснодар</v>
          </cell>
          <cell r="F126">
            <v>9953.6</v>
          </cell>
          <cell r="I126" t="e">
            <v>#VALUE!</v>
          </cell>
          <cell r="J126">
            <v>19664.7</v>
          </cell>
          <cell r="X126">
            <v>0</v>
          </cell>
          <cell r="AA126">
            <v>0</v>
          </cell>
        </row>
        <row r="127">
          <cell r="A127">
            <v>41933</v>
          </cell>
          <cell r="E127" t="str">
            <v>Нижний Новгород</v>
          </cell>
          <cell r="F127">
            <v>8177</v>
          </cell>
          <cell r="I127" t="e">
            <v>#VALUE!</v>
          </cell>
          <cell r="J127">
            <v>19431.060000000001</v>
          </cell>
          <cell r="X127">
            <v>0</v>
          </cell>
          <cell r="AA127">
            <v>0</v>
          </cell>
        </row>
        <row r="128">
          <cell r="A128">
            <v>41927</v>
          </cell>
          <cell r="E128" t="str">
            <v>СПб</v>
          </cell>
          <cell r="F128">
            <v>36000</v>
          </cell>
          <cell r="I128" t="e">
            <v>#VALUE!</v>
          </cell>
          <cell r="J128">
            <v>54905.399999999994</v>
          </cell>
          <cell r="X128">
            <v>0</v>
          </cell>
          <cell r="AA128">
            <v>0</v>
          </cell>
        </row>
        <row r="129">
          <cell r="A129">
            <v>41927</v>
          </cell>
          <cell r="E129" t="str">
            <v>СПб</v>
          </cell>
          <cell r="F129">
            <v>3500</v>
          </cell>
          <cell r="I129" t="e">
            <v>#VALUE!</v>
          </cell>
          <cell r="J129">
            <v>500</v>
          </cell>
          <cell r="X129">
            <v>0</v>
          </cell>
          <cell r="AA129">
            <v>0</v>
          </cell>
        </row>
        <row r="130">
          <cell r="A130">
            <v>41934</v>
          </cell>
          <cell r="E130" t="str">
            <v>Кемерево</v>
          </cell>
          <cell r="F130">
            <v>7788</v>
          </cell>
          <cell r="I130" t="e">
            <v>#VALUE!</v>
          </cell>
          <cell r="J130">
            <v>17717.7</v>
          </cell>
          <cell r="X130">
            <v>0</v>
          </cell>
          <cell r="AA130">
            <v>0</v>
          </cell>
        </row>
        <row r="131">
          <cell r="A131">
            <v>41957</v>
          </cell>
          <cell r="E131" t="str">
            <v>Владивосток</v>
          </cell>
          <cell r="F131">
            <v>3100</v>
          </cell>
          <cell r="I131" t="e">
            <v>#VALUE!</v>
          </cell>
          <cell r="J131">
            <v>4932.3999999999996</v>
          </cell>
          <cell r="X131">
            <v>0</v>
          </cell>
          <cell r="AA131">
            <v>0</v>
          </cell>
        </row>
        <row r="132">
          <cell r="A132">
            <v>41934</v>
          </cell>
          <cell r="E132" t="str">
            <v>СПб</v>
          </cell>
          <cell r="F132">
            <v>45910.45</v>
          </cell>
          <cell r="I132" t="e">
            <v>#VALUE!</v>
          </cell>
          <cell r="J132">
            <v>190117.53</v>
          </cell>
          <cell r="X132" t="e">
            <v>#VALUE!</v>
          </cell>
          <cell r="AA132">
            <v>0</v>
          </cell>
        </row>
        <row r="133">
          <cell r="A133">
            <v>41936</v>
          </cell>
          <cell r="E133" t="str">
            <v>КЛД</v>
          </cell>
          <cell r="F133">
            <v>141417.5</v>
          </cell>
          <cell r="I133" t="e">
            <v>#VALUE!</v>
          </cell>
          <cell r="J133">
            <v>248077.61</v>
          </cell>
          <cell r="X133" t="e">
            <v>#VALUE!</v>
          </cell>
          <cell r="AA133">
            <v>0</v>
          </cell>
        </row>
        <row r="134">
          <cell r="A134">
            <v>41950</v>
          </cell>
          <cell r="E134" t="str">
            <v>СПб</v>
          </cell>
          <cell r="F134">
            <v>0</v>
          </cell>
          <cell r="I134" t="e">
            <v>#VALUE!</v>
          </cell>
          <cell r="J134">
            <v>0</v>
          </cell>
          <cell r="K134">
            <v>285000</v>
          </cell>
          <cell r="X134" t="e">
            <v>#VALUE!</v>
          </cell>
          <cell r="AA134" t="e">
            <v>#VALUE!</v>
          </cell>
        </row>
        <row r="135">
          <cell r="A135">
            <v>41951</v>
          </cell>
          <cell r="E135" t="str">
            <v>СПб</v>
          </cell>
          <cell r="F135">
            <v>0</v>
          </cell>
          <cell r="I135" t="e">
            <v>#VALUE!</v>
          </cell>
          <cell r="J135">
            <v>0</v>
          </cell>
          <cell r="K135">
            <v>214000</v>
          </cell>
          <cell r="X135" t="e">
            <v>#VALUE!</v>
          </cell>
          <cell r="AA135" t="e">
            <v>#VALUE!</v>
          </cell>
        </row>
        <row r="136">
          <cell r="A136">
            <v>41962</v>
          </cell>
          <cell r="E136" t="str">
            <v>СПб</v>
          </cell>
          <cell r="F136">
            <v>14057</v>
          </cell>
          <cell r="I136" t="e">
            <v>#VALUE!</v>
          </cell>
          <cell r="J136">
            <v>259770.7</v>
          </cell>
          <cell r="X136" t="e">
            <v>#VALUE!</v>
          </cell>
          <cell r="AA136" t="e">
            <v>#VALUE!</v>
          </cell>
        </row>
        <row r="137">
          <cell r="A137">
            <v>41962</v>
          </cell>
          <cell r="E137" t="str">
            <v>СПб</v>
          </cell>
          <cell r="F137">
            <v>9190</v>
          </cell>
          <cell r="I137" t="e">
            <v>#VALUE!</v>
          </cell>
          <cell r="J137">
            <v>78499.350000000006</v>
          </cell>
          <cell r="X137" t="e">
            <v>#VALUE!</v>
          </cell>
          <cell r="AA137" t="e">
            <v>#VALUE!</v>
          </cell>
        </row>
        <row r="138">
          <cell r="A138">
            <v>41946</v>
          </cell>
          <cell r="E138" t="str">
            <v>СПб</v>
          </cell>
          <cell r="F138">
            <v>53600</v>
          </cell>
          <cell r="I138" t="e">
            <v>#VALUE!</v>
          </cell>
          <cell r="J138">
            <v>59468.04</v>
          </cell>
          <cell r="X138">
            <v>0</v>
          </cell>
          <cell r="AA138">
            <v>0</v>
          </cell>
        </row>
        <row r="139">
          <cell r="A139">
            <v>41934</v>
          </cell>
          <cell r="E139" t="str">
            <v>СПб</v>
          </cell>
          <cell r="F139">
            <v>35800</v>
          </cell>
          <cell r="I139" t="e">
            <v>#VALUE!</v>
          </cell>
          <cell r="J139">
            <v>60162.299999999996</v>
          </cell>
          <cell r="X139">
            <v>0</v>
          </cell>
          <cell r="AA139">
            <v>0</v>
          </cell>
        </row>
        <row r="140">
          <cell r="A140">
            <v>41955</v>
          </cell>
          <cell r="E140" t="str">
            <v>СПб</v>
          </cell>
          <cell r="F140">
            <v>40000</v>
          </cell>
          <cell r="I140" t="e">
            <v>#VALUE!</v>
          </cell>
          <cell r="J140">
            <v>51920</v>
          </cell>
          <cell r="X140">
            <v>0</v>
          </cell>
          <cell r="AA140">
            <v>0</v>
          </cell>
        </row>
        <row r="141">
          <cell r="A141">
            <v>41928</v>
          </cell>
          <cell r="E141" t="str">
            <v>СПб</v>
          </cell>
          <cell r="F141">
            <v>2800</v>
          </cell>
          <cell r="I141" t="e">
            <v>#VALUE!</v>
          </cell>
          <cell r="J141">
            <v>4000</v>
          </cell>
          <cell r="X141">
            <v>0</v>
          </cell>
          <cell r="AA141">
            <v>0</v>
          </cell>
        </row>
        <row r="142">
          <cell r="A142">
            <v>41960</v>
          </cell>
          <cell r="E142" t="str">
            <v>СПб</v>
          </cell>
          <cell r="F142">
            <v>0</v>
          </cell>
          <cell r="I142" t="e">
            <v>#VALUE!</v>
          </cell>
          <cell r="J142">
            <v>0</v>
          </cell>
          <cell r="K142">
            <v>609898.34</v>
          </cell>
          <cell r="X142">
            <v>0</v>
          </cell>
          <cell r="AA142">
            <v>0</v>
          </cell>
        </row>
        <row r="143">
          <cell r="A143">
            <v>41942</v>
          </cell>
          <cell r="E143" t="str">
            <v>Краснодар</v>
          </cell>
          <cell r="F143">
            <v>5699.4</v>
          </cell>
          <cell r="I143" t="e">
            <v>#VALUE!</v>
          </cell>
          <cell r="J143">
            <v>7788</v>
          </cell>
          <cell r="X143">
            <v>0</v>
          </cell>
          <cell r="AA143">
            <v>0</v>
          </cell>
        </row>
        <row r="144">
          <cell r="A144">
            <v>41972</v>
          </cell>
          <cell r="E144" t="str">
            <v>СПб</v>
          </cell>
          <cell r="F144">
            <v>83000</v>
          </cell>
          <cell r="I144" t="e">
            <v>#VALUE!</v>
          </cell>
          <cell r="J144">
            <v>256874.2</v>
          </cell>
          <cell r="X144">
            <v>0</v>
          </cell>
          <cell r="AA144">
            <v>0</v>
          </cell>
        </row>
        <row r="145">
          <cell r="A145">
            <v>41953</v>
          </cell>
          <cell r="E145" t="str">
            <v>СПб</v>
          </cell>
          <cell r="F145">
            <v>25600</v>
          </cell>
          <cell r="I145" t="e">
            <v>#VALUE!</v>
          </cell>
          <cell r="J145">
            <v>43872.4</v>
          </cell>
          <cell r="X145">
            <v>0</v>
          </cell>
          <cell r="AA145">
            <v>0</v>
          </cell>
        </row>
        <row r="146">
          <cell r="A146">
            <v>41958</v>
          </cell>
          <cell r="E146" t="str">
            <v>СПб</v>
          </cell>
          <cell r="F146">
            <v>89816.1</v>
          </cell>
          <cell r="I146" t="e">
            <v>#VALUE!</v>
          </cell>
          <cell r="J146">
            <v>262513.84000000003</v>
          </cell>
          <cell r="X146">
            <v>0</v>
          </cell>
          <cell r="AA146">
            <v>0</v>
          </cell>
        </row>
        <row r="147">
          <cell r="A147">
            <v>41968</v>
          </cell>
          <cell r="E147" t="str">
            <v>СПб</v>
          </cell>
          <cell r="F147">
            <v>0</v>
          </cell>
          <cell r="I147" t="e">
            <v>#VALUE!</v>
          </cell>
          <cell r="J147">
            <v>0</v>
          </cell>
          <cell r="K147">
            <v>174191.6</v>
          </cell>
          <cell r="X147">
            <v>0</v>
          </cell>
          <cell r="AA147">
            <v>0</v>
          </cell>
        </row>
        <row r="148">
          <cell r="A148">
            <v>41968</v>
          </cell>
          <cell r="E148" t="str">
            <v>СПб</v>
          </cell>
          <cell r="F148">
            <v>218067.68</v>
          </cell>
          <cell r="I148" t="e">
            <v>#VALUE!</v>
          </cell>
          <cell r="J148">
            <v>0</v>
          </cell>
          <cell r="K148">
            <v>1304490</v>
          </cell>
          <cell r="X148">
            <v>0</v>
          </cell>
          <cell r="AA148">
            <v>0</v>
          </cell>
        </row>
        <row r="149">
          <cell r="A149">
            <v>41958</v>
          </cell>
          <cell r="E149" t="str">
            <v>СПб</v>
          </cell>
          <cell r="F149">
            <v>135251</v>
          </cell>
          <cell r="I149" t="e">
            <v>#VALUE!</v>
          </cell>
          <cell r="J149">
            <v>285089.21999999997</v>
          </cell>
          <cell r="X149">
            <v>0</v>
          </cell>
          <cell r="AA149">
            <v>0</v>
          </cell>
        </row>
        <row r="150">
          <cell r="A150">
            <v>41957</v>
          </cell>
          <cell r="E150" t="str">
            <v>СПб</v>
          </cell>
          <cell r="F150">
            <v>867883.63</v>
          </cell>
          <cell r="I150" t="e">
            <v>#VALUE!</v>
          </cell>
          <cell r="J150">
            <v>0</v>
          </cell>
          <cell r="K150">
            <v>354000</v>
          </cell>
          <cell r="X150">
            <v>0</v>
          </cell>
          <cell r="AA150">
            <v>0</v>
          </cell>
        </row>
        <row r="151">
          <cell r="A151">
            <v>41957</v>
          </cell>
          <cell r="E151" t="str">
            <v>СПб</v>
          </cell>
          <cell r="F151">
            <v>75152</v>
          </cell>
          <cell r="I151" t="e">
            <v>#VALUE!</v>
          </cell>
          <cell r="J151">
            <v>0</v>
          </cell>
          <cell r="K151">
            <v>207728</v>
          </cell>
          <cell r="X151">
            <v>0</v>
          </cell>
          <cell r="AA151">
            <v>0</v>
          </cell>
        </row>
        <row r="152">
          <cell r="A152">
            <v>41970</v>
          </cell>
          <cell r="E152" t="str">
            <v>СПб</v>
          </cell>
          <cell r="F152">
            <v>1000</v>
          </cell>
          <cell r="I152" t="e">
            <v>#VALUE!</v>
          </cell>
          <cell r="J152">
            <v>82069.48</v>
          </cell>
          <cell r="X152">
            <v>0</v>
          </cell>
          <cell r="AA152">
            <v>0</v>
          </cell>
        </row>
        <row r="153">
          <cell r="A153">
            <v>41966</v>
          </cell>
          <cell r="E153" t="str">
            <v>СПб</v>
          </cell>
          <cell r="F153">
            <v>116000</v>
          </cell>
          <cell r="I153" t="e">
            <v>#VALUE!</v>
          </cell>
          <cell r="J153">
            <v>285337.98</v>
          </cell>
          <cell r="X153">
            <v>0</v>
          </cell>
          <cell r="AA153">
            <v>0</v>
          </cell>
        </row>
        <row r="154">
          <cell r="A154">
            <v>41964</v>
          </cell>
          <cell r="E154" t="str">
            <v>СПб</v>
          </cell>
          <cell r="F154">
            <v>0</v>
          </cell>
          <cell r="I154" t="e">
            <v>#VALUE!</v>
          </cell>
          <cell r="J154">
            <v>228318.88</v>
          </cell>
          <cell r="X154">
            <v>0</v>
          </cell>
          <cell r="AA154">
            <v>0</v>
          </cell>
        </row>
        <row r="155">
          <cell r="A155">
            <v>41970</v>
          </cell>
          <cell r="E155" t="str">
            <v>СПб</v>
          </cell>
          <cell r="F155">
            <v>59361</v>
          </cell>
          <cell r="I155" t="e">
            <v>#VALUE!</v>
          </cell>
          <cell r="J155">
            <v>0</v>
          </cell>
          <cell r="K155">
            <v>151017.9</v>
          </cell>
          <cell r="X155">
            <v>0</v>
          </cell>
          <cell r="AA155">
            <v>0</v>
          </cell>
        </row>
        <row r="156">
          <cell r="A156">
            <v>41964</v>
          </cell>
          <cell r="E156" t="str">
            <v>СПб</v>
          </cell>
          <cell r="F156">
            <v>0</v>
          </cell>
          <cell r="I156" t="e">
            <v>#VALUE!</v>
          </cell>
          <cell r="J156">
            <v>297599.95</v>
          </cell>
          <cell r="X156">
            <v>0</v>
          </cell>
          <cell r="AA156">
            <v>0</v>
          </cell>
        </row>
        <row r="157">
          <cell r="A157">
            <v>41972</v>
          </cell>
          <cell r="E157" t="str">
            <v>СПб</v>
          </cell>
          <cell r="F157">
            <v>42373</v>
          </cell>
          <cell r="I157" t="e">
            <v>#VALUE!</v>
          </cell>
          <cell r="J157">
            <v>206366.88</v>
          </cell>
          <cell r="X157">
            <v>0</v>
          </cell>
          <cell r="AA157">
            <v>0</v>
          </cell>
        </row>
        <row r="158">
          <cell r="A158">
            <v>41971</v>
          </cell>
          <cell r="E158" t="str">
            <v>СПб</v>
          </cell>
          <cell r="F158">
            <v>0</v>
          </cell>
          <cell r="I158" t="e">
            <v>#VALUE!</v>
          </cell>
          <cell r="J158">
            <v>268189.67</v>
          </cell>
          <cell r="X158">
            <v>0</v>
          </cell>
          <cell r="AA158">
            <v>0</v>
          </cell>
        </row>
        <row r="159">
          <cell r="A159">
            <v>41982</v>
          </cell>
          <cell r="E159" t="str">
            <v>СПб</v>
          </cell>
          <cell r="F159">
            <v>0</v>
          </cell>
          <cell r="I159" t="e">
            <v>#VALUE!</v>
          </cell>
          <cell r="J159">
            <v>0</v>
          </cell>
          <cell r="K159">
            <v>298103.21999999997</v>
          </cell>
          <cell r="X159">
            <v>0</v>
          </cell>
          <cell r="AA159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БДДС старый вариант"/>
      <sheetName val="Лист1"/>
    </sheetNames>
    <sheetDataSet>
      <sheetData sheetId="0">
        <row r="92">
          <cell r="A92">
            <v>5537314.4000000004</v>
          </cell>
          <cell r="B92" t="str">
            <v>4. Расходы по основной деятельности</v>
          </cell>
        </row>
        <row r="93">
          <cell r="A93">
            <v>14200</v>
          </cell>
          <cell r="B93" t="str">
            <v>14.11.29 ФМ КЗ Extra Lounge</v>
          </cell>
        </row>
        <row r="94">
          <cell r="A94">
            <v>262350</v>
          </cell>
          <cell r="B94" t="str">
            <v>ФМ</v>
          </cell>
        </row>
        <row r="95">
          <cell r="A95">
            <v>80000</v>
          </cell>
          <cell r="B95" t="str">
            <v>14.12.13 ФМ Santa Barbara</v>
          </cell>
        </row>
        <row r="96">
          <cell r="A96">
            <v>30000</v>
          </cell>
          <cell r="B96" t="str">
            <v>14.12.13 ФМ Santa Barbara</v>
          </cell>
        </row>
        <row r="97">
          <cell r="A97">
            <v>80000</v>
          </cell>
          <cell r="B97" t="str">
            <v>14.12.19 ФМ Santa Barbara</v>
          </cell>
        </row>
        <row r="98">
          <cell r="A98">
            <v>30000</v>
          </cell>
          <cell r="B98" t="str">
            <v>14.12.19 ФМ Santa Barbara</v>
          </cell>
        </row>
        <row r="99">
          <cell r="A99">
            <v>144000</v>
          </cell>
          <cell r="B99" t="str">
            <v>14.12.27 Адамант Айфон Марафон</v>
          </cell>
        </row>
        <row r="100">
          <cell r="A100">
            <v>0</v>
          </cell>
          <cell r="B100" t="str">
            <v>14.10.06 ФМ Производство коробки</v>
          </cell>
        </row>
        <row r="101">
          <cell r="A101">
            <v>466400</v>
          </cell>
          <cell r="B101" t="str">
            <v>14.11.17 ФМ Производство стикеров</v>
          </cell>
        </row>
        <row r="102">
          <cell r="A102">
            <v>86400</v>
          </cell>
          <cell r="B102" t="str">
            <v>14.11.29 Адамант Айфон Марафон</v>
          </cell>
        </row>
        <row r="103">
          <cell r="A103">
            <v>200000</v>
          </cell>
          <cell r="B103" t="str">
            <v>14.12.03 ФМ Коринтия</v>
          </cell>
        </row>
        <row r="104">
          <cell r="A104">
            <v>200000</v>
          </cell>
          <cell r="B104" t="str">
            <v>14.12.03 ФМ Коринтия</v>
          </cell>
        </row>
        <row r="105">
          <cell r="A105">
            <v>40000</v>
          </cell>
          <cell r="B105" t="str">
            <v>14.12.05 ФМ Le Cristal</v>
          </cell>
        </row>
        <row r="106">
          <cell r="A106">
            <v>50000</v>
          </cell>
          <cell r="B106" t="str">
            <v>14.12.05 ФМ Le Cristal</v>
          </cell>
        </row>
        <row r="107">
          <cell r="A107">
            <v>200000</v>
          </cell>
          <cell r="B107" t="str">
            <v>14.12.06 ЯР Мед</v>
          </cell>
        </row>
        <row r="108">
          <cell r="A108">
            <v>200000</v>
          </cell>
          <cell r="B108" t="str">
            <v>14.12.20 ЯР Мед</v>
          </cell>
        </row>
        <row r="109">
          <cell r="A109">
            <v>65000</v>
          </cell>
          <cell r="B109" t="str">
            <v>14.11.27 ФМ CHE униформа</v>
          </cell>
        </row>
        <row r="110">
          <cell r="A110">
            <v>0</v>
          </cell>
          <cell r="B110" t="str">
            <v>14.11.27 ФМ CHE униформа</v>
          </cell>
        </row>
        <row r="111">
          <cell r="A111">
            <v>1300000</v>
          </cell>
          <cell r="B111" t="str">
            <v>Закупки</v>
          </cell>
        </row>
        <row r="112">
          <cell r="A112">
            <v>4300</v>
          </cell>
          <cell r="B112" t="str">
            <v>14.11.23 ФМ Кемпински</v>
          </cell>
        </row>
        <row r="113">
          <cell r="A113">
            <v>30000</v>
          </cell>
          <cell r="B113" t="str">
            <v>14.12.05 ФМ Santa Barbara</v>
          </cell>
        </row>
        <row r="114">
          <cell r="A114">
            <v>80000</v>
          </cell>
          <cell r="B114" t="str">
            <v>14.12.05 ФМ Santa Barbara</v>
          </cell>
        </row>
        <row r="115">
          <cell r="A115">
            <v>30000</v>
          </cell>
          <cell r="B115" t="str">
            <v>14.12.12 ФМ Santa Barbara</v>
          </cell>
        </row>
        <row r="116">
          <cell r="A116">
            <v>80000</v>
          </cell>
          <cell r="B116" t="str">
            <v>14.12.12 ФМ Santa Barbara</v>
          </cell>
        </row>
        <row r="117">
          <cell r="A117">
            <v>30050</v>
          </cell>
          <cell r="B117" t="str">
            <v>ТП Автоспеццентр 12</v>
          </cell>
        </row>
        <row r="118">
          <cell r="A118">
            <v>455179</v>
          </cell>
          <cell r="B118" t="str">
            <v>14.10.10 ФМ Закупка премиумсов</v>
          </cell>
        </row>
        <row r="119">
          <cell r="A119">
            <v>36550</v>
          </cell>
          <cell r="B119" t="str">
            <v>ТП Автоспеццентр 10</v>
          </cell>
        </row>
        <row r="120">
          <cell r="A120">
            <v>28500</v>
          </cell>
          <cell r="B120" t="str">
            <v>14.11.28 ФМ Кино со вкусом</v>
          </cell>
        </row>
        <row r="121">
          <cell r="A121">
            <v>4627</v>
          </cell>
          <cell r="B121" t="str">
            <v>14.11.29 ФМ КЗ Extra Lounge</v>
          </cell>
        </row>
        <row r="122">
          <cell r="A122">
            <v>18401</v>
          </cell>
          <cell r="B122" t="str">
            <v>14.11.21 ФМ Le Cristal</v>
          </cell>
        </row>
        <row r="123">
          <cell r="A123">
            <v>100000</v>
          </cell>
          <cell r="B123" t="str">
            <v>14.12.06 ФМ НН Мило</v>
          </cell>
        </row>
        <row r="124">
          <cell r="A124">
            <v>100000</v>
          </cell>
          <cell r="B124" t="str">
            <v>14.12.06 ФМ НН Mило</v>
          </cell>
        </row>
        <row r="125">
          <cell r="A125">
            <v>7000</v>
          </cell>
          <cell r="B125" t="str">
            <v>14.12.09 Невская Ратуша-оригами</v>
          </cell>
        </row>
        <row r="126">
          <cell r="A126">
            <v>150000</v>
          </cell>
          <cell r="B126" t="str">
            <v>14.12.12 Клд Платинум</v>
          </cell>
        </row>
        <row r="127">
          <cell r="A127">
            <v>3500</v>
          </cell>
          <cell r="B127" t="str">
            <v>14.11.15 ФМ Santa Barbara</v>
          </cell>
        </row>
        <row r="128">
          <cell r="A128">
            <v>5100</v>
          </cell>
          <cell r="B128" t="str">
            <v>14.11.19 ФМ Астория</v>
          </cell>
        </row>
        <row r="129">
          <cell r="A129">
            <v>20047</v>
          </cell>
          <cell r="B129" t="str">
            <v>14.11.25 ФМ Закупка флеш-карт</v>
          </cell>
        </row>
        <row r="130">
          <cell r="A130">
            <v>756432</v>
          </cell>
          <cell r="B130" t="str">
            <v>14.11.25 ФМ Закупка флеш-карт</v>
          </cell>
        </row>
        <row r="131">
          <cell r="A131">
            <v>45528.4</v>
          </cell>
          <cell r="B131" t="str">
            <v>14.11.25 ФМ Закупка флеш-карт</v>
          </cell>
        </row>
        <row r="132">
          <cell r="A132">
            <v>28000</v>
          </cell>
          <cell r="B132" t="str">
            <v>14.12.08 ФМ DataBase Activation December</v>
          </cell>
        </row>
        <row r="133">
          <cell r="A133">
            <v>17850</v>
          </cell>
          <cell r="B133" t="str">
            <v>14.12.09 Невская Ратуша-оригами</v>
          </cell>
        </row>
        <row r="134">
          <cell r="A134">
            <v>1000</v>
          </cell>
          <cell r="B134" t="str">
            <v>14.11.14 ФМ Толстой сквер</v>
          </cell>
        </row>
        <row r="135">
          <cell r="A135">
            <v>50000</v>
          </cell>
          <cell r="B135" t="str">
            <v>14.12.08 ФМ DataBase Activation December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789"/>
  <sheetViews>
    <sheetView workbookViewId="0">
      <selection activeCell="C112" sqref="C112"/>
    </sheetView>
  </sheetViews>
  <sheetFormatPr defaultColWidth="8.85546875" defaultRowHeight="18" x14ac:dyDescent="0.25"/>
  <cols>
    <col min="1" max="1" width="8.85546875" style="113"/>
    <col min="2" max="2" width="46.42578125" style="116" customWidth="1"/>
    <col min="3" max="3" width="19.140625" style="101" customWidth="1"/>
    <col min="4" max="14" width="19.140625" style="11" customWidth="1"/>
    <col min="15" max="15" width="15.140625" style="10" customWidth="1"/>
    <col min="16" max="16" width="16" style="10" bestFit="1" customWidth="1"/>
    <col min="17" max="60" width="8.85546875" style="10"/>
    <col min="61" max="16384" width="8.85546875" style="11"/>
  </cols>
  <sheetData>
    <row r="1" spans="1:60" s="3" customFormat="1" ht="24" thickBot="1" x14ac:dyDescent="0.25">
      <c r="A1" s="1" t="s">
        <v>0</v>
      </c>
      <c r="B1" s="1"/>
      <c r="C1" s="2"/>
      <c r="D1" s="2"/>
      <c r="E1" s="2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</row>
    <row r="2" spans="1:60" x14ac:dyDescent="0.25">
      <c r="A2" s="5"/>
      <c r="B2" s="6" t="s">
        <v>1</v>
      </c>
      <c r="C2" s="7">
        <v>41640</v>
      </c>
      <c r="D2" s="8">
        <v>41671</v>
      </c>
      <c r="E2" s="8">
        <v>41699</v>
      </c>
      <c r="F2" s="8">
        <v>41730</v>
      </c>
      <c r="G2" s="8">
        <v>41760</v>
      </c>
      <c r="H2" s="8">
        <v>41791</v>
      </c>
      <c r="I2" s="8">
        <v>41821</v>
      </c>
      <c r="J2" s="8">
        <v>41852</v>
      </c>
      <c r="K2" s="8">
        <v>41883</v>
      </c>
      <c r="L2" s="8">
        <v>41913</v>
      </c>
      <c r="M2" s="8">
        <v>41944</v>
      </c>
      <c r="N2" s="9">
        <v>41974</v>
      </c>
      <c r="O2" s="8">
        <v>42005</v>
      </c>
      <c r="P2" s="9">
        <v>42036</v>
      </c>
    </row>
    <row r="3" spans="1:60" x14ac:dyDescent="0.25">
      <c r="A3" s="12" t="s">
        <v>2</v>
      </c>
      <c r="B3" s="13" t="s">
        <v>3</v>
      </c>
      <c r="C3" s="14">
        <f>C4+C5</f>
        <v>0</v>
      </c>
      <c r="D3" s="14">
        <f t="shared" ref="D3:P3" si="0">D4+D5</f>
        <v>0</v>
      </c>
      <c r="E3" s="14">
        <f t="shared" si="0"/>
        <v>0</v>
      </c>
      <c r="F3" s="14">
        <f t="shared" si="0"/>
        <v>0</v>
      </c>
      <c r="G3" s="14">
        <f t="shared" si="0"/>
        <v>3603.98</v>
      </c>
      <c r="H3" s="14">
        <f t="shared" si="0"/>
        <v>21436.239999999998</v>
      </c>
      <c r="I3" s="14">
        <f t="shared" si="0"/>
        <v>12097.6</v>
      </c>
      <c r="J3" s="14">
        <f t="shared" si="0"/>
        <v>12035.48</v>
      </c>
      <c r="K3" s="14">
        <f t="shared" si="0"/>
        <v>12449.75</v>
      </c>
      <c r="L3" s="14">
        <f t="shared" si="0"/>
        <v>52372.07</v>
      </c>
      <c r="M3" s="14">
        <f t="shared" si="0"/>
        <v>12000</v>
      </c>
      <c r="N3" s="14">
        <f t="shared" si="0"/>
        <v>12000</v>
      </c>
      <c r="O3" s="14">
        <f t="shared" si="0"/>
        <v>12000</v>
      </c>
      <c r="P3" s="14">
        <f t="shared" si="0"/>
        <v>12000</v>
      </c>
    </row>
    <row r="4" spans="1:60" x14ac:dyDescent="0.25">
      <c r="A4" s="12" t="s">
        <v>2</v>
      </c>
      <c r="B4" s="15" t="s">
        <v>4</v>
      </c>
      <c r="C4" s="16">
        <f>SUMIFS([1]ЖО!$G$5:$G$576937,[1]ЖО!$I$5:$I$576937,91,[1]ЖО!$D$5:$D$576937,$B$4,[1]ЖО!$B$5:$B$576937,"&gt;="&amp;C$2,[1]ЖО!$B$5:$B$576937,"&lt;"&amp;D$2)</f>
        <v>0</v>
      </c>
      <c r="D4" s="16">
        <f>SUMIFS([1]ЖО!$G$5:$G$576937,[1]ЖО!$I$5:$I$576937,91,[1]ЖО!$D$5:$D$576937,$B$4,[1]ЖО!$B$5:$B$576937,"&gt;="&amp;D$2,[1]ЖО!$B$5:$B$576937,"&lt;"&amp;E$2)</f>
        <v>0</v>
      </c>
      <c r="E4" s="16">
        <f>SUMIFS([1]ЖО!$G$5:$G$576937,[1]ЖО!$I$5:$I$576937,91,[1]ЖО!$D$5:$D$576937,$B$4,[1]ЖО!$B$5:$B$576937,"&gt;="&amp;E$2,[1]ЖО!$B$5:$B$576937,"&lt;"&amp;F$2)</f>
        <v>0</v>
      </c>
      <c r="F4" s="16">
        <f>SUMIFS([1]ЖО!$G$5:$G$576937,[1]ЖО!$I$5:$I$576937,91,[1]ЖО!$D$5:$D$576937,$B$4,[1]ЖО!$B$5:$B$576937,"&gt;="&amp;F$2,[1]ЖО!$B$5:$B$576937,"&lt;"&amp;G$2)</f>
        <v>0</v>
      </c>
      <c r="G4" s="16">
        <f>SUMIFS([1]ЖО!$G$5:$G$576937,[1]ЖО!$I$5:$I$576937,91,[1]ЖО!$D$5:$D$576937,$B$4,[1]ЖО!$B$5:$B$576937,"&gt;="&amp;G$2,[1]ЖО!$B$5:$B$576937,"&lt;"&amp;H$2)</f>
        <v>3603.98</v>
      </c>
      <c r="H4" s="16">
        <f>SUMIFS([1]ЖО!$G$5:$G$576937,[1]ЖО!$I$5:$I$576937,91,[1]ЖО!$D$5:$D$576937,$B$4,[1]ЖО!$B$5:$B$576937,"&gt;="&amp;H$2,[1]ЖО!$B$5:$B$576937,"&lt;"&amp;I$2)</f>
        <v>21436.239999999998</v>
      </c>
      <c r="I4" s="16">
        <f>SUMIFS([1]ЖО!$G$5:$G$576937,[1]ЖО!$I$5:$I$576937,91,[1]ЖО!$D$5:$D$576937,$B$4,[1]ЖО!$B$5:$B$576937,"&gt;="&amp;I$2,[1]ЖО!$B$5:$B$576937,"&lt;"&amp;J$2)</f>
        <v>12097.6</v>
      </c>
      <c r="J4" s="16">
        <f>SUMIFS([1]ЖО!$G$5:$G$576937,[1]ЖО!$I$5:$I$576937,91,[1]ЖО!$D$5:$D$576937,$B$4,[1]ЖО!$B$5:$B$576937,"&gt;="&amp;J$2,[1]ЖО!$B$5:$B$576937,"&lt;"&amp;K$2)</f>
        <v>12035.48</v>
      </c>
      <c r="K4" s="16">
        <f>SUMIFS([1]ЖО!$G$5:$G$576937,[1]ЖО!$I$5:$I$576937,91,[1]ЖО!$D$5:$D$576937,$B$4,[1]ЖО!$B$5:$B$576937,"&gt;="&amp;K$2,[1]ЖО!$B$5:$B$576937,"&lt;"&amp;L$2)</f>
        <v>12449.75</v>
      </c>
      <c r="L4" s="16">
        <f>SUMIFS([1]ЖО!$G$5:$G$576937,[1]ЖО!$I$5:$I$576937,91,[1]ЖО!$D$5:$D$576937,$B$4,[1]ЖО!$B$5:$B$576937,"&gt;="&amp;L$2,[1]ЖО!$B$5:$B$576937,"&lt;"&amp;M$2)</f>
        <v>40372.07</v>
      </c>
      <c r="M4" s="16">
        <f>SUMIFS([1]ЖО!$G$5:$G$576937,[1]ЖО!$I$5:$I$576937,91,[1]ЖО!$D$5:$D$576937,$B$4,[1]ЖО!$B$5:$B$576937,"&gt;="&amp;M$2,[1]ЖО!$B$5:$B$576937,"&lt;"&amp;N$2)</f>
        <v>0</v>
      </c>
      <c r="N4" s="16">
        <f>SUMIFS([1]ЖО!$G$5:$G$576937,[1]ЖО!$I$5:$I$576937,91,[1]ЖО!$D$5:$D$576937,$B$4,[1]ЖО!$B$5:$B$576937,"&gt;="&amp;N$2,[1]ЖО!$B$5:$B$576937,"&lt;"&amp;O$2)</f>
        <v>0</v>
      </c>
      <c r="O4" s="16">
        <f>SUMIFS([1]ЖО!$G$5:$G$576937,[1]ЖО!$I$5:$I$576937,91,[1]ЖО!$D$5:$D$576937,$B$4,[1]ЖО!$B$5:$B$576937,"&gt;="&amp;O$2,[1]ЖО!$B$5:$B$576937,"&lt;"&amp;P$2)</f>
        <v>0</v>
      </c>
      <c r="P4" s="16">
        <f>SUMIFS([1]ЖО!$G$5:$G$576937,[1]ЖО!$I$5:$I$576937,91,[1]ЖО!$D$5:$D$576937,$B$4,[1]ЖО!$B$5:$B$576937,"&gt;="&amp;P$2,[1]ЖО!$B$5:$B$576937,"&lt;"&amp;Q$2)</f>
        <v>0</v>
      </c>
    </row>
    <row r="5" spans="1:60" x14ac:dyDescent="0.25">
      <c r="A5" s="12" t="s">
        <v>5</v>
      </c>
      <c r="B5" s="15" t="s">
        <v>6</v>
      </c>
      <c r="C5" s="16"/>
      <c r="D5" s="17"/>
      <c r="E5" s="17"/>
      <c r="F5" s="17"/>
      <c r="G5" s="17"/>
      <c r="H5" s="17"/>
      <c r="I5" s="18"/>
      <c r="J5" s="18"/>
      <c r="K5" s="18"/>
      <c r="L5" s="18">
        <v>12000</v>
      </c>
      <c r="M5" s="18">
        <v>12000</v>
      </c>
      <c r="N5" s="18">
        <v>12000</v>
      </c>
      <c r="O5" s="18">
        <v>12000</v>
      </c>
      <c r="P5" s="18">
        <v>12000</v>
      </c>
    </row>
    <row r="6" spans="1:60" s="21" customFormat="1" x14ac:dyDescent="0.25">
      <c r="A6" s="12" t="s">
        <v>2</v>
      </c>
      <c r="B6" s="13" t="s">
        <v>7</v>
      </c>
      <c r="C6" s="19">
        <f>SUMIFS([1]ПРОЕКТЫ!$J$11:$J$69973,[1]ПРОЕКТЫ!$A$11:$A$69973,"&gt;="&amp;C$2,[1]ПРОЕКТЫ!$A$11:$A$69973,"&lt;"&amp;D$2)</f>
        <v>202127.53999999998</v>
      </c>
      <c r="D6" s="19">
        <f>SUMIFS([1]ПРОЕКТЫ!$J$11:$J$69973,[1]ПРОЕКТЫ!$A$11:$A$69973,"&gt;="&amp;D$2,[1]ПРОЕКТЫ!$A$11:$A$69973,"&lt;"&amp;E$2)</f>
        <v>1119340.24</v>
      </c>
      <c r="E6" s="19">
        <f>SUMIFS([1]ПРОЕКТЫ!$J$11:$J$69973,[1]ПРОЕКТЫ!$A$11:$A$69973,"&gt;="&amp;E$2,[1]ПРОЕКТЫ!$A$11:$A$69973,"&lt;"&amp;F$2)</f>
        <v>2550390.5399999996</v>
      </c>
      <c r="F6" s="19">
        <f>SUMIFS([1]ПРОЕКТЫ!$J$11:$J$69973,[1]ПРОЕКТЫ!$A$11:$A$69973,"&gt;="&amp;F$2,[1]ПРОЕКТЫ!$A$11:$A$69973,"&lt;"&amp;G$2)</f>
        <v>1958692.9599999997</v>
      </c>
      <c r="G6" s="19">
        <f>SUMIFS([1]ПРОЕКТЫ!$J$11:$J$69973,[1]ПРОЕКТЫ!$A$11:$A$69973,"&gt;="&amp;G$2,[1]ПРОЕКТЫ!$A$11:$A$69973,"&lt;"&amp;H$2)</f>
        <v>3681225.4899999998</v>
      </c>
      <c r="H6" s="19">
        <f>SUMIFS([1]ПРОЕКТЫ!$J$11:$J$69973,[1]ПРОЕКТЫ!$A$11:$A$69973,"&gt;="&amp;H$2,[1]ПРОЕКТЫ!$A$11:$A$69973,"&lt;"&amp;I$2)</f>
        <v>1604641.53</v>
      </c>
      <c r="I6" s="19">
        <f>SUMIFS([1]ПРОЕКТЫ!$J$11:$J$69973,[1]ПРОЕКТЫ!$A$11:$A$69973,"&gt;="&amp;I$2,[1]ПРОЕКТЫ!$A$11:$A$69973,"&lt;"&amp;J$2)</f>
        <v>3736381.9200000004</v>
      </c>
      <c r="J6" s="19">
        <f>SUMIFS([1]ПРОЕКТЫ!$J$11:$J$69973,[1]ПРОЕКТЫ!$A$11:$A$69973,"&gt;="&amp;J$2,[1]ПРОЕКТЫ!$A$11:$A$69973,"&lt;"&amp;K$2)</f>
        <v>3821086.66</v>
      </c>
      <c r="K6" s="19">
        <f>SUMIFS([1]ПРОЕКТЫ!$J$11:$J$69973,[1]ПРОЕКТЫ!$A$11:$A$69973,"&gt;="&amp;K$2,[1]ПРОЕКТЫ!$A$11:$A$69973,"&lt;"&amp;L$2)</f>
        <v>1040345.7999999999</v>
      </c>
      <c r="L6" s="19">
        <f>SUMIFS([1]ПРОЕКТЫ!$J$11:$J$69973,[1]ПРОЕКТЫ!$A$11:$A$69973,"&gt;="&amp;L$2,[1]ПРОЕКТЫ!$A$11:$A$69973,"&lt;"&amp;M$2)</f>
        <v>9028787.1199999992</v>
      </c>
      <c r="M6" s="19">
        <f>SUMIFS([1]ПРОЕКТЫ!$J$11:$J$69973,[1]ПРОЕКТЫ!$A$11:$A$69973,"&gt;="&amp;M$2,[1]ПРОЕКТЫ!$A$11:$A$69973,"&lt;"&amp;N$2)</f>
        <v>2819197.37</v>
      </c>
      <c r="N6" s="19">
        <f>SUMIFS([1]ПРОЕКТЫ!$J$11:$J$69973,[1]ПРОЕКТЫ!$A$11:$A$69973,"&gt;="&amp;N$2,[1]ПРОЕКТЫ!$A$11:$A$69973,"&lt;"&amp;O$2)</f>
        <v>0</v>
      </c>
      <c r="O6" s="19">
        <f>SUMIFS([1]ПРОЕКТЫ!$J$11:$J$69973,[1]ПРОЕКТЫ!$A$11:$A$69973,"&gt;="&amp;O$2,[1]ПРОЕКТЫ!$A$11:$A$69973,"&lt;"&amp;P$2)</f>
        <v>0</v>
      </c>
      <c r="P6" s="19">
        <f>SUMIFS([1]ПРОЕКТЫ!$J$11:$J$69973,[1]ПРОЕКТЫ!$A$11:$A$69973,"&gt;="&amp;P$2,[1]ПРОЕКТЫ!$A$11:$A$69973,"&lt;"&amp;Q$2)</f>
        <v>0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</row>
    <row r="7" spans="1:60" x14ac:dyDescent="0.25">
      <c r="A7" s="22" t="s">
        <v>8</v>
      </c>
      <c r="B7" s="15" t="s">
        <v>7</v>
      </c>
      <c r="C7" s="16">
        <f>SUMIFS([1]ПРОЕКТЫ!$J$11:$J$69973,[1]ПРОЕКТЫ!$A$11:$A$69973,"&gt;="&amp;C$2,[1]ПРОЕКТЫ!$A$11:$A$69973,"&lt;"&amp;D$2,[1]ПРОЕКТЫ!$E$11:$E$69973,$A$7)</f>
        <v>0</v>
      </c>
      <c r="D7" s="16">
        <f>SUMIFS([1]ПРОЕКТЫ!$J$11:$J$69973,[1]ПРОЕКТЫ!$A$11:$A$69973,"&gt;="&amp;D$2,[1]ПРОЕКТЫ!$A$11:$A$69973,"&lt;"&amp;E$2,[1]ПРОЕКТЫ!$E$11:$E$69973,$A$7)</f>
        <v>870026.89</v>
      </c>
      <c r="E7" s="16">
        <f>SUMIFS([1]ПРОЕКТЫ!$J$11:$J$69973,[1]ПРОЕКТЫ!$A$11:$A$69973,"&gt;="&amp;E$2,[1]ПРОЕКТЫ!$A$11:$A$69973,"&lt;"&amp;F$2,[1]ПРОЕКТЫ!$E$11:$E$69973,$A$7)</f>
        <v>1273827.0299999998</v>
      </c>
      <c r="F7" s="16">
        <f>SUMIFS([1]ПРОЕКТЫ!$J$11:$J$69973,[1]ПРОЕКТЫ!$A$11:$A$69973,"&gt;="&amp;F$2,[1]ПРОЕКТЫ!$A$11:$A$69973,"&lt;"&amp;G$2,[1]ПРОЕКТЫ!$E$11:$E$69973,$A$7)</f>
        <v>817841.20000000007</v>
      </c>
      <c r="G7" s="16">
        <f>SUMIFS([1]ПРОЕКТЫ!$J$11:$J$69973,[1]ПРОЕКТЫ!$A$11:$A$69973,"&gt;="&amp;G$2,[1]ПРОЕКТЫ!$A$11:$A$69973,"&lt;"&amp;H$2,[1]ПРОЕКТЫ!$E$11:$E$69973,$A$7)</f>
        <v>2975438.63</v>
      </c>
      <c r="H7" s="16">
        <f>SUMIFS([1]ПРОЕКТЫ!$J$11:$J$69973,[1]ПРОЕКТЫ!$A$11:$A$69973,"&gt;="&amp;H$2,[1]ПРОЕКТЫ!$A$11:$A$69973,"&lt;"&amp;I$2,[1]ПРОЕКТЫ!$E$11:$E$69973,$A$7)</f>
        <v>1577539.29</v>
      </c>
      <c r="I7" s="16">
        <f>SUMIFS([1]ПРОЕКТЫ!$J$11:$J$69973,[1]ПРОЕКТЫ!$A$11:$A$69973,"&gt;="&amp;I$2,[1]ПРОЕКТЫ!$A$11:$A$69973,"&lt;"&amp;J$2,[1]ПРОЕКТЫ!$E$11:$E$69973,$A$7)</f>
        <v>2248361.7000000002</v>
      </c>
      <c r="J7" s="16">
        <f>SUMIFS([1]ПРОЕКТЫ!$J$11:$J$69973,[1]ПРОЕКТЫ!$A$11:$A$69973,"&gt;="&amp;J$2,[1]ПРОЕКТЫ!$A$11:$A$69973,"&lt;"&amp;K$2,[1]ПРОЕКТЫ!$E$11:$E$69973,$A$7)</f>
        <v>1992359.8000000003</v>
      </c>
      <c r="K7" s="16">
        <f>SUMIFS([1]ПРОЕКТЫ!$J$11:$J$69973,[1]ПРОЕКТЫ!$A$11:$A$69973,"&gt;="&amp;K$2,[1]ПРОЕКТЫ!$A$11:$A$69973,"&lt;"&amp;L$2,[1]ПРОЕКТЫ!$E$11:$E$69973,$A$7)</f>
        <v>741231.28999999992</v>
      </c>
      <c r="L7" s="16">
        <f>SUMIFS([1]ПРОЕКТЫ!$J$11:$J$69973,[1]ПРОЕКТЫ!$A$11:$A$69973,"&gt;="&amp;L$2,[1]ПРОЕКТЫ!$A$11:$A$69973,"&lt;"&amp;M$2,[1]ПРОЕКТЫ!$E$11:$E$69973,$A$7)</f>
        <v>8381923.6299999999</v>
      </c>
      <c r="M7" s="16">
        <f>SUMIFS([1]ПРОЕКТЫ!$J$11:$J$69973,[1]ПРОЕКТЫ!$A$11:$A$69973,"&gt;="&amp;M$2,[1]ПРОЕКТЫ!$A$11:$A$69973,"&lt;"&amp;N$2,[1]ПРОЕКТЫ!$E$11:$E$69973,$A$7)</f>
        <v>2814264.97</v>
      </c>
      <c r="N7" s="16">
        <f>SUMIFS([1]ПРОЕКТЫ!$J$11:$J$69973,[1]ПРОЕКТЫ!$A$11:$A$69973,"&gt;="&amp;N$2,[1]ПРОЕКТЫ!$A$11:$A$69973,"&lt;"&amp;O$2,[1]ПРОЕКТЫ!$E$11:$E$69973,$A$7)</f>
        <v>0</v>
      </c>
      <c r="O7" s="16">
        <f>SUMIFS([1]ПРОЕКТЫ!$J$11:$J$69973,[1]ПРОЕКТЫ!$A$11:$A$69973,"&gt;="&amp;O$2,[1]ПРОЕКТЫ!$A$11:$A$69973,"&lt;"&amp;P$2,[1]ПРОЕКТЫ!$E$11:$E$69973,$A$7)</f>
        <v>0</v>
      </c>
      <c r="P7" s="16">
        <f>SUMIFS([1]ПРОЕКТЫ!$J$11:$J$69973,[1]ПРОЕКТЫ!$A$11:$A$69973,"&gt;="&amp;P$2,[1]ПРОЕКТЫ!$A$11:$A$69973,"&lt;"&amp;Q$2,[1]ПРОЕКТЫ!$E$11:$E$69973,$A$7)</f>
        <v>0</v>
      </c>
    </row>
    <row r="8" spans="1:60" x14ac:dyDescent="0.25">
      <c r="A8" s="22" t="s">
        <v>9</v>
      </c>
      <c r="B8" s="15" t="s">
        <v>7</v>
      </c>
      <c r="C8" s="16">
        <f>SUMIFS([1]ПРОЕКТЫ!$J$11:$J$69973,[1]ПРОЕКТЫ!$A$11:$A$69973,"&gt;="&amp;C$2,[1]ПРОЕКТЫ!$A$11:$A$69973,"&lt;"&amp;D$2,[1]ПРОЕКТЫ!$E$11:$E$69973,$A$8)</f>
        <v>120571.84</v>
      </c>
      <c r="D8" s="16">
        <f>SUMIFS([1]ПРОЕКТЫ!$J$11:$J$69973,[1]ПРОЕКТЫ!$A$11:$A$69973,"&gt;="&amp;D$2,[1]ПРОЕКТЫ!$A$11:$A$69973,"&lt;"&amp;E$2,[1]ПРОЕКТЫ!$E$11:$E$69973,$A$8)</f>
        <v>0</v>
      </c>
      <c r="E8" s="16">
        <f>SUMIFS([1]ПРОЕКТЫ!$J$11:$J$69973,[1]ПРОЕКТЫ!$A$11:$A$69973,"&gt;="&amp;E$2,[1]ПРОЕКТЫ!$A$11:$A$69973,"&lt;"&amp;F$2,[1]ПРОЕКТЫ!$E$11:$E$69973,$A$8)</f>
        <v>0</v>
      </c>
      <c r="F8" s="16">
        <f>SUMIFS([1]ПРОЕКТЫ!$J$11:$J$69973,[1]ПРОЕКТЫ!$A$11:$A$69973,"&gt;="&amp;F$2,[1]ПРОЕКТЫ!$A$11:$A$69973,"&lt;"&amp;G$2,[1]ПРОЕКТЫ!$E$11:$E$69973,$A$8)</f>
        <v>439546.11</v>
      </c>
      <c r="G8" s="16">
        <f>SUMIFS([1]ПРОЕКТЫ!$J$11:$J$69973,[1]ПРОЕКТЫ!$A$11:$A$69973,"&gt;="&amp;G$2,[1]ПРОЕКТЫ!$A$11:$A$69973,"&lt;"&amp;H$2,[1]ПРОЕКТЫ!$E$11:$E$69973,$A$8)</f>
        <v>0</v>
      </c>
      <c r="H8" s="16">
        <f>SUMIFS([1]ПРОЕКТЫ!$J$11:$J$69973,[1]ПРОЕКТЫ!$A$11:$A$69973,"&gt;="&amp;H$2,[1]ПРОЕКТЫ!$A$11:$A$69973,"&lt;"&amp;I$2,[1]ПРОЕКТЫ!$E$11:$E$69973,$A$8)</f>
        <v>0</v>
      </c>
      <c r="I8" s="16">
        <f>SUMIFS([1]ПРОЕКТЫ!$J$11:$J$69973,[1]ПРОЕКТЫ!$A$11:$A$69973,"&gt;="&amp;I$2,[1]ПРОЕКТЫ!$A$11:$A$69973,"&lt;"&amp;J$2,[1]ПРОЕКТЫ!$E$11:$E$69973,$A$8)</f>
        <v>427907.18</v>
      </c>
      <c r="J8" s="16">
        <f>SUMIFS([1]ПРОЕКТЫ!$J$11:$J$69973,[1]ПРОЕКТЫ!$A$11:$A$69973,"&gt;="&amp;J$2,[1]ПРОЕКТЫ!$A$11:$A$69973,"&lt;"&amp;K$2,[1]ПРОЕКТЫ!$E$11:$E$69973,$A$8)</f>
        <v>1743291.46</v>
      </c>
      <c r="K8" s="16">
        <f>SUMIFS([1]ПРОЕКТЫ!$J$11:$J$69973,[1]ПРОЕКТЫ!$A$11:$A$69973,"&gt;="&amp;K$2,[1]ПРОЕКТЫ!$A$11:$A$69973,"&lt;"&amp;L$2,[1]ПРОЕКТЫ!$E$11:$E$69973,$A$8)</f>
        <v>280423.31</v>
      </c>
      <c r="L8" s="16">
        <f>SUMIFS([1]ПРОЕКТЫ!$J$11:$J$69973,[1]ПРОЕКТЫ!$A$11:$A$69973,"&gt;="&amp;L$2,[1]ПРОЕКТЫ!$A$11:$A$69973,"&lt;"&amp;M$2,[1]ПРОЕКТЫ!$E$11:$E$69973,$A$8)</f>
        <v>248077.61</v>
      </c>
      <c r="M8" s="16">
        <f>SUMIFS([1]ПРОЕКТЫ!$J$11:$J$69973,[1]ПРОЕКТЫ!$A$11:$A$69973,"&gt;="&amp;M$2,[1]ПРОЕКТЫ!$A$11:$A$69973,"&lt;"&amp;N$2,[1]ПРОЕКТЫ!$E$11:$E$69973,$A$8)</f>
        <v>0</v>
      </c>
      <c r="N8" s="16">
        <f>SUMIFS([1]ПРОЕКТЫ!$J$11:$J$69973,[1]ПРОЕКТЫ!$A$11:$A$69973,"&gt;="&amp;N$2,[1]ПРОЕКТЫ!$A$11:$A$69973,"&lt;"&amp;O$2,[1]ПРОЕКТЫ!$E$11:$E$69973,$A$8)</f>
        <v>0</v>
      </c>
      <c r="O8" s="16">
        <f>SUMIFS([1]ПРОЕКТЫ!$J$11:$J$69973,[1]ПРОЕКТЫ!$A$11:$A$69973,"&gt;="&amp;O$2,[1]ПРОЕКТЫ!$A$11:$A$69973,"&lt;"&amp;P$2,[1]ПРОЕКТЫ!$E$11:$E$69973,$A$8)</f>
        <v>0</v>
      </c>
      <c r="P8" s="16">
        <f>SUMIFS([1]ПРОЕКТЫ!$J$11:$J$69973,[1]ПРОЕКТЫ!$A$11:$A$69973,"&gt;="&amp;P$2,[1]ПРОЕКТЫ!$A$11:$A$69973,"&lt;"&amp;Q$2,[1]ПРОЕКТЫ!$E$11:$E$69973,$A$8)</f>
        <v>0</v>
      </c>
    </row>
    <row r="9" spans="1:60" x14ac:dyDescent="0.25">
      <c r="A9" s="22" t="s">
        <v>10</v>
      </c>
      <c r="B9" s="15" t="s">
        <v>7</v>
      </c>
      <c r="C9" s="16">
        <f>SUMIFS([1]ПРОЕКТЫ!$J$11:$J$69973,[1]ПРОЕКТЫ!$A$11:$A$69973,"&gt;="&amp;C$2,[1]ПРОЕКТЫ!$A$11:$A$69973,"&lt;"&amp;D$2,[1]ПРОЕКТЫ!$E$11:$E$69973,$A$9)</f>
        <v>0</v>
      </c>
      <c r="D9" s="16">
        <f>SUMIFS([1]ПРОЕКТЫ!$J$11:$J$69973,[1]ПРОЕКТЫ!$A$11:$A$69973,"&gt;="&amp;D$2,[1]ПРОЕКТЫ!$A$11:$A$69973,"&lt;"&amp;E$2,[1]ПРОЕКТЫ!$E$11:$E$69973,$A$9)</f>
        <v>249313.35</v>
      </c>
      <c r="E9" s="16">
        <f>SUMIFS([1]ПРОЕКТЫ!$J$11:$J$69973,[1]ПРОЕКТЫ!$A$11:$A$69973,"&gt;="&amp;E$2,[1]ПРОЕКТЫ!$A$11:$A$69973,"&lt;"&amp;F$2,[1]ПРОЕКТЫ!$E$11:$E$69973,$A$9)</f>
        <v>0</v>
      </c>
      <c r="F9" s="16">
        <f>SUMIFS([1]ПРОЕКТЫ!$J$11:$J$69973,[1]ПРОЕКТЫ!$A$11:$A$69973,"&gt;="&amp;F$2,[1]ПРОЕКТЫ!$A$11:$A$69973,"&lt;"&amp;G$2,[1]ПРОЕКТЫ!$E$11:$E$69973,$A$9)</f>
        <v>0</v>
      </c>
      <c r="G9" s="16">
        <f>SUMIFS([1]ПРОЕКТЫ!$J$11:$J$69973,[1]ПРОЕКТЫ!$A$11:$A$69973,"&gt;="&amp;G$2,[1]ПРОЕКТЫ!$A$11:$A$69973,"&lt;"&amp;H$2,[1]ПРОЕКТЫ!$E$11:$E$69973,$A$9)</f>
        <v>75000</v>
      </c>
      <c r="H9" s="16">
        <f>SUMIFS([1]ПРОЕКТЫ!$J$11:$J$69973,[1]ПРОЕКТЫ!$A$11:$A$69973,"&gt;="&amp;H$2,[1]ПРОЕКТЫ!$A$11:$A$69973,"&lt;"&amp;I$2,[1]ПРОЕКТЫ!$E$11:$E$69973,$A$9)</f>
        <v>0</v>
      </c>
      <c r="I9" s="16">
        <f>SUMIFS([1]ПРОЕКТЫ!$J$11:$J$69973,[1]ПРОЕКТЫ!$A$11:$A$69973,"&gt;="&amp;I$2,[1]ПРОЕКТЫ!$A$11:$A$69973,"&lt;"&amp;J$2,[1]ПРОЕКТЫ!$E$11:$E$69973,$A$9)</f>
        <v>34000</v>
      </c>
      <c r="J9" s="16">
        <f>SUMIFS([1]ПРОЕКТЫ!$J$11:$J$69973,[1]ПРОЕКТЫ!$A$11:$A$69973,"&gt;="&amp;J$2,[1]ПРОЕКТЫ!$A$11:$A$69973,"&lt;"&amp;K$2,[1]ПРОЕКТЫ!$E$11:$E$69973,$A$9)</f>
        <v>50000</v>
      </c>
      <c r="K9" s="16">
        <f>SUMIFS([1]ПРОЕКТЫ!$J$11:$J$69973,[1]ПРОЕКТЫ!$A$11:$A$69973,"&gt;="&amp;K$2,[1]ПРОЕКТЫ!$A$11:$A$69973,"&lt;"&amp;L$2,[1]ПРОЕКТЫ!$E$11:$E$69973,$A$9)</f>
        <v>0</v>
      </c>
      <c r="L9" s="16">
        <f>SUMIFS([1]ПРОЕКТЫ!$J$11:$J$69973,[1]ПРОЕКТЫ!$A$11:$A$69973,"&gt;="&amp;L$2,[1]ПРОЕКТЫ!$A$11:$A$69973,"&lt;"&amp;M$2,[1]ПРОЕКТЫ!$E$11:$E$69973,$A$9)</f>
        <v>16815</v>
      </c>
      <c r="M9" s="16">
        <f>SUMIFS([1]ПРОЕКТЫ!$J$11:$J$69973,[1]ПРОЕКТЫ!$A$11:$A$69973,"&gt;="&amp;M$2,[1]ПРОЕКТЫ!$A$11:$A$69973,"&lt;"&amp;N$2,[1]ПРОЕКТЫ!$E$11:$E$69973,$A$9)</f>
        <v>0</v>
      </c>
      <c r="N9" s="16">
        <f>SUMIFS([1]ПРОЕКТЫ!$J$11:$J$69973,[1]ПРОЕКТЫ!$A$11:$A$69973,"&gt;="&amp;N$2,[1]ПРОЕКТЫ!$A$11:$A$69973,"&lt;"&amp;O$2,[1]ПРОЕКТЫ!$E$11:$E$69973,$A$9)</f>
        <v>0</v>
      </c>
      <c r="O9" s="16">
        <f>SUMIFS([1]ПРОЕКТЫ!$J$11:$J$69973,[1]ПРОЕКТЫ!$A$11:$A$69973,"&gt;="&amp;O$2,[1]ПРОЕКТЫ!$A$11:$A$69973,"&lt;"&amp;P$2,[1]ПРОЕКТЫ!$E$11:$E$69973,$A$9)</f>
        <v>0</v>
      </c>
      <c r="P9" s="16">
        <f>SUMIFS([1]ПРОЕКТЫ!$J$11:$J$69973,[1]ПРОЕКТЫ!$A$11:$A$69973,"&gt;="&amp;P$2,[1]ПРОЕКТЫ!$A$11:$A$69973,"&lt;"&amp;Q$2,[1]ПРОЕКТЫ!$E$11:$E$69973,$A$9)</f>
        <v>0</v>
      </c>
    </row>
    <row r="10" spans="1:60" x14ac:dyDescent="0.25">
      <c r="A10" s="22" t="s">
        <v>11</v>
      </c>
      <c r="B10" s="15" t="s">
        <v>7</v>
      </c>
      <c r="C10" s="16">
        <f>C6-C7-C8-C9</f>
        <v>81555.699999999983</v>
      </c>
      <c r="D10" s="17">
        <f t="shared" ref="D10:P10" si="1">D6-D7-D8-D9</f>
        <v>0</v>
      </c>
      <c r="E10" s="17">
        <f t="shared" si="1"/>
        <v>1276563.5099999998</v>
      </c>
      <c r="F10" s="17">
        <f t="shared" si="1"/>
        <v>701305.64999999979</v>
      </c>
      <c r="G10" s="17">
        <f t="shared" si="1"/>
        <v>630786.85999999987</v>
      </c>
      <c r="H10" s="17">
        <f t="shared" si="1"/>
        <v>27102.239999999991</v>
      </c>
      <c r="I10" s="17">
        <f t="shared" si="1"/>
        <v>1026113.0400000003</v>
      </c>
      <c r="J10" s="17">
        <f t="shared" si="1"/>
        <v>35435.399999999907</v>
      </c>
      <c r="K10" s="17">
        <f t="shared" si="1"/>
        <v>18691.200000000012</v>
      </c>
      <c r="L10" s="17">
        <f t="shared" si="1"/>
        <v>381970.87999999931</v>
      </c>
      <c r="M10" s="17">
        <f t="shared" si="1"/>
        <v>4932.3999999999069</v>
      </c>
      <c r="N10" s="23">
        <f t="shared" si="1"/>
        <v>0</v>
      </c>
      <c r="O10" s="17">
        <f t="shared" si="1"/>
        <v>0</v>
      </c>
      <c r="P10" s="23">
        <f t="shared" si="1"/>
        <v>0</v>
      </c>
    </row>
    <row r="11" spans="1:60" x14ac:dyDescent="0.25">
      <c r="A11" s="22" t="s">
        <v>5</v>
      </c>
      <c r="B11" s="24" t="s">
        <v>12</v>
      </c>
      <c r="C11" s="25">
        <f>SUMIFS([1]ПРОЕКТЫ!$K$11:$K$69973,[1]ПРОЕКТЫ!$A$11:$A$69973,"&gt;="&amp;C$2,[1]ПРОЕКТЫ!$A$11:$A$69973,"&lt;"&amp;D$2)</f>
        <v>0</v>
      </c>
      <c r="D11" s="25">
        <f>SUMIFS([1]ПРОЕКТЫ!$K$11:$K$69973,[1]ПРОЕКТЫ!$A$11:$A$69973,"&gt;="&amp;D$2,[1]ПРОЕКТЫ!$A$11:$A$69973,"&lt;"&amp;E$2)</f>
        <v>0</v>
      </c>
      <c r="E11" s="25">
        <f>SUMIFS([1]ПРОЕКТЫ!$K$11:$K$69973,[1]ПРОЕКТЫ!$A$11:$A$69973,"&gt;="&amp;E$2,[1]ПРОЕКТЫ!$A$11:$A$69973,"&lt;"&amp;F$2)</f>
        <v>0</v>
      </c>
      <c r="F11" s="25">
        <f>SUMIFS([1]ПРОЕКТЫ!$K$11:$K$69973,[1]ПРОЕКТЫ!$A$11:$A$69973,"&gt;="&amp;F$2,[1]ПРОЕКТЫ!$A$11:$A$69973,"&lt;"&amp;G$2)</f>
        <v>0</v>
      </c>
      <c r="G11" s="25">
        <f>SUMIFS([1]ПРОЕКТЫ!$K$11:$K$69973,[1]ПРОЕКТЫ!$A$11:$A$69973,"&gt;="&amp;G$2,[1]ПРОЕКТЫ!$A$11:$A$69973,"&lt;"&amp;H$2)</f>
        <v>0</v>
      </c>
      <c r="H11" s="25">
        <f>SUMIFS([1]ПРОЕКТЫ!$K$11:$K$69973,[1]ПРОЕКТЫ!$A$11:$A$69973,"&gt;="&amp;H$2,[1]ПРОЕКТЫ!$A$11:$A$69973,"&lt;"&amp;I$2)</f>
        <v>0</v>
      </c>
      <c r="I11" s="25">
        <f>SUMIFS([1]ПРОЕКТЫ!$K$11:$K$69973,[1]ПРОЕКТЫ!$A$11:$A$69973,"&gt;="&amp;I$2,[1]ПРОЕКТЫ!$A$11:$A$69973,"&lt;"&amp;J$2)</f>
        <v>0</v>
      </c>
      <c r="J11" s="25">
        <f>SUMIFS([1]ПРОЕКТЫ!$K$11:$K$69973,[1]ПРОЕКТЫ!$A$11:$A$69973,"&gt;="&amp;J$2,[1]ПРОЕКТЫ!$A$11:$A$69973,"&lt;"&amp;K$2)</f>
        <v>0</v>
      </c>
      <c r="K11" s="25">
        <f>SUMIFS([1]ПРОЕКТЫ!$K$11:$K$69973,[1]ПРОЕКТЫ!$A$11:$A$69973,"&gt;="&amp;K$2,[1]ПРОЕКТЫ!$A$11:$A$69973,"&lt;"&amp;L$2)</f>
        <v>0</v>
      </c>
      <c r="L11" s="25">
        <f>SUMIFS([1]ПРОЕКТЫ!$K$11:$K$69973,[1]ПРОЕКТЫ!$A$11:$A$69973,"&gt;="&amp;L$2,[1]ПРОЕКТЫ!$A$11:$A$69973,"&lt;"&amp;M$2)</f>
        <v>0</v>
      </c>
      <c r="M11" s="25">
        <f>SUMIFS([1]ПРОЕКТЫ!$K$11:$K$69973,[1]ПРОЕКТЫ!$A$11:$A$69973,"&gt;="&amp;M$2,[1]ПРОЕКТЫ!$A$11:$A$69973,"&lt;"&amp;N$2)</f>
        <v>3300325.84</v>
      </c>
      <c r="N11" s="25">
        <f>SUMIFS([1]ПРОЕКТЫ!$K$11:$K$69973,[1]ПРОЕКТЫ!$A$11:$A$69973,"&gt;="&amp;N$2,[1]ПРОЕКТЫ!$A$11:$A$69973,"&lt;"&amp;O$2)</f>
        <v>298103.21999999997</v>
      </c>
      <c r="O11" s="25">
        <f>SUMIFS([1]ПРОЕКТЫ!$K$11:$K$69973,[1]ПРОЕКТЫ!$A$11:$A$69973,"&gt;="&amp;O$2,[1]ПРОЕКТЫ!$A$11:$A$69973,"&lt;"&amp;P$2)</f>
        <v>0</v>
      </c>
      <c r="P11" s="25">
        <f>SUMIFS([1]ПРОЕКТЫ!$K$11:$K$69973,[1]ПРОЕКТЫ!$A$11:$A$69973,"&gt;="&amp;P$2,[1]ПРОЕКТЫ!$A$11:$A$69973,"&lt;"&amp;Q$2)</f>
        <v>0</v>
      </c>
    </row>
    <row r="12" spans="1:60" x14ac:dyDescent="0.25">
      <c r="A12" s="22" t="s">
        <v>2</v>
      </c>
      <c r="B12" s="26" t="s">
        <v>13</v>
      </c>
      <c r="C12" s="27">
        <f t="shared" ref="C12:P12" si="2">C6+C11</f>
        <v>202127.53999999998</v>
      </c>
      <c r="D12" s="27">
        <f t="shared" si="2"/>
        <v>1119340.24</v>
      </c>
      <c r="E12" s="27">
        <f t="shared" si="2"/>
        <v>2550390.5399999996</v>
      </c>
      <c r="F12" s="27">
        <f t="shared" si="2"/>
        <v>1958692.9599999997</v>
      </c>
      <c r="G12" s="27">
        <f t="shared" si="2"/>
        <v>3681225.4899999998</v>
      </c>
      <c r="H12" s="27">
        <f t="shared" si="2"/>
        <v>1604641.53</v>
      </c>
      <c r="I12" s="27">
        <f t="shared" si="2"/>
        <v>3736381.9200000004</v>
      </c>
      <c r="J12" s="27">
        <f t="shared" si="2"/>
        <v>3821086.66</v>
      </c>
      <c r="K12" s="27">
        <f t="shared" si="2"/>
        <v>1040345.7999999999</v>
      </c>
      <c r="L12" s="27">
        <f t="shared" si="2"/>
        <v>9028787.1199999992</v>
      </c>
      <c r="M12" s="27">
        <f t="shared" si="2"/>
        <v>6119523.21</v>
      </c>
      <c r="N12" s="27">
        <f t="shared" si="2"/>
        <v>298103.21999999997</v>
      </c>
      <c r="O12" s="27">
        <f t="shared" si="2"/>
        <v>0</v>
      </c>
      <c r="P12" s="27">
        <f t="shared" si="2"/>
        <v>0</v>
      </c>
    </row>
    <row r="13" spans="1:60" s="21" customFormat="1" x14ac:dyDescent="0.25">
      <c r="A13" s="22" t="s">
        <v>2</v>
      </c>
      <c r="B13" s="26" t="s">
        <v>14</v>
      </c>
      <c r="C13" s="27">
        <f>SUMIFS([1]ПРОЕКТЫ!$F$11:$F$69973,[1]ПРОЕКТЫ!$A$11:$A$69973,"&gt;="&amp;C$2,[1]ПРОЕКТЫ!$A$11:$A$69973,"&lt;"&amp;D$2)</f>
        <v>119596.93</v>
      </c>
      <c r="D13" s="27">
        <f>SUMIFS([1]ПРОЕКТЫ!$F$11:$F$69973,[1]ПРОЕКТЫ!$A$11:$A$69973,"&gt;="&amp;D$2,[1]ПРОЕКТЫ!$A$11:$A$69973,"&lt;"&amp;E$2)</f>
        <v>632662.69999999995</v>
      </c>
      <c r="E13" s="27">
        <f>SUMIFS([1]ПРОЕКТЫ!$F$11:$F$69973,[1]ПРОЕКТЫ!$A$11:$A$69973,"&gt;="&amp;E$2,[1]ПРОЕКТЫ!$A$11:$A$69973,"&lt;"&amp;F$2)</f>
        <v>1403289.3</v>
      </c>
      <c r="F13" s="27">
        <f>SUMIFS([1]ПРОЕКТЫ!$F$11:$F$69973,[1]ПРОЕКТЫ!$A$11:$A$69973,"&gt;="&amp;F$2,[1]ПРОЕКТЫ!$A$11:$A$69973,"&lt;"&amp;G$2)</f>
        <v>1082772.48</v>
      </c>
      <c r="G13" s="27">
        <f>SUMIFS([1]ПРОЕКТЫ!$F$11:$F$69973,[1]ПРОЕКТЫ!$A$11:$A$69973,"&gt;="&amp;G$2,[1]ПРОЕКТЫ!$A$11:$A$69973,"&lt;"&amp;H$2)</f>
        <v>2126223.85</v>
      </c>
      <c r="H13" s="27">
        <f>SUMIFS([1]ПРОЕКТЫ!$F$11:$F$69973,[1]ПРОЕКТЫ!$A$11:$A$69973,"&gt;="&amp;H$2,[1]ПРОЕКТЫ!$A$11:$A$69973,"&lt;"&amp;I$2)</f>
        <v>899434.28</v>
      </c>
      <c r="I13" s="27">
        <f>SUMIFS([1]ПРОЕКТЫ!$F$11:$F$69973,[1]ПРОЕКТЫ!$A$11:$A$69973,"&gt;="&amp;I$2,[1]ПРОЕКТЫ!$A$11:$A$69973,"&lt;"&amp;J$2)</f>
        <v>1755882.1646693996</v>
      </c>
      <c r="J13" s="27">
        <f>SUMIFS([1]ПРОЕКТЫ!$F$11:$F$69973,[1]ПРОЕКТЫ!$A$11:$A$69973,"&gt;="&amp;J$2,[1]ПРОЕКТЫ!$A$11:$A$69973,"&lt;"&amp;K$2)</f>
        <v>2181193.5049999999</v>
      </c>
      <c r="K13" s="27">
        <f>SUMIFS([1]ПРОЕКТЫ!$F$11:$F$69973,[1]ПРОЕКТЫ!$A$11:$A$69973,"&gt;="&amp;K$2,[1]ПРОЕКТЫ!$A$11:$A$69973,"&lt;"&amp;L$2)</f>
        <v>586432</v>
      </c>
      <c r="L13" s="27">
        <f>SUMIFS([1]ПРОЕКТЫ!$F$11:$F$69973,[1]ПРОЕКТЫ!$A$11:$A$69973,"&gt;="&amp;L$2,[1]ПРОЕКТЫ!$A$11:$A$69973,"&lt;"&amp;M$2)</f>
        <v>6764857.0200000005</v>
      </c>
      <c r="M13" s="27">
        <f>SUMIFS([1]ПРОЕКТЫ!$F$11:$F$69973,[1]ПРОЕКТЫ!$A$11:$A$69973,"&gt;="&amp;M$2,[1]ПРОЕКТЫ!$A$11:$A$69973,"&lt;"&amp;N$2)</f>
        <v>1937706.4100000001</v>
      </c>
      <c r="N13" s="27">
        <f>SUMIFS([1]ПРОЕКТЫ!$F$11:$F$69973,[1]ПРОЕКТЫ!$A$11:$A$69973,"&gt;="&amp;N$2,[1]ПРОЕКТЫ!$A$11:$A$69973,"&lt;"&amp;O$2)</f>
        <v>0</v>
      </c>
      <c r="O13" s="27">
        <f>SUMIFS([1]ПРОЕКТЫ!$F$11:$F$69973,[1]ПРОЕКТЫ!$A$11:$A$69973,"&gt;="&amp;O$2,[1]ПРОЕКТЫ!$A$11:$A$69973,"&lt;"&amp;P$2)</f>
        <v>0</v>
      </c>
      <c r="P13" s="27">
        <f>SUMIFS([1]ПРОЕКТЫ!$F$11:$F$69973,[1]ПРОЕКТЫ!$A$11:$A$69973,"&gt;="&amp;P$2,[1]ПРОЕКТЫ!$A$11:$A$69973,"&lt;"&amp;Q$2)</f>
        <v>0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</row>
    <row r="14" spans="1:60" x14ac:dyDescent="0.25">
      <c r="A14" s="22" t="s">
        <v>8</v>
      </c>
      <c r="B14" s="15" t="s">
        <v>14</v>
      </c>
      <c r="C14" s="16">
        <f>SUMIFS([1]ПРОЕКТЫ!$F$11:$F$69973,[1]ПРОЕКТЫ!$A$11:$A$69973,"&gt;="&amp;C$2,[1]ПРОЕКТЫ!$A$11:$A$69973,"&lt;"&amp;D$2,[1]ПРОЕКТЫ!$E$11:$E$69973,$A$14)</f>
        <v>0</v>
      </c>
      <c r="D14" s="16">
        <f>SUMIFS([1]ПРОЕКТЫ!$F$11:$F$69973,[1]ПРОЕКТЫ!$A$11:$A$69973,"&gt;="&amp;D$2,[1]ПРОЕКТЫ!$A$11:$A$69973,"&lt;"&amp;E$2,[1]ПРОЕКТЫ!$E$11:$E$69973,$A$14)</f>
        <v>479868</v>
      </c>
      <c r="E14" s="16">
        <f>SUMIFS([1]ПРОЕКТЫ!$F$11:$F$69973,[1]ПРОЕКТЫ!$A$11:$A$69973,"&gt;="&amp;E$2,[1]ПРОЕКТЫ!$A$11:$A$69973,"&lt;"&amp;F$2,[1]ПРОЕКТЫ!$E$11:$E$69973,$A$14)</f>
        <v>723300.46</v>
      </c>
      <c r="F14" s="16">
        <f>SUMIFS([1]ПРОЕКТЫ!$F$11:$F$69973,[1]ПРОЕКТЫ!$A$11:$A$69973,"&gt;="&amp;F$2,[1]ПРОЕКТЫ!$A$11:$A$69973,"&lt;"&amp;G$2,[1]ПРОЕКТЫ!$E$11:$E$69973,$A$14)</f>
        <v>386565.5</v>
      </c>
      <c r="G14" s="16">
        <f>SUMIFS([1]ПРОЕКТЫ!$F$11:$F$69973,[1]ПРОЕКТЫ!$A$11:$A$69973,"&gt;="&amp;G$2,[1]ПРОЕКТЫ!$A$11:$A$69973,"&lt;"&amp;H$2,[1]ПРОЕКТЫ!$E$11:$E$69973,$A$14)</f>
        <v>1722578.23</v>
      </c>
      <c r="H14" s="16">
        <f>SUMIFS([1]ПРОЕКТЫ!$F$11:$F$69973,[1]ПРОЕКТЫ!$A$11:$A$69973,"&gt;="&amp;H$2,[1]ПРОЕКТЫ!$A$11:$A$69973,"&lt;"&amp;I$2,[1]ПРОЕКТЫ!$E$11:$E$69973,$A$14)</f>
        <v>885987</v>
      </c>
      <c r="I14" s="16">
        <f>SUMIFS([1]ПРОЕКТЫ!$F$11:$F$69973,[1]ПРОЕКТЫ!$A$11:$A$69973,"&gt;="&amp;I$2,[1]ПРОЕКТЫ!$A$11:$A$69973,"&lt;"&amp;J$2,[1]ПРОЕКТЫ!$E$11:$E$69973,$A$14)</f>
        <v>1018142.9652294</v>
      </c>
      <c r="J14" s="16">
        <f>SUMIFS([1]ПРОЕКТЫ!$F$11:$F$69973,[1]ПРОЕКТЫ!$A$11:$A$69973,"&gt;="&amp;J$2,[1]ПРОЕКТЫ!$A$11:$A$69973,"&lt;"&amp;K$2,[1]ПРОЕКТЫ!$E$11:$E$69973,$A$14)</f>
        <v>1114017.5402000002</v>
      </c>
      <c r="K14" s="16">
        <f>SUMIFS([1]ПРОЕКТЫ!$F$11:$F$69973,[1]ПРОЕКТЫ!$A$11:$A$69973,"&gt;="&amp;K$2,[1]ПРОЕКТЫ!$A$11:$A$69973,"&lt;"&amp;L$2,[1]ПРОЕКТЫ!$E$11:$E$69973,$A$14)</f>
        <v>460532</v>
      </c>
      <c r="L14" s="16">
        <f>SUMIFS([1]ПРОЕКТЫ!$F$11:$F$69973,[1]ПРОЕКТЫ!$A$11:$A$69973,"&gt;="&amp;L$2,[1]ПРОЕКТЫ!$A$11:$A$69973,"&lt;"&amp;M$2,[1]ПРОЕКТЫ!$E$11:$E$69973,$A$14)</f>
        <v>6357863.8000000007</v>
      </c>
      <c r="M14" s="16">
        <f>SUMIFS([1]ПРОЕКТЫ!$F$11:$F$69973,[1]ПРОЕКТЫ!$A$11:$A$69973,"&gt;="&amp;M$2,[1]ПРОЕКТЫ!$A$11:$A$69973,"&lt;"&amp;N$2,[1]ПРОЕКТЫ!$E$11:$E$69973,$A$14)</f>
        <v>1934606.4100000001</v>
      </c>
      <c r="N14" s="16">
        <f>SUMIFS([1]ПРОЕКТЫ!$F$11:$F$69973,[1]ПРОЕКТЫ!$A$11:$A$69973,"&gt;="&amp;N$2,[1]ПРОЕКТЫ!$A$11:$A$69973,"&lt;"&amp;O$2,[1]ПРОЕКТЫ!$E$11:$E$69973,$A$14)</f>
        <v>0</v>
      </c>
      <c r="O14" s="16">
        <f>SUMIFS([1]ПРОЕКТЫ!$F$11:$F$69973,[1]ПРОЕКТЫ!$A$11:$A$69973,"&gt;="&amp;O$2,[1]ПРОЕКТЫ!$A$11:$A$69973,"&lt;"&amp;P$2,[1]ПРОЕКТЫ!$E$11:$E$69973,$A$14)</f>
        <v>0</v>
      </c>
      <c r="P14" s="16">
        <f>SUMIFS([1]ПРОЕКТЫ!$F$11:$F$69973,[1]ПРОЕКТЫ!$A$11:$A$69973,"&gt;="&amp;P$2,[1]ПРОЕКТЫ!$A$11:$A$69973,"&lt;"&amp;Q$2,[1]ПРОЕКТЫ!$E$11:$E$69973,$A$14)</f>
        <v>0</v>
      </c>
    </row>
    <row r="15" spans="1:60" x14ac:dyDescent="0.25">
      <c r="A15" s="22" t="s">
        <v>9</v>
      </c>
      <c r="B15" s="15" t="s">
        <v>14</v>
      </c>
      <c r="C15" s="16">
        <f>SUMIFS([1]ПРОЕКТЫ!$F$11:$F$69973,[1]ПРОЕКТЫ!$A$11:$A$69973,"&gt;="&amp;C$2,[1]ПРОЕКТЫ!$A$11:$A$69973,"&lt;"&amp;D$2,[1]ПРОЕКТЫ!$E$11:$E$69973,$A$15)</f>
        <v>85842.73</v>
      </c>
      <c r="D15" s="16">
        <f>SUMIFS([1]ПРОЕКТЫ!$F$11:$F$69973,[1]ПРОЕКТЫ!$A$11:$A$69973,"&gt;="&amp;D$2,[1]ПРОЕКТЫ!$A$11:$A$69973,"&lt;"&amp;E$2,[1]ПРОЕКТЫ!$E$11:$E$69973,$A$15)</f>
        <v>0</v>
      </c>
      <c r="E15" s="16">
        <f>SUMIFS([1]ПРОЕКТЫ!$F$11:$F$69973,[1]ПРОЕКТЫ!$A$11:$A$69973,"&gt;="&amp;E$2,[1]ПРОЕКТЫ!$A$11:$A$69973,"&lt;"&amp;F$2,[1]ПРОЕКТЫ!$E$11:$E$69973,$A$15)</f>
        <v>0</v>
      </c>
      <c r="F15" s="16">
        <f>SUMIFS([1]ПРОЕКТЫ!$F$11:$F$69973,[1]ПРОЕКТЫ!$A$11:$A$69973,"&gt;="&amp;F$2,[1]ПРОЕКТЫ!$A$11:$A$69973,"&lt;"&amp;G$2,[1]ПРОЕКТЫ!$E$11:$E$69973,$A$15)</f>
        <v>362760.1</v>
      </c>
      <c r="G15" s="16">
        <f>SUMIFS([1]ПРОЕКТЫ!$F$11:$F$69973,[1]ПРОЕКТЫ!$A$11:$A$69973,"&gt;="&amp;G$2,[1]ПРОЕКТЫ!$A$11:$A$69973,"&lt;"&amp;H$2,[1]ПРОЕКТЫ!$E$11:$E$69973,$A$15)</f>
        <v>0</v>
      </c>
      <c r="H15" s="16">
        <f>SUMIFS([1]ПРОЕКТЫ!$F$11:$F$69973,[1]ПРОЕКТЫ!$A$11:$A$69973,"&gt;="&amp;H$2,[1]ПРОЕКТЫ!$A$11:$A$69973,"&lt;"&amp;I$2,[1]ПРОЕКТЫ!$E$11:$E$69973,$A$15)</f>
        <v>0</v>
      </c>
      <c r="I15" s="16">
        <f>SUMIFS([1]ПРОЕКТЫ!$F$11:$F$69973,[1]ПРОЕКТЫ!$A$11:$A$69973,"&gt;="&amp;I$2,[1]ПРОЕКТЫ!$A$11:$A$69973,"&lt;"&amp;J$2,[1]ПРОЕКТЫ!$E$11:$E$69973,$A$15)</f>
        <v>203146.4914</v>
      </c>
      <c r="J15" s="16">
        <f>SUMIFS([1]ПРОЕКТЫ!$F$11:$F$69973,[1]ПРОЕКТЫ!$A$11:$A$69973,"&gt;="&amp;J$2,[1]ПРОЕКТЫ!$A$11:$A$69973,"&lt;"&amp;K$2,[1]ПРОЕКТЫ!$E$11:$E$69973,$A$15)</f>
        <v>1010175.9647999997</v>
      </c>
      <c r="K15" s="16">
        <f>SUMIFS([1]ПРОЕКТЫ!$F$11:$F$69973,[1]ПРОЕКТЫ!$A$11:$A$69973,"&gt;="&amp;K$2,[1]ПРОЕКТЫ!$A$11:$A$69973,"&lt;"&amp;L$2,[1]ПРОЕКТЫ!$E$11:$E$69973,$A$15)</f>
        <v>119724.5</v>
      </c>
      <c r="L15" s="16">
        <f>SUMIFS([1]ПРОЕКТЫ!$F$11:$F$69973,[1]ПРОЕКТЫ!$A$11:$A$69973,"&gt;="&amp;L$2,[1]ПРОЕКТЫ!$A$11:$A$69973,"&lt;"&amp;M$2,[1]ПРОЕКТЫ!$E$11:$E$69973,$A$15)</f>
        <v>141417.5</v>
      </c>
      <c r="M15" s="16">
        <f>SUMIFS([1]ПРОЕКТЫ!$F$11:$F$69973,[1]ПРОЕКТЫ!$A$11:$A$69973,"&gt;="&amp;M$2,[1]ПРОЕКТЫ!$A$11:$A$69973,"&lt;"&amp;N$2,[1]ПРОЕКТЫ!$E$11:$E$69973,$A$15)</f>
        <v>0</v>
      </c>
      <c r="N15" s="16">
        <f>SUMIFS([1]ПРОЕКТЫ!$F$11:$F$69973,[1]ПРОЕКТЫ!$A$11:$A$69973,"&gt;="&amp;N$2,[1]ПРОЕКТЫ!$A$11:$A$69973,"&lt;"&amp;O$2,[1]ПРОЕКТЫ!$E$11:$E$69973,$A$15)</f>
        <v>0</v>
      </c>
      <c r="O15" s="16">
        <f>SUMIFS([1]ПРОЕКТЫ!$F$11:$F$69973,[1]ПРОЕКТЫ!$A$11:$A$69973,"&gt;="&amp;O$2,[1]ПРОЕКТЫ!$A$11:$A$69973,"&lt;"&amp;P$2,[1]ПРОЕКТЫ!$E$11:$E$69973,$A$15)</f>
        <v>0</v>
      </c>
      <c r="P15" s="16">
        <f>SUMIFS([1]ПРОЕКТЫ!$F$11:$F$69973,[1]ПРОЕКТЫ!$A$11:$A$69973,"&gt;="&amp;P$2,[1]ПРОЕКТЫ!$A$11:$A$69973,"&lt;"&amp;Q$2,[1]ПРОЕКТЫ!$E$11:$E$69973,$A$15)</f>
        <v>0</v>
      </c>
    </row>
    <row r="16" spans="1:60" x14ac:dyDescent="0.25">
      <c r="A16" s="22" t="s">
        <v>10</v>
      </c>
      <c r="B16" s="15" t="s">
        <v>14</v>
      </c>
      <c r="C16" s="16">
        <f>SUMIFS([1]ПРОЕКТЫ!$F$11:$F$69973,[1]ПРОЕКТЫ!$A$11:$A$69973,"&gt;="&amp;C$2,[1]ПРОЕКТЫ!$A$11:$A$69973,"&lt;"&amp;D$2,[1]ПРОЕКТЫ!$E$11:$E$69973,$A$16)</f>
        <v>0</v>
      </c>
      <c r="D16" s="16">
        <f>SUMIFS([1]ПРОЕКТЫ!$F$11:$F$69973,[1]ПРОЕКТЫ!$A$11:$A$69973,"&gt;="&amp;D$2,[1]ПРОЕКТЫ!$A$11:$A$69973,"&lt;"&amp;E$2,[1]ПРОЕКТЫ!$E$11:$E$69973,$A$16)</f>
        <v>152794.70000000001</v>
      </c>
      <c r="E16" s="16">
        <f>SUMIFS([1]ПРОЕКТЫ!$F$11:$F$69973,[1]ПРОЕКТЫ!$A$11:$A$69973,"&gt;="&amp;E$2,[1]ПРОЕКТЫ!$A$11:$A$69973,"&lt;"&amp;F$2,[1]ПРОЕКТЫ!$E$11:$E$69973,$A$16)</f>
        <v>0</v>
      </c>
      <c r="F16" s="16">
        <f>SUMIFS([1]ПРОЕКТЫ!$F$11:$F$69973,[1]ПРОЕКТЫ!$A$11:$A$69973,"&gt;="&amp;F$2,[1]ПРОЕКТЫ!$A$11:$A$69973,"&lt;"&amp;G$2,[1]ПРОЕКТЫ!$E$11:$E$69973,$A$16)</f>
        <v>0</v>
      </c>
      <c r="G16" s="16">
        <f>SUMIFS([1]ПРОЕКТЫ!$F$11:$F$69973,[1]ПРОЕКТЫ!$A$11:$A$69973,"&gt;="&amp;G$2,[1]ПРОЕКТЫ!$A$11:$A$69973,"&lt;"&amp;H$2,[1]ПРОЕКТЫ!$E$11:$E$69973,$A$16)</f>
        <v>41399</v>
      </c>
      <c r="H16" s="16">
        <f>SUMIFS([1]ПРОЕКТЫ!$F$11:$F$69973,[1]ПРОЕКТЫ!$A$11:$A$69973,"&gt;="&amp;H$2,[1]ПРОЕКТЫ!$A$11:$A$69973,"&lt;"&amp;I$2,[1]ПРОЕКТЫ!$E$11:$E$69973,$A$16)</f>
        <v>0</v>
      </c>
      <c r="I16" s="16">
        <f>SUMIFS([1]ПРОЕКТЫ!$F$11:$F$69973,[1]ПРОЕКТЫ!$A$11:$A$69973,"&gt;="&amp;I$2,[1]ПРОЕКТЫ!$A$11:$A$69973,"&lt;"&amp;J$2,[1]ПРОЕКТЫ!$E$11:$E$69973,$A$16)</f>
        <v>13000</v>
      </c>
      <c r="J16" s="16">
        <f>SUMIFS([1]ПРОЕКТЫ!$F$11:$F$69973,[1]ПРОЕКТЫ!$A$11:$A$69973,"&gt;="&amp;J$2,[1]ПРОЕКТЫ!$A$11:$A$69973,"&lt;"&amp;K$2,[1]ПРОЕКТЫ!$E$11:$E$69973,$A$16)</f>
        <v>40250</v>
      </c>
      <c r="K16" s="16">
        <f>SUMIFS([1]ПРОЕКТЫ!$F$11:$F$69973,[1]ПРОЕКТЫ!$A$11:$A$69973,"&gt;="&amp;K$2,[1]ПРОЕКТЫ!$A$11:$A$69973,"&lt;"&amp;L$2,[1]ПРОЕКТЫ!$E$11:$E$69973,$A$16)</f>
        <v>0</v>
      </c>
      <c r="L16" s="16">
        <f>SUMIFS([1]ПРОЕКТЫ!$F$11:$F$69973,[1]ПРОЕКТЫ!$A$11:$A$69973,"&gt;="&amp;L$2,[1]ПРОЕКТЫ!$A$11:$A$69973,"&lt;"&amp;M$2,[1]ПРОЕКТЫ!$E$11:$E$69973,$A$16)</f>
        <v>40400</v>
      </c>
      <c r="M16" s="16">
        <f>SUMIFS([1]ПРОЕКТЫ!$F$11:$F$69973,[1]ПРОЕКТЫ!$A$11:$A$69973,"&gt;="&amp;M$2,[1]ПРОЕКТЫ!$A$11:$A$69973,"&lt;"&amp;N$2,[1]ПРОЕКТЫ!$E$11:$E$69973,$A$16)</f>
        <v>0</v>
      </c>
      <c r="N16" s="16">
        <f>SUMIFS([1]ПРОЕКТЫ!$F$11:$F$69973,[1]ПРОЕКТЫ!$A$11:$A$69973,"&gt;="&amp;N$2,[1]ПРОЕКТЫ!$A$11:$A$69973,"&lt;"&amp;O$2,[1]ПРОЕКТЫ!$E$11:$E$69973,$A$16)</f>
        <v>0</v>
      </c>
      <c r="O16" s="16">
        <f>SUMIFS([1]ПРОЕКТЫ!$F$11:$F$69973,[1]ПРОЕКТЫ!$A$11:$A$69973,"&gt;="&amp;O$2,[1]ПРОЕКТЫ!$A$11:$A$69973,"&lt;"&amp;P$2,[1]ПРОЕКТЫ!$E$11:$E$69973,$A$16)</f>
        <v>0</v>
      </c>
      <c r="P16" s="16">
        <f>SUMIFS([1]ПРОЕКТЫ!$F$11:$F$69973,[1]ПРОЕКТЫ!$A$11:$A$69973,"&gt;="&amp;P$2,[1]ПРОЕКТЫ!$A$11:$A$69973,"&lt;"&amp;Q$2,[1]ПРОЕКТЫ!$E$11:$E$69973,$A$16)</f>
        <v>0</v>
      </c>
    </row>
    <row r="17" spans="1:60" x14ac:dyDescent="0.25">
      <c r="A17" s="22" t="s">
        <v>11</v>
      </c>
      <c r="B17" s="15" t="s">
        <v>14</v>
      </c>
      <c r="C17" s="16">
        <f>C13-C14-C15-C16</f>
        <v>33754.199999999997</v>
      </c>
      <c r="D17" s="17">
        <f t="shared" ref="D17:P17" si="3">D13-D14-D15-D16</f>
        <v>0</v>
      </c>
      <c r="E17" s="17">
        <f t="shared" si="3"/>
        <v>679988.84000000008</v>
      </c>
      <c r="F17" s="17">
        <f t="shared" si="3"/>
        <v>333446.88</v>
      </c>
      <c r="G17" s="17">
        <f t="shared" si="3"/>
        <v>362246.62000000011</v>
      </c>
      <c r="H17" s="17">
        <f t="shared" si="3"/>
        <v>13447.280000000028</v>
      </c>
      <c r="I17" s="17">
        <f t="shared" si="3"/>
        <v>521592.70803999971</v>
      </c>
      <c r="J17" s="17">
        <f t="shared" si="3"/>
        <v>16750</v>
      </c>
      <c r="K17" s="17">
        <f t="shared" si="3"/>
        <v>6175.5</v>
      </c>
      <c r="L17" s="17">
        <f t="shared" si="3"/>
        <v>225175.71999999974</v>
      </c>
      <c r="M17" s="17">
        <f t="shared" si="3"/>
        <v>3100</v>
      </c>
      <c r="N17" s="23">
        <f t="shared" si="3"/>
        <v>0</v>
      </c>
      <c r="O17" s="17">
        <f t="shared" si="3"/>
        <v>0</v>
      </c>
      <c r="P17" s="23">
        <f t="shared" si="3"/>
        <v>0</v>
      </c>
    </row>
    <row r="18" spans="1:60" s="21" customFormat="1" x14ac:dyDescent="0.25">
      <c r="A18" s="22" t="s">
        <v>2</v>
      </c>
      <c r="B18" s="28" t="s">
        <v>15</v>
      </c>
      <c r="C18" s="27" t="e">
        <f>SUMIFS([1]ПРОЕКТЫ!$I$11:$I$69973,[1]ПРОЕКТЫ!$A$11:$A$69973,"&gt;="&amp;C$2,[1]ПРОЕКТЫ!$A$11:$A$69973,"&lt;"&amp;D$2)</f>
        <v>#VALUE!</v>
      </c>
      <c r="D18" s="27" t="e">
        <f>SUMIFS([1]ПРОЕКТЫ!$I$11:$I$69973,[1]ПРОЕКТЫ!$A$11:$A$69973,"&gt;="&amp;D$2,[1]ПРОЕКТЫ!$A$11:$A$69973,"&lt;"&amp;E$2)</f>
        <v>#VALUE!</v>
      </c>
      <c r="E18" s="27" t="e">
        <f>SUMIFS([1]ПРОЕКТЫ!$I$11:$I$69973,[1]ПРОЕКТЫ!$A$11:$A$69973,"&gt;="&amp;E$2,[1]ПРОЕКТЫ!$A$11:$A$69973,"&lt;"&amp;F$2)</f>
        <v>#VALUE!</v>
      </c>
      <c r="F18" s="27" t="e">
        <f>SUMIFS([1]ПРОЕКТЫ!$I$11:$I$69973,[1]ПРОЕКТЫ!$A$11:$A$69973,"&gt;="&amp;F$2,[1]ПРОЕКТЫ!$A$11:$A$69973,"&lt;"&amp;G$2)</f>
        <v>#VALUE!</v>
      </c>
      <c r="G18" s="27" t="e">
        <f>SUMIFS([1]ПРОЕКТЫ!$I$11:$I$69973,[1]ПРОЕКТЫ!$A$11:$A$69973,"&gt;="&amp;G$2,[1]ПРОЕКТЫ!$A$11:$A$69973,"&lt;"&amp;H$2)</f>
        <v>#VALUE!</v>
      </c>
      <c r="H18" s="27" t="e">
        <f>SUMIFS([1]ПРОЕКТЫ!$I$11:$I$69973,[1]ПРОЕКТЫ!$A$11:$A$69973,"&gt;="&amp;H$2,[1]ПРОЕКТЫ!$A$11:$A$69973,"&lt;"&amp;I$2)</f>
        <v>#VALUE!</v>
      </c>
      <c r="I18" s="27" t="e">
        <f>SUMIFS([1]ПРОЕКТЫ!$I$11:$I$69973,[1]ПРОЕКТЫ!$A$11:$A$69973,"&gt;="&amp;I$2,[1]ПРОЕКТЫ!$A$11:$A$69973,"&lt;"&amp;J$2)</f>
        <v>#VALUE!</v>
      </c>
      <c r="J18" s="27" t="e">
        <f>SUMIFS([1]ПРОЕКТЫ!$I$11:$I$69973,[1]ПРОЕКТЫ!$A$11:$A$69973,"&gt;="&amp;J$2,[1]ПРОЕКТЫ!$A$11:$A$69973,"&lt;"&amp;K$2)</f>
        <v>#VALUE!</v>
      </c>
      <c r="K18" s="27" t="e">
        <f>SUMIFS([1]ПРОЕКТЫ!$I$11:$I$69973,[1]ПРОЕКТЫ!$A$11:$A$69973,"&gt;="&amp;K$2,[1]ПРОЕКТЫ!$A$11:$A$69973,"&lt;"&amp;L$2)</f>
        <v>#VALUE!</v>
      </c>
      <c r="L18" s="27" t="e">
        <f>SUMIFS([1]ПРОЕКТЫ!$I$11:$I$69973,[1]ПРОЕКТЫ!$A$11:$A$69973,"&gt;="&amp;L$2,[1]ПРОЕКТЫ!$A$11:$A$69973,"&lt;"&amp;M$2)</f>
        <v>#VALUE!</v>
      </c>
      <c r="M18" s="27" t="e">
        <f>SUMIFS([1]ПРОЕКТЫ!$I$11:$I$69973,[1]ПРОЕКТЫ!$A$11:$A$69973,"&gt;="&amp;M$2,[1]ПРОЕКТЫ!$A$11:$A$69973,"&lt;"&amp;N$2)</f>
        <v>#VALUE!</v>
      </c>
      <c r="N18" s="27" t="e">
        <f>SUMIFS([1]ПРОЕКТЫ!$I$11:$I$69973,[1]ПРОЕКТЫ!$A$11:$A$69973,"&gt;="&amp;N$2,[1]ПРОЕКТЫ!$A$11:$A$69973,"&lt;"&amp;O$2)</f>
        <v>#VALUE!</v>
      </c>
      <c r="O18" s="27">
        <f>SUMIFS([1]ПРОЕКТЫ!$I$11:$I$69973,[1]ПРОЕКТЫ!$A$11:$A$69973,"&gt;="&amp;O$2,[1]ПРОЕКТЫ!$A$11:$A$69973,"&lt;"&amp;P$2)</f>
        <v>0</v>
      </c>
      <c r="P18" s="27">
        <f>SUMIFS([1]ПРОЕКТЫ!$I$11:$I$69973,[1]ПРОЕКТЫ!$A$11:$A$69973,"&gt;="&amp;P$2,[1]ПРОЕКТЫ!$A$11:$A$69973,"&lt;"&amp;Q$2)</f>
        <v>0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</row>
    <row r="19" spans="1:60" s="21" customFormat="1" x14ac:dyDescent="0.25">
      <c r="A19" s="22" t="s">
        <v>2</v>
      </c>
      <c r="B19" s="28" t="s">
        <v>16</v>
      </c>
      <c r="C19" s="27">
        <f>SUMIFS('[1]Подотчетники (2)'!$Y$7:$Y$87849,'[1]Подотчетники (2)'!$A$7:$A$87849,"&gt;="&amp;C$2,'[1]Подотчетники (2)'!$A$7:$A$87849,"&lt;"&amp;D$2)</f>
        <v>0</v>
      </c>
      <c r="D19" s="27">
        <f>SUMIFS('[1]Подотчетники (2)'!$Y$7:$Y$87849,'[1]Подотчетники (2)'!$A$7:$A$87849,"&gt;="&amp;D$2,'[1]Подотчетники (2)'!$A$7:$A$87849,"&lt;"&amp;E$2)</f>
        <v>0</v>
      </c>
      <c r="E19" s="27">
        <f>SUMIFS('[1]Подотчетники (2)'!$Y$7:$Y$87849,'[1]Подотчетники (2)'!$A$7:$A$87849,"&gt;="&amp;E$2,'[1]Подотчетники (2)'!$A$7:$A$87849,"&lt;"&amp;F$2)</f>
        <v>0</v>
      </c>
      <c r="F19" s="27">
        <f>SUMIFS('[1]Подотчетники (2)'!$Y$7:$Y$87849,'[1]Подотчетники (2)'!$A$7:$A$87849,"&gt;="&amp;F$2,'[1]Подотчетники (2)'!$A$7:$A$87849,"&lt;"&amp;G$2)</f>
        <v>0</v>
      </c>
      <c r="G19" s="27">
        <f>SUMIFS('[1]Подотчетники (2)'!$Y$7:$Y$87849,'[1]Подотчетники (2)'!$A$7:$A$87849,"&gt;="&amp;G$2,'[1]Подотчетники (2)'!$A$7:$A$87849,"&lt;"&amp;H$2)</f>
        <v>0</v>
      </c>
      <c r="H19" s="27">
        <f>SUMIFS('[1]Подотчетники (2)'!$Y$7:$Y$87849,'[1]Подотчетники (2)'!$A$7:$A$87849,"&gt;="&amp;H$2,'[1]Подотчетники (2)'!$A$7:$A$87849,"&lt;"&amp;I$2)</f>
        <v>0</v>
      </c>
      <c r="I19" s="27">
        <f>SUMIFS('[1]Подотчетники (2)'!$Y$7:$Y$87849,'[1]Подотчетники (2)'!$A$7:$A$87849,"&gt;="&amp;I$2,'[1]Подотчетники (2)'!$A$7:$A$87849,"&lt;"&amp;J$2)</f>
        <v>0</v>
      </c>
      <c r="J19" s="27">
        <f>SUMIFS('[1]Подотчетники (2)'!$Y$7:$Y$87849,'[1]Подотчетники (2)'!$A$7:$A$87849,"&gt;="&amp;J$2,'[1]Подотчетники (2)'!$A$7:$A$87849,"&lt;"&amp;K$2)</f>
        <v>0</v>
      </c>
      <c r="K19" s="27">
        <f>SUMIFS('[1]Подотчетники (2)'!$Y$7:$Y$87849,'[1]Подотчетники (2)'!$A$7:$A$87849,"&gt;="&amp;K$2,'[1]Подотчетники (2)'!$A$7:$A$87849,"&lt;"&amp;L$2)</f>
        <v>0</v>
      </c>
      <c r="L19" s="27">
        <f>SUMIFS('[1]Подотчетники (2)'!$Y$7:$Y$87849,'[1]Подотчетники (2)'!$A$7:$A$87849,"&gt;="&amp;L$2,'[1]Подотчетники (2)'!$A$7:$A$87849,"&lt;"&amp;M$2)</f>
        <v>44800</v>
      </c>
      <c r="M19" s="27">
        <f>SUMIFS('[1]Подотчетники (2)'!$Y$7:$Y$87849,'[1]Подотчетники (2)'!$A$7:$A$87849,"&gt;="&amp;M$2,'[1]Подотчетники (2)'!$A$7:$A$87849,"&lt;"&amp;N$2)</f>
        <v>396291</v>
      </c>
      <c r="N19" s="27">
        <f>SUMIFS('[1]Подотчетники (2)'!$Y$7:$Y$87849,'[1]Подотчетники (2)'!$A$7:$A$87849,"&gt;="&amp;N$2,'[1]Подотчетники (2)'!$A$7:$A$87849,"&lt;"&amp;O$2)</f>
        <v>0</v>
      </c>
      <c r="O19" s="27">
        <f>SUMIFS('[1]Подотчетники (2)'!$Y$7:$Y$87849,'[1]Подотчетники (2)'!$A$7:$A$87849,"&gt;="&amp;O$2,'[1]Подотчетники (2)'!$A$7:$A$87849,"&lt;"&amp;P$2)</f>
        <v>0</v>
      </c>
      <c r="P19" s="27">
        <f>SUMIFS('[1]Подотчетники (2)'!$Y$7:$Y$87849,'[1]Подотчетники (2)'!$A$7:$A$87849,"&gt;="&amp;P$2,'[1]Подотчетники (2)'!$A$7:$A$87849,"&lt;"&amp;Q$2)</f>
        <v>0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</row>
    <row r="20" spans="1:60" s="21" customFormat="1" x14ac:dyDescent="0.25">
      <c r="A20" s="22" t="s">
        <v>2</v>
      </c>
      <c r="B20" s="26" t="s">
        <v>17</v>
      </c>
      <c r="C20" s="27" t="e">
        <f>C12-C13-C18-C19</f>
        <v>#VALUE!</v>
      </c>
      <c r="D20" s="27" t="e">
        <f t="shared" ref="D20:P20" si="4">D12-D13-D18-D19</f>
        <v>#VALUE!</v>
      </c>
      <c r="E20" s="27" t="e">
        <f t="shared" si="4"/>
        <v>#VALUE!</v>
      </c>
      <c r="F20" s="27" t="e">
        <f t="shared" si="4"/>
        <v>#VALUE!</v>
      </c>
      <c r="G20" s="27" t="e">
        <f t="shared" si="4"/>
        <v>#VALUE!</v>
      </c>
      <c r="H20" s="27" t="e">
        <f>H12-H13-H18-H19</f>
        <v>#VALUE!</v>
      </c>
      <c r="I20" s="27" t="e">
        <f t="shared" si="4"/>
        <v>#VALUE!</v>
      </c>
      <c r="J20" s="27" t="e">
        <f t="shared" si="4"/>
        <v>#VALUE!</v>
      </c>
      <c r="K20" s="27" t="e">
        <f t="shared" si="4"/>
        <v>#VALUE!</v>
      </c>
      <c r="L20" s="27" t="e">
        <f>L12-L13-L18-L19</f>
        <v>#VALUE!</v>
      </c>
      <c r="M20" s="27" t="e">
        <f t="shared" si="4"/>
        <v>#VALUE!</v>
      </c>
      <c r="N20" s="27" t="e">
        <f t="shared" si="4"/>
        <v>#VALUE!</v>
      </c>
      <c r="O20" s="27">
        <f t="shared" si="4"/>
        <v>0</v>
      </c>
      <c r="P20" s="27">
        <f t="shared" si="4"/>
        <v>0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</row>
    <row r="21" spans="1:60" s="30" customFormat="1" x14ac:dyDescent="0.25">
      <c r="A21" s="22" t="s">
        <v>8</v>
      </c>
      <c r="B21" s="29" t="s">
        <v>18</v>
      </c>
      <c r="C21" s="25">
        <f>SUM(C22:C33)</f>
        <v>130583.26</v>
      </c>
      <c r="D21" s="25">
        <f t="shared" ref="D21:P21" si="5">SUM(D22:D33)</f>
        <v>523505.68</v>
      </c>
      <c r="E21" s="25">
        <f t="shared" si="5"/>
        <v>1129050.1499999999</v>
      </c>
      <c r="F21" s="25">
        <f t="shared" si="5"/>
        <v>1008415.8899999999</v>
      </c>
      <c r="G21" s="25">
        <f t="shared" si="5"/>
        <v>1098858.74</v>
      </c>
      <c r="H21" s="25">
        <f>SUM(H22:H33)</f>
        <v>1270031.4800000002</v>
      </c>
      <c r="I21" s="25">
        <f>SUM(I22:I33)</f>
        <v>1278349.1749999998</v>
      </c>
      <c r="J21" s="25">
        <f t="shared" si="5"/>
        <v>1448203.23</v>
      </c>
      <c r="K21" s="25">
        <f>SUM(K22:K33)</f>
        <v>1663420.5849462366</v>
      </c>
      <c r="L21" s="25">
        <f>SUM(L22:L33)</f>
        <v>1713236.54</v>
      </c>
      <c r="M21" s="25">
        <f t="shared" si="5"/>
        <v>433734.62999999995</v>
      </c>
      <c r="N21" s="25">
        <f t="shared" si="5"/>
        <v>8649.1</v>
      </c>
      <c r="O21" s="25">
        <f t="shared" si="5"/>
        <v>53356.91</v>
      </c>
      <c r="P21" s="25">
        <f t="shared" si="5"/>
        <v>0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</row>
    <row r="22" spans="1:60" s="30" customFormat="1" x14ac:dyDescent="0.25">
      <c r="A22" s="22" t="s">
        <v>8</v>
      </c>
      <c r="B22" s="31" t="s">
        <v>19</v>
      </c>
      <c r="C22" s="16">
        <f>SUMIFS([1]ЖО!$G$5:$G$576937,[1]ЖО!$H$5:$H$576937,26,[1]ЖО!$D$5:$D$576937,$B$22,[1]ЖО!$B$5:$B$576937,"&gt;="&amp;C$2,[1]ЖО!$B$5:$B$576937,"&lt;"&amp;D$2,[1]ЖО!$C$5:$C$576937,$B$21)</f>
        <v>17380</v>
      </c>
      <c r="D22" s="17">
        <f>SUMIFS([1]ЖО!$G$5:$G$576937,[1]ЖО!$H$5:$H$576937,26,[1]ЖО!$D$5:$D$576937,$B$22,[1]ЖО!$B$5:$B$576937,"&gt;="&amp;D$2,[1]ЖО!$B$5:$B$576937,"&lt;"&amp;E$2,[1]ЖО!$C$5:$C$576937,$B$21)</f>
        <v>0</v>
      </c>
      <c r="E22" s="17">
        <f>SUMIFS([1]ЖО!$G$5:$G$576937,[1]ЖО!$H$5:$H$576937,26,[1]ЖО!$D$5:$D$576937,$B$22,[1]ЖО!$B$5:$B$576937,"&gt;="&amp;E$2,[1]ЖО!$B$5:$B$576937,"&lt;"&amp;F$2,[1]ЖО!$C$5:$C$576937,$B$21)</f>
        <v>10538</v>
      </c>
      <c r="F22" s="17">
        <f>SUMIFS([1]ЖО!$G$5:$G$576937,[1]ЖО!$H$5:$H$576937,26,[1]ЖО!$D$5:$D$576937,$B$22,[1]ЖО!$B$5:$B$576937,"&gt;="&amp;F$2,[1]ЖО!$B$5:$B$576937,"&lt;"&amp;G$2,[1]ЖО!$C$5:$C$576937,$B$21)</f>
        <v>0</v>
      </c>
      <c r="G22" s="17">
        <f>SUMIFS([1]ЖО!$G$5:$G$576937,[1]ЖО!$H$5:$H$576937,26,[1]ЖО!$D$5:$D$576937,$B$22,[1]ЖО!$B$5:$B$576937,"&gt;="&amp;G$2,[1]ЖО!$B$5:$B$576937,"&lt;"&amp;H$2,[1]ЖО!$C$5:$C$576937,$B$21)</f>
        <v>48663</v>
      </c>
      <c r="H22" s="17">
        <f>SUMIFS([1]ЖО!$G$5:$G$576937,[1]ЖО!$H$5:$H$576937,26,[1]ЖО!$D$5:$D$576937,$B$22,[1]ЖО!$B$5:$B$576937,"&gt;="&amp;H$2,[1]ЖО!$B$5:$B$576937,"&lt;"&amp;I$2,[1]ЖО!$C$5:$C$576937,$B$21)</f>
        <v>228728.05000000002</v>
      </c>
      <c r="I22" s="17">
        <f>SUMIFS([1]ЖО!$G$5:$G$576937,[1]ЖО!$H$5:$H$576937,26,[1]ЖО!$D$5:$D$576937,$B$22,[1]ЖО!$B$5:$B$576937,"&gt;="&amp;I$2,[1]ЖО!$B$5:$B$576937,"&lt;"&amp;J$2,[1]ЖО!$C$5:$C$576937,$B$21)</f>
        <v>136722.38</v>
      </c>
      <c r="J22" s="17">
        <f>SUMIFS([1]ЖО!$G$5:$G$576937,[1]ЖО!$H$5:$H$576937,26,[1]ЖО!$D$5:$D$576937,$B$22,[1]ЖО!$B$5:$B$576937,"&gt;="&amp;J$2,[1]ЖО!$B$5:$B$576937,"&lt;"&amp;K$2,[1]ЖО!$C$5:$C$576937,$B$21)</f>
        <v>23758.500000000004</v>
      </c>
      <c r="K22" s="17">
        <f>SUMIFS([1]ЖО!$G$5:$G$576937,[1]ЖО!$H$5:$H$576937,26,[1]ЖО!$D$5:$D$576937,$B$22,[1]ЖО!$B$5:$B$576937,"&gt;="&amp;K$2,[1]ЖО!$B$5:$B$576937,"&lt;"&amp;L$2,[1]ЖО!$C$5:$C$576937,$B$21)</f>
        <v>-3578.9400000000005</v>
      </c>
      <c r="L22" s="17">
        <f>SUMIFS([1]ЖО!$G$5:$G$576937,[1]ЖО!$H$5:$H$576937,26,[1]ЖО!$D$5:$D$576937,$B$22,[1]ЖО!$B$5:$B$576937,"&gt;="&amp;L$2,[1]ЖО!$B$5:$B$576937,"&lt;"&amp;M$2,[1]ЖО!$C$5:$C$576937,$B$21)</f>
        <v>130750</v>
      </c>
      <c r="M22" s="17">
        <f>SUMIFS([1]ЖО!$G$5:$G$576937,[1]ЖО!$H$5:$H$576937,26,[1]ЖО!$D$5:$D$576937,$B$22,[1]ЖО!$B$5:$B$576937,"&gt;="&amp;M$2,[1]ЖО!$B$5:$B$576937,"&lt;"&amp;N$2,[1]ЖО!$C$5:$C$576937,$B$21)</f>
        <v>0</v>
      </c>
      <c r="N22" s="23">
        <f>SUMIFS([1]ЖО!$G$5:$G$576937,[1]ЖО!$H$5:$H$576937,26,[1]ЖО!$D$5:$D$576937,$B$22,[1]ЖО!$B$5:$B$576937,"&gt;="&amp;N$2,[1]ЖО!$B$5:$B$576937,"&lt;"&amp;O$2,[1]ЖО!$C$5:$C$576937,$B$21)</f>
        <v>0</v>
      </c>
      <c r="O22" s="17">
        <f>SUMIFS([1]ЖО!$G$5:$G$576937,[1]ЖО!$H$5:$H$576937,26,[1]ЖО!$D$5:$D$576937,$B$22,[1]ЖО!$B$5:$B$576937,"&gt;="&amp;O$2,[1]ЖО!$B$5:$B$576937,"&lt;"&amp;P$2,[1]ЖО!$C$5:$C$576937,$B$21)</f>
        <v>0</v>
      </c>
      <c r="P22" s="23">
        <f>SUMIFS([1]ЖО!$G$5:$G$576937,[1]ЖО!$H$5:$H$576937,26,[1]ЖО!$D$5:$D$576937,$B$22,[1]ЖО!$B$5:$B$576937,"&gt;="&amp;P$2,[1]ЖО!$B$5:$B$576937,"&lt;"&amp;Q$2,[1]ЖО!$C$5:$C$576937,$B$21)</f>
        <v>0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0" s="30" customFormat="1" x14ac:dyDescent="0.25">
      <c r="A23" s="22" t="s">
        <v>8</v>
      </c>
      <c r="B23" s="32" t="s">
        <v>20</v>
      </c>
      <c r="C23" s="16">
        <f>SUMIFS([1]ЖО!$G$5:$G$576937,[1]ЖО!$H$5:$H$576937,26,[1]ЖО!$D$5:$D$576937,$B$23,[1]ЖО!$B$5:$B$576937,"&gt;="&amp;C$2,[1]ЖО!$B$5:$B$576937,"&lt;"&amp;D$2,[1]ЖО!$C$5:$C$576937,$B$21)+SUMIFS([1]ЖО!$G$5:$G$576937,[1]ЖО!$I$5:$I$576937,51,[1]ЖО!$D$5:$D$576937,$B$23,[1]ЖО!$B$5:$B$576937,"&gt;="&amp;C$2,[1]ЖО!$B$5:$B$576937,"&lt;"&amp;D$2,[1]ЖО!$C$5:$C$576937,$B$21)</f>
        <v>0</v>
      </c>
      <c r="D23" s="16">
        <f>SUMIFS([1]ЖО!$G$5:$G$576937,[1]ЖО!$H$5:$H$576937,26,[1]ЖО!$D$5:$D$576937,$B$23,[1]ЖО!$B$5:$B$576937,"&gt;="&amp;D$2,[1]ЖО!$B$5:$B$576937,"&lt;"&amp;E$2,[1]ЖО!$C$5:$C$576937,$B$21)+SUMIFS([1]ЖО!$G$5:$G$576937,[1]ЖО!$I$5:$I$576937,51,[1]ЖО!$D$5:$D$576937,$B$23,[1]ЖО!$B$5:$B$576937,"&gt;="&amp;D$2,[1]ЖО!$B$5:$B$576937,"&lt;"&amp;E$2,[1]ЖО!$C$5:$C$576937,$B$21)</f>
        <v>0</v>
      </c>
      <c r="E23" s="16">
        <f>SUMIFS([1]ЖО!$G$5:$G$576937,[1]ЖО!$H$5:$H$576937,26,[1]ЖО!$D$5:$D$576937,$B$23,[1]ЖО!$B$5:$B$576937,"&gt;="&amp;E$2,[1]ЖО!$B$5:$B$576937,"&lt;"&amp;F$2,[1]ЖО!$C$5:$C$576937,$B$21)+SUMIFS([1]ЖО!$G$5:$G$576937,[1]ЖО!$I$5:$I$576937,51,[1]ЖО!$D$5:$D$576937,$B$23,[1]ЖО!$B$5:$B$576937,"&gt;="&amp;E$2,[1]ЖО!$B$5:$B$576937,"&lt;"&amp;F$2,[1]ЖО!$C$5:$C$576937,$B$21)</f>
        <v>72000</v>
      </c>
      <c r="F23" s="16">
        <f>SUMIFS([1]ЖО!$G$5:$G$576937,[1]ЖО!$H$5:$H$576937,26,[1]ЖО!$D$5:$D$576937,$B$23,[1]ЖО!$B$5:$B$576937,"&gt;="&amp;F$2,[1]ЖО!$B$5:$B$576937,"&lt;"&amp;G$2,[1]ЖО!$C$5:$C$576937,$B$21)+SUMIFS([1]ЖО!$G$5:$G$576937,[1]ЖО!$I$5:$I$576937,51,[1]ЖО!$D$5:$D$576937,$B$23,[1]ЖО!$B$5:$B$576937,"&gt;="&amp;F$2,[1]ЖО!$B$5:$B$576937,"&lt;"&amp;G$2,[1]ЖО!$C$5:$C$576937,$B$21)</f>
        <v>76330</v>
      </c>
      <c r="G23" s="16">
        <f>SUMIFS([1]ЖО!$G$5:$G$576937,[1]ЖО!$H$5:$H$576937,26,[1]ЖО!$D$5:$D$576937,$B$23,[1]ЖО!$B$5:$B$576937,"&gt;="&amp;G$2,[1]ЖО!$B$5:$B$576937,"&lt;"&amp;H$2,[1]ЖО!$C$5:$C$576937,$B$21)+SUMIFS([1]ЖО!$G$5:$G$576937,[1]ЖО!$I$5:$I$576937,51,[1]ЖО!$D$5:$D$576937,$B$23,[1]ЖО!$B$5:$B$576937,"&gt;="&amp;G$2,[1]ЖО!$B$5:$B$576937,"&lt;"&amp;H$2,[1]ЖО!$C$5:$C$576937,$B$21)</f>
        <v>72000</v>
      </c>
      <c r="H23" s="16">
        <f>SUMIFS([1]ЖО!$G$5:$G$576937,[1]ЖО!$H$5:$H$576937,26,[1]ЖО!$D$5:$D$576937,$B$23,[1]ЖО!$B$5:$B$576937,"&gt;="&amp;H$2,[1]ЖО!$B$5:$B$576937,"&lt;"&amp;I$2,[1]ЖО!$C$5:$C$576937,$B$21)+SUMIFS([1]ЖО!$G$5:$G$576937,[1]ЖО!$I$5:$I$576937,51,[1]ЖО!$D$5:$D$576937,$B$23,[1]ЖО!$B$5:$B$576937,"&gt;="&amp;H$2,[1]ЖО!$B$5:$B$576937,"&lt;"&amp;I$2,[1]ЖО!$C$5:$C$576937,$B$21)</f>
        <v>86067</v>
      </c>
      <c r="I23" s="16">
        <f>SUMIFS([1]ЖО!$G$5:$G$576937,[1]ЖО!$H$5:$H$576937,26,[1]ЖО!$D$5:$D$576937,$B$23,[1]ЖО!$B$5:$B$576937,"&gt;="&amp;I$2,[1]ЖО!$B$5:$B$576937,"&lt;"&amp;J$2,[1]ЖО!$C$5:$C$576937,$B$21)+SUMIFS([1]ЖО!$G$5:$G$576937,[1]ЖО!$I$5:$I$576937,51,[1]ЖО!$D$5:$D$576937,$B$23,[1]ЖО!$B$5:$B$576937,"&gt;="&amp;I$2,[1]ЖО!$B$5:$B$576937,"&lt;"&amp;J$2,[1]ЖО!$C$5:$C$576937,$B$21)</f>
        <v>50000</v>
      </c>
      <c r="J23" s="16">
        <f>SUMIFS([1]ЖО!$G$5:$G$576937,[1]ЖО!$H$5:$H$576937,26,[1]ЖО!$D$5:$D$576937,$B$23,[1]ЖО!$B$5:$B$576937,"&gt;="&amp;J$2,[1]ЖО!$B$5:$B$576937,"&lt;"&amp;K$2,[1]ЖО!$C$5:$C$576937,$B$21)+SUMIFS([1]ЖО!$G$5:$G$576937,[1]ЖО!$I$5:$I$576937,51,[1]ЖО!$D$5:$D$576937,$B$23,[1]ЖО!$B$5:$B$576937,"&gt;="&amp;J$2,[1]ЖО!$B$5:$B$576937,"&lt;"&amp;K$2,[1]ЖО!$C$5:$C$576937,$B$21)</f>
        <v>119630</v>
      </c>
      <c r="K23" s="16">
        <f>SUMIFS([1]ЖО!$G$5:$G$576937,[1]ЖО!$H$5:$H$576937,26,[1]ЖО!$D$5:$D$576937,$B$23,[1]ЖО!$B$5:$B$576937,"&gt;="&amp;K$2,[1]ЖО!$B$5:$B$576937,"&lt;"&amp;L$2,[1]ЖО!$C$5:$C$576937,$B$21)+SUMIFS([1]ЖО!$G$5:$G$576937,[1]ЖО!$I$5:$I$576937,51,[1]ЖО!$D$5:$D$576937,$B$23,[1]ЖО!$B$5:$B$576937,"&gt;="&amp;K$2,[1]ЖО!$B$5:$B$576937,"&lt;"&amp;L$2,[1]ЖО!$C$5:$C$576937,$B$21)</f>
        <v>283270.99494623655</v>
      </c>
      <c r="L23" s="16">
        <f>SUMIFS([1]ЖО!$G$5:$G$576937,[1]ЖО!$H$5:$H$576937,26,[1]ЖО!$D$5:$D$576937,$B$23,[1]ЖО!$B$5:$B$576937,"&gt;="&amp;L$2,[1]ЖО!$B$5:$B$576937,"&lt;"&amp;M$2,[1]ЖО!$C$5:$C$576937,$B$21)+SUMIFS([1]ЖО!$G$5:$G$576937,[1]ЖО!$I$5:$I$576937,51,[1]ЖО!$D$5:$D$576937,$B$23,[1]ЖО!$B$5:$B$576937,"&gt;="&amp;L$2,[1]ЖО!$B$5:$B$576937,"&lt;"&amp;M$2,[1]ЖО!$C$5:$C$576937,$B$21)</f>
        <v>164687.85999999999</v>
      </c>
      <c r="M23" s="16">
        <f>SUMIFS([1]ЖО!$G$5:$G$576937,[1]ЖО!$H$5:$H$576937,26,[1]ЖО!$D$5:$D$576937,$B$23,[1]ЖО!$B$5:$B$576937,"&gt;="&amp;M$2,[1]ЖО!$B$5:$B$576937,"&lt;"&amp;N$2,[1]ЖО!$C$5:$C$576937,$B$21)+SUMIFS([1]ЖО!$G$5:$G$576937,[1]ЖО!$I$5:$I$576937,51,[1]ЖО!$D$5:$D$576937,$B$23,[1]ЖО!$B$5:$B$576937,"&gt;="&amp;M$2,[1]ЖО!$B$5:$B$576937,"&lt;"&amp;N$2,[1]ЖО!$C$5:$C$576937,$B$21)</f>
        <v>164686.5</v>
      </c>
      <c r="N23" s="16">
        <f>SUMIFS([1]ЖО!$G$5:$G$576937,[1]ЖО!$H$5:$H$576937,26,[1]ЖО!$D$5:$D$576937,$B$23,[1]ЖО!$B$5:$B$576937,"&gt;="&amp;N$2,[1]ЖО!$B$5:$B$576937,"&lt;"&amp;O$2,[1]ЖО!$C$5:$C$576937,$B$21)+SUMIFS([1]ЖО!$G$5:$G$576937,[1]ЖО!$I$5:$I$576937,51,[1]ЖО!$D$5:$D$576937,$B$23,[1]ЖО!$B$5:$B$576937,"&gt;="&amp;N$2,[1]ЖО!$B$5:$B$576937,"&lt;"&amp;O$2,[1]ЖО!$C$5:$C$576937,$B$21)</f>
        <v>0</v>
      </c>
      <c r="O23" s="16">
        <f>SUMIFS([1]ЖО!$G$5:$G$576937,[1]ЖО!$H$5:$H$576937,26,[1]ЖО!$D$5:$D$576937,$B$23,[1]ЖО!$B$5:$B$576937,"&gt;="&amp;O$2,[1]ЖО!$B$5:$B$576937,"&lt;"&amp;P$2,[1]ЖО!$C$5:$C$576937,$B$21)+SUMIFS([1]ЖО!$G$5:$G$576937,[1]ЖО!$I$5:$I$576937,51,[1]ЖО!$D$5:$D$576937,$B$23,[1]ЖО!$B$5:$B$576937,"&gt;="&amp;O$2,[1]ЖО!$B$5:$B$576937,"&lt;"&amp;P$2,[1]ЖО!$C$5:$C$576937,$B$21)</f>
        <v>0</v>
      </c>
      <c r="P23" s="16">
        <f>SUMIFS([1]ЖО!$G$5:$G$576937,[1]ЖО!$H$5:$H$576937,26,[1]ЖО!$D$5:$D$576937,$B$23,[1]ЖО!$B$5:$B$576937,"&gt;="&amp;P$2,[1]ЖО!$B$5:$B$576937,"&lt;"&amp;Q$2,[1]ЖО!$C$5:$C$576937,$B$21)+SUMIFS([1]ЖО!$G$5:$G$576937,[1]ЖО!$I$5:$I$576937,51,[1]ЖО!$D$5:$D$576937,$B$23,[1]ЖО!$B$5:$B$576937,"&gt;="&amp;P$2,[1]ЖО!$B$5:$B$576937,"&lt;"&amp;Q$2,[1]ЖО!$C$5:$C$576937,$B$21)</f>
        <v>0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</row>
    <row r="24" spans="1:60" x14ac:dyDescent="0.25">
      <c r="A24" s="22" t="s">
        <v>8</v>
      </c>
      <c r="B24" s="32" t="s">
        <v>21</v>
      </c>
      <c r="C24" s="16">
        <f>SUMIFS([1]ЖО!$G$5:$G$576937,[1]ЖО!$H$5:$H$576937,26,[1]ЖО!$D$5:$D$576937,$B$24,[1]ЖО!$B$5:$B$576937,"&gt;="&amp;C$2,[1]ЖО!$B$5:$B$576937,"&lt;"&amp;D$2,[1]ЖО!$C$5:$C$576937,$B$21)</f>
        <v>0</v>
      </c>
      <c r="D24" s="17">
        <f>SUMIFS([1]ЖО!$G$5:$G$576937,[1]ЖО!$H$5:$H$576937,26,[1]ЖО!$D$5:$D$576937,$B$24,[1]ЖО!$B$5:$B$576937,"&gt;="&amp;D$2,[1]ЖО!$B$5:$B$576937,"&lt;"&amp;E$2,[1]ЖО!$C$5:$C$576937,$B$21)-SUMIFS([1]ЖО!$G$5:$G$576937,[1]ЖО!$I$5:$I$576937,26,[1]ЖО!$D$5:$D$576937,$B$24,[1]ЖО!$B$5:$B$576937,"&gt;="&amp;D$2,[1]ЖО!$B$5:$B$576937,"&lt;"&amp;E$2,[1]ЖО!$C$5:$C$576937,$B$21)</f>
        <v>0</v>
      </c>
      <c r="E24" s="17">
        <f>SUMIFS([1]ЖО!$G$5:$G$576937,[1]ЖО!$H$5:$H$576937,26,[1]ЖО!$D$5:$D$576937,$B$24,[1]ЖО!$B$5:$B$576937,"&gt;="&amp;E$2,[1]ЖО!$B$5:$B$576937,"&lt;"&amp;F$2,[1]ЖО!$C$5:$C$576937,$B$21)-SUMIFS([1]ЖО!$G$5:$G$576937,[1]ЖО!$I$5:$I$576937,26,[1]ЖО!$D$5:$D$576937,$B$24,[1]ЖО!$B$5:$B$576937,"&gt;="&amp;E$2,[1]ЖО!$B$5:$B$576937,"&lt;"&amp;F$2,[1]ЖО!$C$5:$C$576937,$B$21)</f>
        <v>0</v>
      </c>
      <c r="F24" s="17">
        <f>SUMIFS([1]ЖО!$G$5:$G$576937,[1]ЖО!$H$5:$H$576937,26,[1]ЖО!$D$5:$D$576937,$B$24,[1]ЖО!$B$5:$B$576937,"&gt;="&amp;F$2,[1]ЖО!$B$5:$B$576937,"&lt;"&amp;G$2,[1]ЖО!$C$5:$C$576937,$B$21)-SUMIFS([1]ЖО!$G$5:$G$576937,[1]ЖО!$I$5:$I$576937,26,[1]ЖО!$D$5:$D$576937,$B$24,[1]ЖО!$B$5:$B$576937,"&gt;="&amp;F$2,[1]ЖО!$B$5:$B$576937,"&lt;"&amp;G$2,[1]ЖО!$C$5:$C$576937,$B$21)</f>
        <v>54085</v>
      </c>
      <c r="G24" s="17">
        <f>SUMIFS([1]ЖО!$G$5:$G$576937,[1]ЖО!$H$5:$H$576937,26,[1]ЖО!$D$5:$D$576937,$B$24,[1]ЖО!$B$5:$B$576937,"&gt;="&amp;G$2,[1]ЖО!$B$5:$B$576937,"&lt;"&amp;H$2,[1]ЖО!$C$5:$C$576937,$B$21)-SUMIFS([1]ЖО!$G$5:$G$576937,[1]ЖО!$I$5:$I$576937,26,[1]ЖО!$D$5:$D$576937,$B$24,[1]ЖО!$B$5:$B$576937,"&gt;="&amp;G$2,[1]ЖО!$B$5:$B$576937,"&lt;"&amp;H$2,[1]ЖО!$C$5:$C$576937,$B$21)</f>
        <v>90085</v>
      </c>
      <c r="H24" s="17">
        <f>SUMIFS([1]ЖО!$G$5:$G$576937,[1]ЖО!$H$5:$H$576937,26,[1]ЖО!$D$5:$D$576937,$B$24,[1]ЖО!$B$5:$B$576937,"&gt;="&amp;H$2,[1]ЖО!$B$5:$B$576937,"&lt;"&amp;I$2,[1]ЖО!$C$5:$C$576937,$B$21)-SUMIFS([1]ЖО!$G$5:$G$576937,[1]ЖО!$I$5:$I$576937,26,[1]ЖО!$D$5:$D$576937,$B$24,[1]ЖО!$B$5:$B$576937,"&gt;="&amp;H$2,[1]ЖО!$B$5:$B$576937,"&lt;"&amp;I$2,[1]ЖО!$C$5:$C$576937,$B$21)</f>
        <v>72085</v>
      </c>
      <c r="I24" s="17">
        <f>SUMIFS([1]ЖО!$G$5:$G$576937,[1]ЖО!$H$5:$H$576937,26,[1]ЖО!$D$5:$D$576937,$B$24,[1]ЖО!$B$5:$B$576937,"&gt;="&amp;I$2,[1]ЖО!$B$5:$B$576937,"&lt;"&amp;J$2,[1]ЖО!$C$5:$C$576937,$B$21)-SUMIFS([1]ЖО!$G$5:$G$576937,[1]ЖО!$I$5:$I$576937,26,[1]ЖО!$D$5:$D$576937,$B$24,[1]ЖО!$B$5:$B$576937,"&gt;="&amp;I$2,[1]ЖО!$B$5:$B$576937,"&lt;"&amp;J$2,[1]ЖО!$C$5:$C$576937,$B$21)</f>
        <v>80788.88</v>
      </c>
      <c r="J24" s="17">
        <f>SUMIFS([1]ЖО!$G$5:$G$576937,[1]ЖО!$H$5:$H$576937,26,[1]ЖО!$D$5:$D$576937,$B$24,[1]ЖО!$B$5:$B$576937,"&gt;="&amp;J$2,[1]ЖО!$B$5:$B$576937,"&lt;"&amp;K$2,[1]ЖО!$C$5:$C$576937,$B$21)-SUMIFS([1]ЖО!$G$5:$G$576937,[1]ЖО!$I$5:$I$576937,26,[1]ЖО!$D$5:$D$576937,$B$24,[1]ЖО!$B$5:$B$576937,"&gt;="&amp;J$2,[1]ЖО!$B$5:$B$576937,"&lt;"&amp;K$2,[1]ЖО!$C$5:$C$576937,$B$21)</f>
        <v>116990.45</v>
      </c>
      <c r="K24" s="17">
        <f>SUMIFS([1]ЖО!$G$5:$G$576937,[1]ЖО!$H$5:$H$576937,26,[1]ЖО!$D$5:$D$576937,$B$24,[1]ЖО!$B$5:$B$576937,"&gt;="&amp;K$2,[1]ЖО!$B$5:$B$576937,"&lt;"&amp;L$2,[1]ЖО!$C$5:$C$576937,$B$21)-SUMIFS([1]ЖО!$G$5:$G$576937,[1]ЖО!$I$5:$I$576937,26,[1]ЖО!$D$5:$D$576937,$B$24,[1]ЖО!$B$5:$B$576937,"&gt;="&amp;K$2,[1]ЖО!$B$5:$B$576937,"&lt;"&amp;L$2,[1]ЖО!$C$5:$C$576937,$B$21)</f>
        <v>115816.48</v>
      </c>
      <c r="L24" s="17">
        <f>SUMIFS([1]ЖО!$G$5:$G$576937,[1]ЖО!$H$5:$H$576937,26,[1]ЖО!$D$5:$D$576937,$B$24,[1]ЖО!$B$5:$B$576937,"&gt;="&amp;L$2,[1]ЖО!$B$5:$B$576937,"&lt;"&amp;M$2,[1]ЖО!$C$5:$C$576937,$B$21)-SUMIFS([1]ЖО!$G$5:$G$576937,[1]ЖО!$I$5:$I$576937,26,[1]ЖО!$D$5:$D$576937,$B$24,[1]ЖО!$B$5:$B$576937,"&gt;="&amp;L$2,[1]ЖО!$B$5:$B$576937,"&lt;"&amp;M$2,[1]ЖО!$C$5:$C$576937,$B$21)</f>
        <v>133411.45000000001</v>
      </c>
      <c r="M24" s="17">
        <f>SUMIFS([1]ЖО!$G$5:$G$576937,[1]ЖО!$H$5:$H$576937,26,[1]ЖО!$D$5:$D$576937,$B$24,[1]ЖО!$B$5:$B$576937,"&gt;="&amp;M$2,[1]ЖО!$B$5:$B$576937,"&lt;"&amp;N$2,[1]ЖО!$C$5:$C$576937,$B$21)-SUMIFS([1]ЖО!$G$5:$G$576937,[1]ЖО!$I$5:$I$576937,26,[1]ЖО!$D$5:$D$576937,$B$24,[1]ЖО!$B$5:$B$576937,"&gt;="&amp;M$2,[1]ЖО!$B$5:$B$576937,"&lt;"&amp;N$2,[1]ЖО!$C$5:$C$576937,$B$21)</f>
        <v>148190.43</v>
      </c>
      <c r="N24" s="17">
        <f>SUMIFS([1]ЖО!$G$5:$G$576937,[1]ЖО!$H$5:$H$576937,26,[1]ЖО!$D$5:$D$576937,$B$24,[1]ЖО!$B$5:$B$576937,"&gt;="&amp;N$2,[1]ЖО!$B$5:$B$576937,"&lt;"&amp;O$2,[1]ЖО!$C$5:$C$576937,$B$21)-SUMIFS([1]ЖО!$G$5:$G$576937,[1]ЖО!$I$5:$I$576937,26,[1]ЖО!$D$5:$D$576937,$B$24,[1]ЖО!$B$5:$B$576937,"&gt;="&amp;N$2,[1]ЖО!$B$5:$B$576937,"&lt;"&amp;O$2,[1]ЖО!$C$5:$C$576937,$B$21)</f>
        <v>3000</v>
      </c>
      <c r="O24" s="17">
        <f>SUMIFS([1]ЖО!$G$5:$G$576937,[1]ЖО!$H$5:$H$576937,26,[1]ЖО!$D$5:$D$576937,$B$24,[1]ЖО!$B$5:$B$576937,"&gt;="&amp;O$2,[1]ЖО!$B$5:$B$576937,"&lt;"&amp;P$2,[1]ЖО!$C$5:$C$576937,$B$21)-SUMIFS([1]ЖО!$G$5:$G$576937,[1]ЖО!$I$5:$I$576937,26,[1]ЖО!$D$5:$D$576937,$B$24,[1]ЖО!$B$5:$B$576937,"&gt;="&amp;O$2,[1]ЖО!$B$5:$B$576937,"&lt;"&amp;P$2,[1]ЖО!$C$5:$C$576937,$B$21)</f>
        <v>53356.91</v>
      </c>
      <c r="P24" s="17">
        <f>SUMIFS([1]ЖО!$G$5:$G$576937,[1]ЖО!$H$5:$H$576937,26,[1]ЖО!$D$5:$D$576937,$B$24,[1]ЖО!$B$5:$B$576937,"&gt;="&amp;P$2,[1]ЖО!$B$5:$B$576937,"&lt;"&amp;Q$2,[1]ЖО!$C$5:$C$576937,$B$21)-SUMIFS([1]ЖО!$G$5:$G$576937,[1]ЖО!$I$5:$I$576937,26,[1]ЖО!$D$5:$D$576937,$B$24,[1]ЖО!$B$5:$B$576937,"&gt;="&amp;P$2,[1]ЖО!$B$5:$B$576937,"&lt;"&amp;Q$2,[1]ЖО!$C$5:$C$576937,$B$21)</f>
        <v>0</v>
      </c>
    </row>
    <row r="25" spans="1:60" x14ac:dyDescent="0.25">
      <c r="A25" s="22" t="s">
        <v>8</v>
      </c>
      <c r="B25" s="33" t="s">
        <v>22</v>
      </c>
      <c r="C25" s="16">
        <f>SUMIFS([1]ЖО!$G$5:$G$576937,[1]ЖО!$H$5:$H$576937,26,[1]ЖО!$I$5:$I$576937,70,[1]ЖО!$B$5:$B$576937,"&gt;="&amp;C$2,[1]ЖО!$B$5:$B$576937,"&lt;"&amp;D$2,[1]ЖО!$C$5:$C$576937,$B$21)</f>
        <v>0</v>
      </c>
      <c r="D25" s="17">
        <f>SUMIFS([1]ЖО!$G$5:$G$576937,[1]ЖО!$H$5:$H$576937,26,[1]ЖО!$I$5:$I$576937,70,[1]ЖО!$B$5:$B$576937,"&gt;="&amp;D$2,[1]ЖО!$B$5:$B$576937,"&lt;"&amp;E$2,[1]ЖО!$C$5:$C$576937,$B$21)</f>
        <v>434650</v>
      </c>
      <c r="E25" s="17">
        <f>SUMIFS([1]ЖО!$G$5:$G$576937,[1]ЖО!$H$5:$H$576937,26,[1]ЖО!$I$5:$I$576937,70,[1]ЖО!$B$5:$B$576937,"&gt;="&amp;E$2,[1]ЖО!$B$5:$B$576937,"&lt;"&amp;F$2,[1]ЖО!$C$5:$C$576937,$B$21)</f>
        <v>819710</v>
      </c>
      <c r="F25" s="17">
        <f>SUMIFS([1]ЖО!$G$5:$G$576937,[1]ЖО!$H$5:$H$576937,26,[1]ЖО!$I$5:$I$576937,70,[1]ЖО!$B$5:$B$576937,"&gt;="&amp;F$2,[1]ЖО!$B$5:$B$576937,"&lt;"&amp;G$2,[1]ЖО!$C$5:$C$576937,$B$21)</f>
        <v>739900</v>
      </c>
      <c r="G25" s="17">
        <f>SUMIFS([1]ЖО!$G$5:$G$576937,[1]ЖО!$H$5:$H$576937,26,[1]ЖО!$I$5:$I$576937,70,[1]ЖО!$B$5:$B$576937,"&gt;="&amp;G$2,[1]ЖО!$B$5:$B$576937,"&lt;"&amp;H$2,[1]ЖО!$C$5:$C$576937,$B$21)</f>
        <v>774720</v>
      </c>
      <c r="H25" s="17">
        <f>SUMIFS([1]ЖО!$G$5:$G$576937,[1]ЖО!$H$5:$H$576937,26,[1]ЖО!$I$5:$I$576937,70,[1]ЖО!$B$5:$B$576937,"&gt;="&amp;H$2,[1]ЖО!$B$5:$B$576937,"&lt;"&amp;I$2,[1]ЖО!$C$5:$C$576937,$B$21)</f>
        <v>770750</v>
      </c>
      <c r="I25" s="17">
        <f>SUMIFS([1]ЖО!$G$5:$G$576937,[1]ЖО!$H$5:$H$576937,26,[1]ЖО!$I$5:$I$576937,70,[1]ЖО!$B$5:$B$576937,"&gt;="&amp;I$2,[1]ЖО!$B$5:$B$576937,"&lt;"&amp;J$2,[1]ЖО!$C$5:$C$576937,$B$21)</f>
        <v>772350</v>
      </c>
      <c r="J25" s="17">
        <f>SUMIFS([1]ЖО!$G$5:$G$576937,[1]ЖО!$H$5:$H$576937,26,[1]ЖО!$I$5:$I$576937,70,[1]ЖО!$B$5:$B$576937,"&gt;="&amp;J$2,[1]ЖО!$B$5:$B$576937,"&lt;"&amp;K$2,[1]ЖО!$C$5:$C$576937,$B$21)</f>
        <v>769370</v>
      </c>
      <c r="K25" s="17">
        <f>SUMIFS([1]ЖО!$G$5:$G$576937,[1]ЖО!$H$5:$H$576937,26,[1]ЖО!$I$5:$I$576937,70,[1]ЖО!$B$5:$B$576937,"&gt;="&amp;K$2,[1]ЖО!$B$5:$B$576937,"&lt;"&amp;L$2,[1]ЖО!$C$5:$C$576937,$B$21)</f>
        <v>792600</v>
      </c>
      <c r="L25" s="17">
        <f>SUMIFS([1]ЖО!$G$5:$G$576937,[1]ЖО!$H$5:$H$576937,26,[1]ЖО!$I$5:$I$576937,70,[1]ЖО!$B$5:$B$576937,"&gt;="&amp;L$2,[1]ЖО!$B$5:$B$576937,"&lt;"&amp;M$2,[1]ЖО!$C$5:$C$576937,$B$21)</f>
        <v>859110</v>
      </c>
      <c r="M25" s="17">
        <f>SUMIFS([1]ЖО!$G$5:$G$576937,[1]ЖО!$H$5:$H$576937,26,[1]ЖО!$I$5:$I$576937,70,[1]ЖО!$B$5:$B$576937,"&gt;="&amp;M$2,[1]ЖО!$B$5:$B$576937,"&lt;"&amp;N$2,[1]ЖО!$C$5:$C$576937,$B$21)</f>
        <v>0</v>
      </c>
      <c r="N25" s="23">
        <f>SUMIFS([1]ЖО!$G$5:$G$576937,[1]ЖО!$H$5:$H$576937,26,[1]ЖО!$I$5:$I$576937,70,[1]ЖО!$B$5:$B$576937,"&gt;="&amp;N$2,[1]ЖО!$B$5:$B$576937,"&lt;"&amp;O$2,[1]ЖО!$C$5:$C$576937,$B$21)</f>
        <v>0</v>
      </c>
      <c r="O25" s="17">
        <f>SUMIFS([1]ЖО!$G$5:$G$576937,[1]ЖО!$H$5:$H$576937,26,[1]ЖО!$I$5:$I$576937,70,[1]ЖО!$B$5:$B$576937,"&gt;="&amp;O$2,[1]ЖО!$B$5:$B$576937,"&lt;"&amp;P$2,[1]ЖО!$C$5:$C$576937,$B$21)</f>
        <v>0</v>
      </c>
      <c r="P25" s="23">
        <f>SUMIFS([1]ЖО!$G$5:$G$576937,[1]ЖО!$H$5:$H$576937,26,[1]ЖО!$I$5:$I$576937,70,[1]ЖО!$B$5:$B$576937,"&gt;="&amp;P$2,[1]ЖО!$B$5:$B$576937,"&lt;"&amp;Q$2,[1]ЖО!$C$5:$C$576937,$B$21)</f>
        <v>0</v>
      </c>
    </row>
    <row r="26" spans="1:60" x14ac:dyDescent="0.25">
      <c r="A26" s="22" t="s">
        <v>8</v>
      </c>
      <c r="B26" s="31" t="s">
        <v>23</v>
      </c>
      <c r="C26" s="16">
        <f>SUMIFS([1]ЖО!$G$5:$G$576937,[1]ЖО!$H$5:$H$576937,26,[1]ЖО!$D$5:$D$576937,$B26,[1]ЖО!$B$5:$B$576937,"&gt;="&amp;C$2,[1]ЖО!$B$5:$B$576937,"&lt;"&amp;D$2,[1]ЖО!$C$5:$C$576937,$B$21)</f>
        <v>1095.7</v>
      </c>
      <c r="D26" s="17">
        <f>SUMIFS([1]ЖО!$G$5:$G$576937,[1]ЖО!$H$5:$H$576937,26,[1]ЖО!$D$5:$D$576937,$B26,[1]ЖО!$B$5:$B$576937,"&gt;="&amp;D$2,[1]ЖО!$B$5:$B$576937,"&lt;"&amp;E$2,[1]ЖО!$C$5:$C$576937,$B$21)</f>
        <v>16021</v>
      </c>
      <c r="E26" s="17">
        <f>SUMIFS([1]ЖО!$G$5:$G$576937,[1]ЖО!$H$5:$H$576937,26,[1]ЖО!$D$5:$D$576937,$B26,[1]ЖО!$B$5:$B$576937,"&gt;="&amp;E$2,[1]ЖО!$B$5:$B$576937,"&lt;"&amp;F$2,[1]ЖО!$C$5:$C$576937,$B$21)</f>
        <v>66319.7</v>
      </c>
      <c r="F26" s="17">
        <f>SUMIFS([1]ЖО!$G$5:$G$576937,[1]ЖО!$H$5:$H$576937,26,[1]ЖО!$D$5:$D$576937,$B26,[1]ЖО!$B$5:$B$576937,"&gt;="&amp;F$2,[1]ЖО!$B$5:$B$576937,"&lt;"&amp;G$2,[1]ЖО!$C$5:$C$576937,$B$21)</f>
        <v>34521</v>
      </c>
      <c r="G26" s="17">
        <f>SUMIFS([1]ЖО!$G$5:$G$576937,[1]ЖО!$H$5:$H$576937,26,[1]ЖО!$D$5:$D$576937,$B26,[1]ЖО!$B$5:$B$576937,"&gt;="&amp;G$2,[1]ЖО!$B$5:$B$576937,"&lt;"&amp;H$2,[1]ЖО!$C$5:$C$576937,$B$21)</f>
        <v>26042.7</v>
      </c>
      <c r="H26" s="17">
        <f>SUMIFS([1]ЖО!$G$5:$G$576937,[1]ЖО!$H$5:$H$576937,26,[1]ЖО!$D$5:$D$576937,$B26,[1]ЖО!$B$5:$B$576937,"&gt;="&amp;H$2,[1]ЖО!$B$5:$B$576937,"&lt;"&amp;I$2,[1]ЖО!$C$5:$C$576937,$B$21)</f>
        <v>4071.369999999999</v>
      </c>
      <c r="I26" s="17">
        <f>SUMIFS([1]ЖО!$G$5:$G$576937,[1]ЖО!$H$5:$H$576937,26,[1]ЖО!$D$5:$D$576937,$B26,[1]ЖО!$B$5:$B$576937,"&gt;="&amp;I$2,[1]ЖО!$B$5:$B$576937,"&lt;"&amp;J$2,[1]ЖО!$C$5:$C$576937,$B$21)</f>
        <v>69340.804999999993</v>
      </c>
      <c r="J26" s="17">
        <f>SUMIFS([1]ЖО!$G$5:$G$576937,[1]ЖО!$H$5:$H$576937,26,[1]ЖО!$D$5:$D$576937,$B26,[1]ЖО!$B$5:$B$576937,"&gt;="&amp;J$2,[1]ЖО!$B$5:$B$576937,"&lt;"&amp;K$2,[1]ЖО!$C$5:$C$576937,$B$21)</f>
        <v>178158.21</v>
      </c>
      <c r="K26" s="17">
        <f>SUMIFS([1]ЖО!$G$5:$G$576937,[1]ЖО!$H$5:$H$576937,26,[1]ЖО!$D$5:$D$576937,$B26,[1]ЖО!$B$5:$B$576937,"&gt;="&amp;K$2,[1]ЖО!$B$5:$B$576937,"&lt;"&amp;L$2,[1]ЖО!$C$5:$C$576937,$B$21)</f>
        <v>176456.00999999998</v>
      </c>
      <c r="L26" s="17">
        <f>SUMIFS([1]ЖО!$G$5:$G$576937,[1]ЖО!$H$5:$H$576937,26,[1]ЖО!$D$5:$D$576937,$B26,[1]ЖО!$B$5:$B$576937,"&gt;="&amp;L$2,[1]ЖО!$B$5:$B$576937,"&lt;"&amp;M$2,[1]ЖО!$C$5:$C$576937,$B$21)</f>
        <v>283145.53000000003</v>
      </c>
      <c r="M26" s="17">
        <f>SUMIFS([1]ЖО!$G$5:$G$576937,[1]ЖО!$H$5:$H$576937,26,[1]ЖО!$D$5:$D$576937,$B26,[1]ЖО!$B$5:$B$576937,"&gt;="&amp;M$2,[1]ЖО!$B$5:$B$576937,"&lt;"&amp;N$2,[1]ЖО!$C$5:$C$576937,$B$21)</f>
        <v>74445.899999999994</v>
      </c>
      <c r="N26" s="23">
        <f>SUMIFS([1]ЖО!$G$5:$G$576937,[1]ЖО!$H$5:$H$576937,26,[1]ЖО!$D$5:$D$576937,$B26,[1]ЖО!$B$5:$B$576937,"&gt;="&amp;N$2,[1]ЖО!$B$5:$B$576937,"&lt;"&amp;O$2,[1]ЖО!$C$5:$C$576937,$B$21)</f>
        <v>5649.1</v>
      </c>
      <c r="O26" s="17">
        <f>SUMIFS([1]ЖО!$G$5:$G$576937,[1]ЖО!$H$5:$H$576937,26,[1]ЖО!$D$5:$D$576937,$B26,[1]ЖО!$B$5:$B$576937,"&gt;="&amp;O$2,[1]ЖО!$B$5:$B$576937,"&lt;"&amp;P$2,[1]ЖО!$C$5:$C$576937,$B$21)</f>
        <v>0</v>
      </c>
      <c r="P26" s="23">
        <f>SUMIFS([1]ЖО!$G$5:$G$576937,[1]ЖО!$H$5:$H$576937,26,[1]ЖО!$D$5:$D$576937,$B26,[1]ЖО!$B$5:$B$576937,"&gt;="&amp;P$2,[1]ЖО!$B$5:$B$576937,"&lt;"&amp;Q$2,[1]ЖО!$C$5:$C$576937,$B$21)</f>
        <v>0</v>
      </c>
    </row>
    <row r="27" spans="1:60" x14ac:dyDescent="0.25">
      <c r="A27" s="22" t="s">
        <v>8</v>
      </c>
      <c r="B27" s="34" t="s">
        <v>24</v>
      </c>
      <c r="C27" s="16">
        <f>SUMIFS([1]ЖО!$G$5:$G$576937,[1]ЖО!$H$5:$H$576937,26,[1]ЖО!$D$5:$D$576937,$B27,[1]ЖО!$B$5:$B$576937,"&gt;="&amp;C$2,[1]ЖО!$B$5:$B$576937,"&lt;"&amp;D$2,[1]ЖО!$C$5:$C$576937,$B$21)</f>
        <v>111503.16</v>
      </c>
      <c r="D27" s="17">
        <f>SUMIFS([1]ЖО!$G$5:$G$576937,[1]ЖО!$H$5:$H$576937,26,[1]ЖО!$D$5:$D$576937,$B27,[1]ЖО!$B$5:$B$576937,"&gt;="&amp;D$2,[1]ЖО!$B$5:$B$576937,"&lt;"&amp;E$2,[1]ЖО!$C$5:$C$576937,$B$21)</f>
        <v>70969.789999999994</v>
      </c>
      <c r="E27" s="17">
        <f>SUMIFS([1]ЖО!$G$5:$G$576937,[1]ЖО!$H$5:$H$576937,26,[1]ЖО!$D$5:$D$576937,$B27,[1]ЖО!$B$5:$B$576937,"&gt;="&amp;E$2,[1]ЖО!$B$5:$B$576937,"&lt;"&amp;F$2,[1]ЖО!$C$5:$C$576937,$B$21)</f>
        <v>127072</v>
      </c>
      <c r="F27" s="17">
        <f>SUMIFS([1]ЖО!$G$5:$G$576937,[1]ЖО!$H$5:$H$576937,26,[1]ЖО!$D$5:$D$576937,$B27,[1]ЖО!$B$5:$B$576937,"&gt;="&amp;F$2,[1]ЖО!$B$5:$B$576937,"&lt;"&amp;G$2,[1]ЖО!$C$5:$C$576937,$B$21)</f>
        <v>55715</v>
      </c>
      <c r="G27" s="17">
        <f>SUMIFS([1]ЖО!$G$5:$G$576937,[1]ЖО!$H$5:$H$576937,26,[1]ЖО!$D$5:$D$576937,$B27,[1]ЖО!$B$5:$B$576937,"&gt;="&amp;G$2,[1]ЖО!$B$5:$B$576937,"&lt;"&amp;H$2,[1]ЖО!$C$5:$C$576937,$B$21)</f>
        <v>58087</v>
      </c>
      <c r="H27" s="17">
        <f>SUMIFS([1]ЖО!$G$5:$G$576937,[1]ЖО!$H$5:$H$576937,26,[1]ЖО!$D$5:$D$576937,$B27,[1]ЖО!$B$5:$B$576937,"&gt;="&amp;H$2,[1]ЖО!$B$5:$B$576937,"&lt;"&amp;I$2,[1]ЖО!$C$5:$C$576937,$B$21)</f>
        <v>83987.69</v>
      </c>
      <c r="I27" s="17">
        <f>SUMIFS([1]ЖО!$G$5:$G$576937,[1]ЖО!$H$5:$H$576937,26,[1]ЖО!$D$5:$D$576937,$B27,[1]ЖО!$B$5:$B$576937,"&gt;="&amp;I$2,[1]ЖО!$B$5:$B$576937,"&lt;"&amp;J$2,[1]ЖО!$C$5:$C$576937,$B$21)</f>
        <v>63194.45</v>
      </c>
      <c r="J27" s="17">
        <f>SUMIFS([1]ЖО!$G$5:$G$576937,[1]ЖО!$H$5:$H$576937,26,[1]ЖО!$D$5:$D$576937,$B27,[1]ЖО!$B$5:$B$576937,"&gt;="&amp;J$2,[1]ЖО!$B$5:$B$576937,"&lt;"&amp;K$2,[1]ЖО!$C$5:$C$576937,$B$21)</f>
        <v>100160</v>
      </c>
      <c r="K27" s="17">
        <f>SUMIFS([1]ЖО!$G$5:$G$576937,[1]ЖО!$H$5:$H$576937,26,[1]ЖО!$D$5:$D$576937,$B27,[1]ЖО!$B$5:$B$576937,"&gt;="&amp;K$2,[1]ЖО!$B$5:$B$576937,"&lt;"&amp;L$2,[1]ЖО!$C$5:$C$576937,$B$21)</f>
        <v>228082</v>
      </c>
      <c r="L27" s="17">
        <f>SUMIFS([1]ЖО!$G$5:$G$576937,[1]ЖО!$H$5:$H$576937,26,[1]ЖО!$D$5:$D$576937,$B27,[1]ЖО!$B$5:$B$576937,"&gt;="&amp;L$2,[1]ЖО!$B$5:$B$576937,"&lt;"&amp;M$2,[1]ЖО!$C$5:$C$576937,$B$21)</f>
        <v>54889.71</v>
      </c>
      <c r="M27" s="17">
        <f>SUMIFS([1]ЖО!$G$5:$G$576937,[1]ЖО!$H$5:$H$576937,26,[1]ЖО!$D$5:$D$576937,$B27,[1]ЖО!$B$5:$B$576937,"&gt;="&amp;M$2,[1]ЖО!$B$5:$B$576937,"&lt;"&amp;N$2,[1]ЖО!$C$5:$C$576937,$B$21)</f>
        <v>0</v>
      </c>
      <c r="N27" s="23">
        <f>SUMIFS([1]ЖО!$G$5:$G$576937,[1]ЖО!$H$5:$H$576937,26,[1]ЖО!$D$5:$D$576937,$B27,[1]ЖО!$B$5:$B$576937,"&gt;="&amp;N$2,[1]ЖО!$B$5:$B$576937,"&lt;"&amp;O$2,[1]ЖО!$C$5:$C$576937,$B$21)</f>
        <v>0</v>
      </c>
      <c r="O27" s="17">
        <f>SUMIFS([1]ЖО!$G$5:$G$576937,[1]ЖО!$H$5:$H$576937,26,[1]ЖО!$D$5:$D$576937,$B27,[1]ЖО!$B$5:$B$576937,"&gt;="&amp;O$2,[1]ЖО!$B$5:$B$576937,"&lt;"&amp;P$2,[1]ЖО!$C$5:$C$576937,$B$21)</f>
        <v>0</v>
      </c>
      <c r="P27" s="23">
        <f>SUMIFS([1]ЖО!$G$5:$G$576937,[1]ЖО!$H$5:$H$576937,26,[1]ЖО!$D$5:$D$576937,$B27,[1]ЖО!$B$5:$B$576937,"&gt;="&amp;P$2,[1]ЖО!$B$5:$B$576937,"&lt;"&amp;Q$2,[1]ЖО!$C$5:$C$576937,$B$21)</f>
        <v>0</v>
      </c>
    </row>
    <row r="28" spans="1:60" x14ac:dyDescent="0.25">
      <c r="A28" s="22" t="s">
        <v>8</v>
      </c>
      <c r="B28" s="34" t="s">
        <v>25</v>
      </c>
      <c r="C28" s="16">
        <f>SUMIFS([1]ЖО!$G$5:$G$576937,[1]ЖО!$H$5:$H$576937,26,[1]ЖО!$D$5:$D$576937,$B28,[1]ЖО!$B$5:$B$576937,"&gt;="&amp;C$2,[1]ЖО!$B$5:$B$576937,"&lt;"&amp;D$2,[1]ЖО!$C$5:$C$576937,$B$21)</f>
        <v>0</v>
      </c>
      <c r="D28" s="17">
        <f>SUMIFS([1]ЖО!$G$5:$G$576937,[1]ЖО!$H$5:$H$576937,26,[1]ЖО!$D$5:$D$576937,$B28,[1]ЖО!$B$5:$B$576937,"&gt;="&amp;D$2,[1]ЖО!$B$5:$B$576937,"&lt;"&amp;E$2,[1]ЖО!$C$5:$C$576937,$B$21)</f>
        <v>456.77</v>
      </c>
      <c r="E28" s="17">
        <f>SUMIFS([1]ЖО!$G$5:$G$576937,[1]ЖО!$H$5:$H$576937,26,[1]ЖО!$D$5:$D$576937,$B28,[1]ЖО!$B$5:$B$576937,"&gt;="&amp;E$2,[1]ЖО!$B$5:$B$576937,"&lt;"&amp;F$2,[1]ЖО!$C$5:$C$576937,$B$21)</f>
        <v>20008.55</v>
      </c>
      <c r="F28" s="17">
        <f>SUMIFS([1]ЖО!$G$5:$G$576937,[1]ЖО!$H$5:$H$576937,26,[1]ЖО!$D$5:$D$576937,$B28,[1]ЖО!$B$5:$B$576937,"&gt;="&amp;F$2,[1]ЖО!$B$5:$B$576937,"&lt;"&amp;G$2,[1]ЖО!$C$5:$C$576937,$B$21)</f>
        <v>14335.45</v>
      </c>
      <c r="G28" s="17">
        <f>SUMIFS([1]ЖО!$G$5:$G$576937,[1]ЖО!$H$5:$H$576937,26,[1]ЖО!$D$5:$D$576937,$B28,[1]ЖО!$B$5:$B$576937,"&gt;="&amp;G$2,[1]ЖО!$B$5:$B$576937,"&lt;"&amp;H$2,[1]ЖО!$C$5:$C$576937,$B$21)</f>
        <v>12004.49</v>
      </c>
      <c r="H28" s="17">
        <f>SUMIFS([1]ЖО!$G$5:$G$576937,[1]ЖО!$H$5:$H$576937,26,[1]ЖО!$D$5:$D$576937,$B28,[1]ЖО!$B$5:$B$576937,"&gt;="&amp;H$2,[1]ЖО!$B$5:$B$576937,"&lt;"&amp;I$2,[1]ЖО!$C$5:$C$576937,$B$21)</f>
        <v>11439.86</v>
      </c>
      <c r="I28" s="17">
        <f>SUMIFS([1]ЖО!$G$5:$G$576937,[1]ЖО!$H$5:$H$576937,26,[1]ЖО!$D$5:$D$576937,$B28,[1]ЖО!$B$5:$B$576937,"&gt;="&amp;I$2,[1]ЖО!$B$5:$B$576937,"&lt;"&amp;J$2,[1]ЖО!$C$5:$C$576937,$B$21)</f>
        <v>30444.690000000002</v>
      </c>
      <c r="J28" s="17">
        <f>SUMIFS([1]ЖО!$G$5:$G$576937,[1]ЖО!$H$5:$H$576937,26,[1]ЖО!$D$5:$D$576937,$B28,[1]ЖО!$B$5:$B$576937,"&gt;="&amp;J$2,[1]ЖО!$B$5:$B$576937,"&lt;"&amp;K$2,[1]ЖО!$C$5:$C$576937,$B$21)</f>
        <v>19600</v>
      </c>
      <c r="K28" s="17">
        <f>SUMIFS([1]ЖО!$G$5:$G$576937,[1]ЖО!$H$5:$H$576937,26,[1]ЖО!$D$5:$D$576937,$B28,[1]ЖО!$B$5:$B$576937,"&gt;="&amp;K$2,[1]ЖО!$B$5:$B$576937,"&lt;"&amp;L$2,[1]ЖО!$C$5:$C$576937,$B$21)</f>
        <v>41720.04</v>
      </c>
      <c r="L28" s="17">
        <f>SUMIFS([1]ЖО!$G$5:$G$576937,[1]ЖО!$H$5:$H$576937,26,[1]ЖО!$D$5:$D$576937,$B28,[1]ЖО!$B$5:$B$576937,"&gt;="&amp;L$2,[1]ЖО!$B$5:$B$576937,"&lt;"&amp;M$2,[1]ЖО!$C$5:$C$576937,$B$21)</f>
        <v>35022.74</v>
      </c>
      <c r="M28" s="17">
        <f>SUMIFS([1]ЖО!$G$5:$G$576937,[1]ЖО!$H$5:$H$576937,26,[1]ЖО!$D$5:$D$576937,$B28,[1]ЖО!$B$5:$B$576937,"&gt;="&amp;M$2,[1]ЖО!$B$5:$B$576937,"&lt;"&amp;N$2,[1]ЖО!$C$5:$C$576937,$B$21)</f>
        <v>19600</v>
      </c>
      <c r="N28" s="23">
        <f>SUMIFS([1]ЖО!$G$5:$G$576937,[1]ЖО!$H$5:$H$576937,26,[1]ЖО!$D$5:$D$576937,$B28,[1]ЖО!$B$5:$B$576937,"&gt;="&amp;N$2,[1]ЖО!$B$5:$B$576937,"&lt;"&amp;O$2,[1]ЖО!$C$5:$C$576937,$B$21)</f>
        <v>0</v>
      </c>
      <c r="O28" s="17">
        <f>SUMIFS([1]ЖО!$G$5:$G$576937,[1]ЖО!$H$5:$H$576937,26,[1]ЖО!$D$5:$D$576937,$B28,[1]ЖО!$B$5:$B$576937,"&gt;="&amp;O$2,[1]ЖО!$B$5:$B$576937,"&lt;"&amp;P$2,[1]ЖО!$C$5:$C$576937,$B$21)</f>
        <v>0</v>
      </c>
      <c r="P28" s="23">
        <f>SUMIFS([1]ЖО!$G$5:$G$576937,[1]ЖО!$H$5:$H$576937,26,[1]ЖО!$D$5:$D$576937,$B28,[1]ЖО!$B$5:$B$576937,"&gt;="&amp;P$2,[1]ЖО!$B$5:$B$576937,"&lt;"&amp;Q$2,[1]ЖО!$C$5:$C$576937,$B$21)</f>
        <v>0</v>
      </c>
    </row>
    <row r="29" spans="1:60" x14ac:dyDescent="0.25">
      <c r="A29" s="22" t="s">
        <v>8</v>
      </c>
      <c r="B29" s="34" t="s">
        <v>26</v>
      </c>
      <c r="C29" s="16">
        <f>SUMIFS([1]ЖО!$G$5:$G$576937,[1]ЖО!$H$5:$H$576937,26,[1]ЖО!$D$5:$D$576937,$B29,[1]ЖО!$B$5:$B$576937,"&gt;="&amp;C$2,[1]ЖО!$B$5:$B$576937,"&lt;"&amp;D$2,[1]ЖО!$C$5:$C$576937,$B$21)</f>
        <v>604.4</v>
      </c>
      <c r="D29" s="17">
        <f>SUMIFS([1]ЖО!$G$5:$G$576937,[1]ЖО!$H$5:$H$576937,26,[1]ЖО!$D$5:$D$576937,$B29,[1]ЖО!$B$5:$B$576937,"&gt;="&amp;D$2,[1]ЖО!$B$5:$B$576937,"&lt;"&amp;E$2,[1]ЖО!$C$5:$C$576937,$B$21)</f>
        <v>1408.12</v>
      </c>
      <c r="E29" s="17">
        <f>SUMIFS([1]ЖО!$G$5:$G$576937,[1]ЖО!$H$5:$H$576937,26,[1]ЖО!$D$5:$D$576937,$B29,[1]ЖО!$B$5:$B$576937,"&gt;="&amp;E$2,[1]ЖО!$B$5:$B$576937,"&lt;"&amp;F$2,[1]ЖО!$C$5:$C$576937,$B$21)</f>
        <v>2480.8999999999996</v>
      </c>
      <c r="F29" s="17">
        <f>SUMIFS([1]ЖО!$G$5:$G$576937,[1]ЖО!$H$5:$H$576937,26,[1]ЖО!$D$5:$D$576937,$B29,[1]ЖО!$B$5:$B$576937,"&gt;="&amp;F$2,[1]ЖО!$B$5:$B$576937,"&lt;"&amp;G$2,[1]ЖО!$C$5:$C$576937,$B$21)</f>
        <v>1671.24</v>
      </c>
      <c r="G29" s="17">
        <f>SUMIFS([1]ЖО!$G$5:$G$576937,[1]ЖО!$H$5:$H$576937,26,[1]ЖО!$D$5:$D$576937,$B29,[1]ЖО!$B$5:$B$576937,"&gt;="&amp;G$2,[1]ЖО!$B$5:$B$576937,"&lt;"&amp;H$2,[1]ЖО!$C$5:$C$576937,$B$21)</f>
        <v>2798.35</v>
      </c>
      <c r="H29" s="17">
        <f>SUMIFS([1]ЖО!$G$5:$G$576937,[1]ЖО!$H$5:$H$576937,26,[1]ЖО!$D$5:$D$576937,$B29,[1]ЖО!$B$5:$B$576937,"&gt;="&amp;H$2,[1]ЖО!$B$5:$B$576937,"&lt;"&amp;I$2,[1]ЖО!$C$5:$C$576937,$B$21)</f>
        <v>3792.31</v>
      </c>
      <c r="I29" s="17">
        <f>SUMIFS([1]ЖО!$G$5:$G$576937,[1]ЖО!$H$5:$H$576937,26,[1]ЖО!$D$5:$D$576937,$B29,[1]ЖО!$B$5:$B$576937,"&gt;="&amp;I$2,[1]ЖО!$B$5:$B$576937,"&lt;"&amp;J$2,[1]ЖО!$C$5:$C$576937,$B$21)</f>
        <v>1955.77</v>
      </c>
      <c r="J29" s="17">
        <f>SUMIFS([1]ЖО!$G$5:$G$576937,[1]ЖО!$H$5:$H$576937,26,[1]ЖО!$D$5:$D$576937,$B29,[1]ЖО!$B$5:$B$576937,"&gt;="&amp;J$2,[1]ЖО!$B$5:$B$576937,"&lt;"&amp;K$2,[1]ЖО!$C$5:$C$576937,$B$21)</f>
        <v>3577.87</v>
      </c>
      <c r="K29" s="17">
        <f>SUMIFS([1]ЖО!$G$5:$G$576937,[1]ЖО!$H$5:$H$576937,26,[1]ЖО!$D$5:$D$576937,$B29,[1]ЖО!$B$5:$B$576937,"&gt;="&amp;K$2,[1]ЖО!$B$5:$B$576937,"&lt;"&amp;L$2,[1]ЖО!$C$5:$C$576937,$B$21)</f>
        <v>11608.35</v>
      </c>
      <c r="L29" s="17">
        <f>SUMIFS([1]ЖО!$G$5:$G$576937,[1]ЖО!$H$5:$H$576937,26,[1]ЖО!$D$5:$D$576937,$B29,[1]ЖО!$B$5:$B$576937,"&gt;="&amp;L$2,[1]ЖО!$B$5:$B$576937,"&lt;"&amp;M$2,[1]ЖО!$C$5:$C$576937,$B$21)</f>
        <v>3264.05</v>
      </c>
      <c r="M29" s="17">
        <f>SUMIFS([1]ЖО!$G$5:$G$576937,[1]ЖО!$H$5:$H$576937,26,[1]ЖО!$D$5:$D$576937,$B29,[1]ЖО!$B$5:$B$576937,"&gt;="&amp;M$2,[1]ЖО!$B$5:$B$576937,"&lt;"&amp;N$2,[1]ЖО!$C$5:$C$576937,$B$21)</f>
        <v>20047</v>
      </c>
      <c r="N29" s="23">
        <f>SUMIFS([1]ЖО!$G$5:$G$576937,[1]ЖО!$H$5:$H$576937,26,[1]ЖО!$D$5:$D$576937,$B29,[1]ЖО!$B$5:$B$576937,"&gt;="&amp;N$2,[1]ЖО!$B$5:$B$576937,"&lt;"&amp;O$2,[1]ЖО!$C$5:$C$576937,$B$21)</f>
        <v>0</v>
      </c>
      <c r="O29" s="17">
        <f>SUMIFS([1]ЖО!$G$5:$G$576937,[1]ЖО!$H$5:$H$576937,26,[1]ЖО!$D$5:$D$576937,$B29,[1]ЖО!$B$5:$B$576937,"&gt;="&amp;O$2,[1]ЖО!$B$5:$B$576937,"&lt;"&amp;P$2,[1]ЖО!$C$5:$C$576937,$B$21)</f>
        <v>0</v>
      </c>
      <c r="P29" s="23">
        <f>SUMIFS([1]ЖО!$G$5:$G$576937,[1]ЖО!$H$5:$H$576937,26,[1]ЖО!$D$5:$D$576937,$B29,[1]ЖО!$B$5:$B$576937,"&gt;="&amp;P$2,[1]ЖО!$B$5:$B$576937,"&lt;"&amp;Q$2,[1]ЖО!$C$5:$C$576937,$B$21)</f>
        <v>0</v>
      </c>
    </row>
    <row r="30" spans="1:60" x14ac:dyDescent="0.25">
      <c r="A30" s="22" t="s">
        <v>8</v>
      </c>
      <c r="B30" s="31" t="s">
        <v>27</v>
      </c>
      <c r="C30" s="16">
        <f>SUMIFS([1]ЖО!$G$5:$G$576937,[1]ЖО!$H$5:$H$576937,26,[1]ЖО!$D$5:$D$576937,$B30,[1]ЖО!$B$5:$B$576937,"&gt;="&amp;C$2,[1]ЖО!$B$5:$B$576937,"&lt;"&amp;D$2,[1]ЖО!$C$5:$C$576937,$B$21)</f>
        <v>0</v>
      </c>
      <c r="D30" s="17">
        <f>SUMIFS([1]ЖО!$G$5:$G$576937,[1]ЖО!$H$5:$H$576937,26,[1]ЖО!$D$5:$D$576937,$B30,[1]ЖО!$B$5:$B$576937,"&gt;="&amp;D$2,[1]ЖО!$B$5:$B$576937,"&lt;"&amp;E$2,[1]ЖО!$C$5:$C$576937,$B$21)</f>
        <v>0</v>
      </c>
      <c r="E30" s="17">
        <f>SUMIFS([1]ЖО!$G$5:$G$576937,[1]ЖО!$H$5:$H$576937,26,[1]ЖО!$D$5:$D$576937,$B30,[1]ЖО!$B$5:$B$576937,"&gt;="&amp;E$2,[1]ЖО!$B$5:$B$576937,"&lt;"&amp;F$2,[1]ЖО!$C$5:$C$576937,$B$21)</f>
        <v>0</v>
      </c>
      <c r="F30" s="17">
        <f>SUMIFS([1]ЖО!$G$5:$G$576937,[1]ЖО!$H$5:$H$576937,26,[1]ЖО!$D$5:$D$576937,$B30,[1]ЖО!$B$5:$B$576937,"&gt;="&amp;F$2,[1]ЖО!$B$5:$B$576937,"&lt;"&amp;G$2,[1]ЖО!$C$5:$C$576937,$B$21)</f>
        <v>11200</v>
      </c>
      <c r="G30" s="17">
        <f>SUMIFS([1]ЖО!$G$5:$G$576937,[1]ЖО!$H$5:$H$576937,26,[1]ЖО!$D$5:$D$576937,$B30,[1]ЖО!$B$5:$B$576937,"&gt;="&amp;G$2,[1]ЖО!$B$5:$B$576937,"&lt;"&amp;H$2,[1]ЖО!$C$5:$C$576937,$B$21)</f>
        <v>10700</v>
      </c>
      <c r="H30" s="17">
        <f>SUMIFS([1]ЖО!$G$5:$G$576937,[1]ЖО!$H$5:$H$576937,26,[1]ЖО!$D$5:$D$576937,$B30,[1]ЖО!$B$5:$B$576937,"&gt;="&amp;H$2,[1]ЖО!$B$5:$B$576937,"&lt;"&amp;I$2,[1]ЖО!$C$5:$C$576937,$B$21)</f>
        <v>0</v>
      </c>
      <c r="I30" s="17">
        <f>SUMIFS([1]ЖО!$G$5:$G$576937,[1]ЖО!$H$5:$H$576937,26,[1]ЖО!$D$5:$D$576937,$B30,[1]ЖО!$B$5:$B$576937,"&gt;="&amp;I$2,[1]ЖО!$B$5:$B$576937,"&lt;"&amp;J$2,[1]ЖО!$C$5:$C$576937,$B$21)</f>
        <v>11200</v>
      </c>
      <c r="J30" s="17">
        <f>SUMIFS([1]ЖО!$G$5:$G$576937,[1]ЖО!$H$5:$H$576937,26,[1]ЖО!$D$5:$D$576937,$B30,[1]ЖО!$B$5:$B$576937,"&gt;="&amp;J$2,[1]ЖО!$B$5:$B$576937,"&lt;"&amp;K$2,[1]ЖО!$C$5:$C$576937,$B$21)</f>
        <v>11000</v>
      </c>
      <c r="K30" s="17">
        <f>SUMIFS([1]ЖО!$G$5:$G$576937,[1]ЖО!$H$5:$H$576937,26,[1]ЖО!$D$5:$D$576937,$B30,[1]ЖО!$B$5:$B$576937,"&gt;="&amp;K$2,[1]ЖО!$B$5:$B$576937,"&lt;"&amp;L$2,[1]ЖО!$C$5:$C$576937,$B$21)</f>
        <v>13800</v>
      </c>
      <c r="L30" s="17">
        <f>SUMIFS([1]ЖО!$G$5:$G$576937,[1]ЖО!$H$5:$H$576937,26,[1]ЖО!$D$5:$D$576937,$B30,[1]ЖО!$B$5:$B$576937,"&gt;="&amp;L$2,[1]ЖО!$B$5:$B$576937,"&lt;"&amp;M$2,[1]ЖО!$C$5:$C$576937,$B$21)</f>
        <v>8000</v>
      </c>
      <c r="M30" s="17">
        <f>SUMIFS([1]ЖО!$G$5:$G$576937,[1]ЖО!$H$5:$H$576937,26,[1]ЖО!$D$5:$D$576937,$B30,[1]ЖО!$B$5:$B$576937,"&gt;="&amp;M$2,[1]ЖО!$B$5:$B$576937,"&lt;"&amp;N$2,[1]ЖО!$C$5:$C$576937,$B$21)</f>
        <v>0</v>
      </c>
      <c r="N30" s="23">
        <f>SUMIFS([1]ЖО!$G$5:$G$576937,[1]ЖО!$H$5:$H$576937,26,[1]ЖО!$D$5:$D$576937,$B30,[1]ЖО!$B$5:$B$576937,"&gt;="&amp;N$2,[1]ЖО!$B$5:$B$576937,"&lt;"&amp;O$2,[1]ЖО!$C$5:$C$576937,$B$21)</f>
        <v>0</v>
      </c>
      <c r="O30" s="17">
        <f>SUMIFS([1]ЖО!$G$5:$G$576937,[1]ЖО!$H$5:$H$576937,26,[1]ЖО!$D$5:$D$576937,$B30,[1]ЖО!$B$5:$B$576937,"&gt;="&amp;O$2,[1]ЖО!$B$5:$B$576937,"&lt;"&amp;P$2,[1]ЖО!$C$5:$C$576937,$B$21)</f>
        <v>0</v>
      </c>
      <c r="P30" s="23">
        <f>SUMIFS([1]ЖО!$G$5:$G$576937,[1]ЖО!$H$5:$H$576937,26,[1]ЖО!$D$5:$D$576937,$B30,[1]ЖО!$B$5:$B$576937,"&gt;="&amp;P$2,[1]ЖО!$B$5:$B$576937,"&lt;"&amp;Q$2,[1]ЖО!$C$5:$C$576937,$B$21)</f>
        <v>0</v>
      </c>
    </row>
    <row r="31" spans="1:60" x14ac:dyDescent="0.25">
      <c r="A31" s="22" t="s">
        <v>8</v>
      </c>
      <c r="B31" s="32" t="s">
        <v>28</v>
      </c>
      <c r="C31" s="16">
        <f>SUMIFS([1]ЖО!$G$5:$G$576937,[1]ЖО!$H$5:$H$576937,26,[1]ЖО!$D$5:$D$576937,$B31,[1]ЖО!$B$5:$B$576937,"&gt;="&amp;C$2,[1]ЖО!$B$5:$B$576937,"&lt;"&amp;D$2,[1]ЖО!$C$5:$C$576937,$B$21)</f>
        <v>0</v>
      </c>
      <c r="D31" s="17">
        <f>SUMIFS([1]ЖО!$G$5:$G$576937,[1]ЖО!$H$5:$H$576937,26,[1]ЖО!$D$5:$D$576937,$B31,[1]ЖО!$B$5:$B$576937,"&gt;="&amp;D$2,[1]ЖО!$B$5:$B$576937,"&lt;"&amp;E$2,[1]ЖО!$C$5:$C$576937,$B$21)</f>
        <v>0</v>
      </c>
      <c r="E31" s="17">
        <f>SUMIFS([1]ЖО!$G$5:$G$576937,[1]ЖО!$H$5:$H$576937,26,[1]ЖО!$D$5:$D$576937,$B31,[1]ЖО!$B$5:$B$576937,"&gt;="&amp;E$2,[1]ЖО!$B$5:$B$576937,"&lt;"&amp;F$2,[1]ЖО!$C$5:$C$576937,$B$21)</f>
        <v>10281</v>
      </c>
      <c r="F31" s="17">
        <f>SUMIFS([1]ЖО!$G$5:$G$576937,[1]ЖО!$H$5:$H$576937,26,[1]ЖО!$D$5:$D$576937,$B31,[1]ЖО!$B$5:$B$576937,"&gt;="&amp;F$2,[1]ЖО!$B$5:$B$576937,"&lt;"&amp;G$2,[1]ЖО!$C$5:$C$576937,$B$21)</f>
        <v>3758.2</v>
      </c>
      <c r="G31" s="17">
        <f>SUMIFS([1]ЖО!$G$5:$G$576937,[1]ЖО!$H$5:$H$576937,26,[1]ЖО!$D$5:$D$576937,$B31,[1]ЖО!$B$5:$B$576937,"&gt;="&amp;G$2,[1]ЖО!$B$5:$B$576937,"&lt;"&amp;H$2,[1]ЖО!$C$5:$C$576937,$B$21)</f>
        <v>3758.2</v>
      </c>
      <c r="H31" s="17">
        <f>SUMIFS([1]ЖО!$G$5:$G$576937,[1]ЖО!$H$5:$H$576937,26,[1]ЖО!$D$5:$D$576937,$B31,[1]ЖО!$B$5:$B$576937,"&gt;="&amp;H$2,[1]ЖО!$B$5:$B$576937,"&lt;"&amp;I$2,[1]ЖО!$C$5:$C$576937,$B$21)</f>
        <v>3758.2</v>
      </c>
      <c r="I31" s="17">
        <f>SUMIFS([1]ЖО!$G$5:$G$576937,[1]ЖО!$H$5:$H$576937,26,[1]ЖО!$D$5:$D$576937,$B31,[1]ЖО!$B$5:$B$576937,"&gt;="&amp;I$2,[1]ЖО!$B$5:$B$576937,"&lt;"&amp;J$2,[1]ЖО!$C$5:$C$576937,$B$21)</f>
        <v>3758.2</v>
      </c>
      <c r="J31" s="17">
        <f>SUMIFS([1]ЖО!$G$5:$G$576937,[1]ЖО!$H$5:$H$576937,26,[1]ЖО!$D$5:$D$576937,$B31,[1]ЖО!$B$5:$B$576937,"&gt;="&amp;J$2,[1]ЖО!$B$5:$B$576937,"&lt;"&amp;K$2,[1]ЖО!$C$5:$C$576937,$B$21)</f>
        <v>3758.2</v>
      </c>
      <c r="K31" s="17">
        <f>SUMIFS([1]ЖО!$G$5:$G$576937,[1]ЖО!$H$5:$H$576937,26,[1]ЖО!$D$5:$D$576937,$B31,[1]ЖО!$B$5:$B$576937,"&gt;="&amp;K$2,[1]ЖО!$B$5:$B$576937,"&lt;"&amp;L$2,[1]ЖО!$C$5:$C$576937,$B$21)</f>
        <v>3645.65</v>
      </c>
      <c r="L31" s="17">
        <f>SUMIFS([1]ЖО!$G$5:$G$576937,[1]ЖО!$H$5:$H$576937,26,[1]ЖО!$D$5:$D$576937,$B31,[1]ЖО!$B$5:$B$576937,"&gt;="&amp;L$2,[1]ЖО!$B$5:$B$576937,"&lt;"&amp;M$2,[1]ЖО!$C$5:$C$576937,$B$21)</f>
        <v>4955.2</v>
      </c>
      <c r="M31" s="17">
        <f>SUMIFS([1]ЖО!$G$5:$G$576937,[1]ЖО!$H$5:$H$576937,26,[1]ЖО!$D$5:$D$576937,$B31,[1]ЖО!$B$5:$B$576937,"&gt;="&amp;M$2,[1]ЖО!$B$5:$B$576937,"&lt;"&amp;N$2,[1]ЖО!$C$5:$C$576937,$B$21)</f>
        <v>6764.8</v>
      </c>
      <c r="N31" s="23">
        <f>SUMIFS([1]ЖО!$G$5:$G$576937,[1]ЖО!$H$5:$H$576937,26,[1]ЖО!$D$5:$D$576937,$B31,[1]ЖО!$B$5:$B$576937,"&gt;="&amp;N$2,[1]ЖО!$B$5:$B$576937,"&lt;"&amp;O$2,[1]ЖО!$C$5:$C$576937,$B$21)</f>
        <v>0</v>
      </c>
      <c r="O31" s="17">
        <f>SUMIFS([1]ЖО!$G$5:$G$576937,[1]ЖО!$H$5:$H$576937,26,[1]ЖО!$D$5:$D$576937,$B31,[1]ЖО!$B$5:$B$576937,"&gt;="&amp;O$2,[1]ЖО!$B$5:$B$576937,"&lt;"&amp;P$2,[1]ЖО!$C$5:$C$576937,$B$21)</f>
        <v>0</v>
      </c>
      <c r="P31" s="23">
        <f>SUMIFS([1]ЖО!$G$5:$G$576937,[1]ЖО!$H$5:$H$576937,26,[1]ЖО!$D$5:$D$576937,$B31,[1]ЖО!$B$5:$B$576937,"&gt;="&amp;P$2,[1]ЖО!$B$5:$B$576937,"&lt;"&amp;Q$2,[1]ЖО!$C$5:$C$576937,$B$21)</f>
        <v>0</v>
      </c>
    </row>
    <row r="32" spans="1:60" s="30" customFormat="1" x14ac:dyDescent="0.25">
      <c r="A32" s="22" t="s">
        <v>8</v>
      </c>
      <c r="B32" s="31" t="s">
        <v>29</v>
      </c>
      <c r="C32" s="16">
        <f>SUMIFS([1]ЖО!$G$5:$G$576937,[1]ЖО!$H$5:$H$576937,26,[1]ЖО!$D$5:$D$576937,$B$32,[1]ЖО!$B$5:$B$576937,"&gt;="&amp;C$2,[1]ЖО!$B$5:$B$576937,"&lt;"&amp;D$2,[1]ЖО!$C$5:$C$576937,$B$21)</f>
        <v>0</v>
      </c>
      <c r="D32" s="16">
        <f>SUMIFS([1]ЖО!$G$5:$G$576937,[1]ЖО!$H$5:$H$576937,26,[1]ЖО!$D$5:$D$576937,$B$32,[1]ЖО!$B$5:$B$576937,"&gt;="&amp;D$2,[1]ЖО!$B$5:$B$576937,"&lt;"&amp;E$2,[1]ЖО!$C$5:$C$576937,$B$21)</f>
        <v>0</v>
      </c>
      <c r="E32" s="16">
        <f>SUMIFS([1]ЖО!$G$5:$G$576937,[1]ЖО!$H$5:$H$576937,26,[1]ЖО!$D$5:$D$576937,$B$32,[1]ЖО!$B$5:$B$576937,"&gt;="&amp;E$2,[1]ЖО!$B$5:$B$576937,"&lt;"&amp;F$2,[1]ЖО!$C$5:$C$576937,$B$21)</f>
        <v>640</v>
      </c>
      <c r="F32" s="16">
        <f>SUMIFS([1]ЖО!$G$5:$G$576937,[1]ЖО!$H$5:$H$576937,26,[1]ЖО!$D$5:$D$576937,$B$32,[1]ЖО!$B$5:$B$576937,"&gt;="&amp;F$2,[1]ЖО!$B$5:$B$576937,"&lt;"&amp;G$2,[1]ЖО!$C$5:$C$576937,$B$21)</f>
        <v>16900</v>
      </c>
      <c r="G32" s="16">
        <f>SUMIFS([1]ЖО!$G$5:$G$576937,[1]ЖО!$H$5:$H$576937,26,[1]ЖО!$D$5:$D$576937,$B$32,[1]ЖО!$B$5:$B$576937,"&gt;="&amp;G$2,[1]ЖО!$B$5:$B$576937,"&lt;"&amp;H$2,[1]ЖО!$C$5:$C$576937,$B$21)</f>
        <v>0</v>
      </c>
      <c r="H32" s="16">
        <f>SUMIFS([1]ЖО!$G$5:$G$576937,[1]ЖО!$H$5:$H$576937,26,[1]ЖО!$D$5:$D$576937,$B$32,[1]ЖО!$B$5:$B$576937,"&gt;="&amp;H$2,[1]ЖО!$B$5:$B$576937,"&lt;"&amp;I$2,[1]ЖО!$C$5:$C$576937,$B$21)</f>
        <v>5352</v>
      </c>
      <c r="I32" s="16">
        <f>SUMIFS([1]ЖО!$G$5:$G$576937,[1]ЖО!$H$5:$H$576937,26,[1]ЖО!$D$5:$D$576937,$B$32,[1]ЖО!$B$5:$B$576937,"&gt;="&amp;I$2,[1]ЖО!$B$5:$B$576937,"&lt;"&amp;J$2,[1]ЖО!$C$5:$C$576937,$B$21)</f>
        <v>58594</v>
      </c>
      <c r="J32" s="16">
        <f>SUMIFS([1]ЖО!$G$5:$G$576937,[1]ЖО!$H$5:$H$576937,26,[1]ЖО!$D$5:$D$576937,$B$32,[1]ЖО!$B$5:$B$576937,"&gt;="&amp;J$2,[1]ЖО!$B$5:$B$576937,"&lt;"&amp;K$2,[1]ЖО!$C$5:$C$576937,$B$21)</f>
        <v>102200</v>
      </c>
      <c r="K32" s="16">
        <f>SUMIFS([1]ЖО!$G$5:$G$576937,[1]ЖО!$H$5:$H$576937,26,[1]ЖО!$D$5:$D$576937,$B$32,[1]ЖО!$B$5:$B$576937,"&gt;="&amp;K$2,[1]ЖО!$B$5:$B$576937,"&lt;"&amp;L$2,[1]ЖО!$C$5:$C$576937,$B$21)</f>
        <v>0</v>
      </c>
      <c r="L32" s="16">
        <f>SUMIFS([1]ЖО!$G$5:$G$576937,[1]ЖО!$H$5:$H$576937,26,[1]ЖО!$D$5:$D$576937,$B$32,[1]ЖО!$B$5:$B$576937,"&gt;="&amp;L$2,[1]ЖО!$B$5:$B$576937,"&lt;"&amp;M$2,[1]ЖО!$C$5:$C$576937,$B$21)</f>
        <v>18000</v>
      </c>
      <c r="M32" s="16">
        <f>SUMIFS([1]ЖО!$G$5:$G$576937,[1]ЖО!$H$5:$H$576937,26,[1]ЖО!$D$5:$D$576937,$B$32,[1]ЖО!$B$5:$B$576937,"&gt;="&amp;M$2,[1]ЖО!$B$5:$B$576937,"&lt;"&amp;N$2,[1]ЖО!$C$5:$C$576937,$B$21)</f>
        <v>0</v>
      </c>
      <c r="N32" s="16">
        <f>SUMIFS([1]ЖО!$G$5:$G$576937,[1]ЖО!$H$5:$H$576937,26,[1]ЖО!$D$5:$D$576937,$B$32,[1]ЖО!$B$5:$B$576937,"&gt;="&amp;N$2,[1]ЖО!$B$5:$B$576937,"&lt;"&amp;O$2,[1]ЖО!$C$5:$C$576937,$B$21)</f>
        <v>0</v>
      </c>
      <c r="O32" s="16">
        <f>SUMIFS([1]ЖО!$G$5:$G$576937,[1]ЖО!$H$5:$H$576937,26,[1]ЖО!$D$5:$D$576937,$B$32,[1]ЖО!$B$5:$B$576937,"&gt;="&amp;O$2,[1]ЖО!$B$5:$B$576937,"&lt;"&amp;P$2,[1]ЖО!$C$5:$C$576937,$B$21)</f>
        <v>0</v>
      </c>
      <c r="P32" s="16">
        <f>SUMIFS([1]ЖО!$G$5:$G$576937,[1]ЖО!$H$5:$H$576937,26,[1]ЖО!$D$5:$D$576937,$B$32,[1]ЖО!$B$5:$B$576937,"&gt;="&amp;P$2,[1]ЖО!$B$5:$B$576937,"&lt;"&amp;Q$2,[1]ЖО!$C$5:$C$576937,$B$21)</f>
        <v>0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</row>
    <row r="33" spans="1:16" s="11" customFormat="1" x14ac:dyDescent="0.25">
      <c r="A33" s="22" t="s">
        <v>8</v>
      </c>
      <c r="B33" s="32" t="s">
        <v>30</v>
      </c>
      <c r="C33" s="16"/>
      <c r="D33" s="17"/>
      <c r="E33" s="17"/>
      <c r="F33" s="17"/>
      <c r="G33" s="17"/>
      <c r="H33" s="17"/>
      <c r="I33" s="17"/>
      <c r="J33" s="17"/>
      <c r="K33" s="17"/>
      <c r="L33" s="17">
        <f>'[1]Подотчетники (2)'!$Y$158</f>
        <v>18000</v>
      </c>
      <c r="M33" s="17"/>
      <c r="N33" s="23"/>
      <c r="O33" s="17"/>
      <c r="P33" s="23"/>
    </row>
    <row r="34" spans="1:16" s="11" customFormat="1" x14ac:dyDescent="0.25">
      <c r="A34" s="22" t="s">
        <v>8</v>
      </c>
      <c r="B34" s="29" t="s">
        <v>31</v>
      </c>
      <c r="C34" s="16">
        <f>SUM(C35:C38)</f>
        <v>0</v>
      </c>
      <c r="D34" s="16">
        <f t="shared" ref="D34:P34" si="6">SUM(D35:D38)</f>
        <v>0</v>
      </c>
      <c r="E34" s="16">
        <f t="shared" si="6"/>
        <v>0</v>
      </c>
      <c r="F34" s="16">
        <f t="shared" si="6"/>
        <v>50386.1</v>
      </c>
      <c r="G34" s="16">
        <f t="shared" si="6"/>
        <v>42745</v>
      </c>
      <c r="H34" s="16">
        <f t="shared" si="6"/>
        <v>2407</v>
      </c>
      <c r="I34" s="16">
        <f>SUM(I35:I38)</f>
        <v>6000</v>
      </c>
      <c r="J34" s="16">
        <f t="shared" si="6"/>
        <v>7118</v>
      </c>
      <c r="K34" s="16">
        <f>SUM(K35:K38)</f>
        <v>22092.400000000001</v>
      </c>
      <c r="L34" s="16">
        <f>SUM(L35:L38)</f>
        <v>30510</v>
      </c>
      <c r="M34" s="16">
        <f t="shared" si="6"/>
        <v>19224.8</v>
      </c>
      <c r="N34" s="16">
        <f t="shared" si="6"/>
        <v>0</v>
      </c>
      <c r="O34" s="16">
        <f t="shared" si="6"/>
        <v>0</v>
      </c>
      <c r="P34" s="16">
        <f t="shared" si="6"/>
        <v>0</v>
      </c>
    </row>
    <row r="35" spans="1:16" s="11" customFormat="1" x14ac:dyDescent="0.25">
      <c r="A35" s="22" t="s">
        <v>8</v>
      </c>
      <c r="B35" s="32" t="s">
        <v>32</v>
      </c>
      <c r="C35" s="16">
        <f>SUMIFS([1]ЖО!$G$5:$G$576937,[1]ЖО!$H$5:$H$576937,20,[1]ЖО!$D$5:$D$576937,$B$35,[1]ЖО!$B$5:$B$576937,"&gt;="&amp;C$2,[1]ЖО!$B$5:$B$576937,"&lt;"&amp;D$2,[1]ЖО!$C$5:$C$576937,$B$34)</f>
        <v>0</v>
      </c>
      <c r="D35" s="16">
        <f>SUMIFS([1]ЖО!$G$5:$G$576937,[1]ЖО!$H$5:$H$576937,20,[1]ЖО!$D$5:$D$576937,$B$35,[1]ЖО!$B$5:$B$576937,"&gt;="&amp;D$2,[1]ЖО!$B$5:$B$576937,"&lt;"&amp;E$2,[1]ЖО!$C$5:$C$576937,$B$34)</f>
        <v>0</v>
      </c>
      <c r="E35" s="16">
        <f>SUMIFS([1]ЖО!$G$5:$G$576937,[1]ЖО!$H$5:$H$576937,20,[1]ЖО!$D$5:$D$576937,$B$35,[1]ЖО!$B$5:$B$576937,"&gt;="&amp;E$2,[1]ЖО!$B$5:$B$576937,"&lt;"&amp;F$2,[1]ЖО!$C$5:$C$576937,$B$34)</f>
        <v>0</v>
      </c>
      <c r="F35" s="16">
        <f>SUMIFS([1]ЖО!$G$5:$G$576937,[1]ЖО!$H$5:$H$576937,20,[1]ЖО!$D$5:$D$576937,$B$35,[1]ЖО!$B$5:$B$576937,"&gt;="&amp;F$2,[1]ЖО!$B$5:$B$576937,"&lt;"&amp;G$2,[1]ЖО!$C$5:$C$576937,$B$34)</f>
        <v>50386.1</v>
      </c>
      <c r="G35" s="16">
        <f>SUMIFS([1]ЖО!$G$5:$G$576937,[1]ЖО!$H$5:$H$576937,20,[1]ЖО!$D$5:$D$576937,$B$35,[1]ЖО!$B$5:$B$576937,"&gt;="&amp;G$2,[1]ЖО!$B$5:$B$576937,"&lt;"&amp;H$2,[1]ЖО!$C$5:$C$576937,$B$34)</f>
        <v>0</v>
      </c>
      <c r="H35" s="16">
        <f>SUMIFS([1]ЖО!$G$5:$G$576937,[1]ЖО!$H$5:$H$576937,20,[1]ЖО!$D$5:$D$576937,$B$35,[1]ЖО!$B$5:$B$576937,"&gt;="&amp;H$2,[1]ЖО!$B$5:$B$576937,"&lt;"&amp;I$2,[1]ЖО!$C$5:$C$576937,$B$34)</f>
        <v>0</v>
      </c>
      <c r="I35" s="16">
        <f>SUMIFS([1]ЖО!$G$5:$G$576937,[1]ЖО!$H$5:$H$576937,20,[1]ЖО!$D$5:$D$576937,$B$35,[1]ЖО!$B$5:$B$576937,"&gt;="&amp;I$2,[1]ЖО!$B$5:$B$576937,"&lt;"&amp;J$2,[1]ЖО!$C$5:$C$576937,$B$34)</f>
        <v>0</v>
      </c>
      <c r="J35" s="16">
        <f>SUMIFS([1]ЖО!$G$5:$G$576937,[1]ЖО!$H$5:$H$576937,20,[1]ЖО!$D$5:$D$576937,$B$35,[1]ЖО!$B$5:$B$576937,"&gt;="&amp;J$2,[1]ЖО!$B$5:$B$576937,"&lt;"&amp;K$2,[1]ЖО!$C$5:$C$576937,$B$34)</f>
        <v>0</v>
      </c>
      <c r="K35" s="16">
        <f>SUMIFS([1]ЖО!$G$5:$G$576937,[1]ЖО!$H$5:$H$576937,20,[1]ЖО!$D$5:$D$576937,$B$35,[1]ЖО!$B$5:$B$576937,"&gt;="&amp;K$2,[1]ЖО!$B$5:$B$576937,"&lt;"&amp;L$2,[1]ЖО!$C$5:$C$576937,$B$34)</f>
        <v>0</v>
      </c>
      <c r="L35" s="16">
        <f>SUMIFS([1]ЖО!$G$5:$G$576937,[1]ЖО!$H$5:$H$576937,20,[1]ЖО!$D$5:$D$576937,$B$35,[1]ЖО!$B$5:$B$576937,"&gt;="&amp;L$2,[1]ЖО!$B$5:$B$576937,"&lt;"&amp;M$2,[1]ЖО!$C$5:$C$576937,$B$34)</f>
        <v>0</v>
      </c>
      <c r="M35" s="16">
        <f>SUMIFS([1]ЖО!$G$5:$G$576937,[1]ЖО!$H$5:$H$576937,20,[1]ЖО!$D$5:$D$576937,$B$35,[1]ЖО!$B$5:$B$576937,"&gt;="&amp;M$2,[1]ЖО!$B$5:$B$576937,"&lt;"&amp;N$2,[1]ЖО!$C$5:$C$576937,$B$34)</f>
        <v>0</v>
      </c>
      <c r="N35" s="16">
        <f>SUMIFS([1]ЖО!$G$5:$G$576937,[1]ЖО!$H$5:$H$576937,20,[1]ЖО!$D$5:$D$576937,$B$35,[1]ЖО!$B$5:$B$576937,"&gt;="&amp;N$2,[1]ЖО!$B$5:$B$576937,"&lt;"&amp;O$2,[1]ЖО!$C$5:$C$576937,$B$34)</f>
        <v>0</v>
      </c>
      <c r="O35" s="16">
        <f>SUMIFS([1]ЖО!$G$5:$G$576937,[1]ЖО!$H$5:$H$576937,20,[1]ЖО!$D$5:$D$576937,$B$35,[1]ЖО!$B$5:$B$576937,"&gt;="&amp;O$2,[1]ЖО!$B$5:$B$576937,"&lt;"&amp;P$2,[1]ЖО!$C$5:$C$576937,$B$34)</f>
        <v>0</v>
      </c>
      <c r="P35" s="16">
        <f>SUMIFS([1]ЖО!$G$5:$G$576937,[1]ЖО!$H$5:$H$576937,20,[1]ЖО!$D$5:$D$576937,$B$35,[1]ЖО!$B$5:$B$576937,"&gt;="&amp;P$2,[1]ЖО!$B$5:$B$576937,"&lt;"&amp;Q$2,[1]ЖО!$C$5:$C$576937,$B$34)</f>
        <v>0</v>
      </c>
    </row>
    <row r="36" spans="1:16" s="11" customFormat="1" x14ac:dyDescent="0.25">
      <c r="A36" s="22" t="s">
        <v>8</v>
      </c>
      <c r="B36" s="32" t="s">
        <v>27</v>
      </c>
      <c r="C36" s="16">
        <f>SUMIFS([1]ЖО!$G$5:$G$576937,[1]ЖО!$H$5:$H$576937,20,[1]ЖО!$D$5:$D$576937,$B$36,[1]ЖО!$B$5:$B$576937,"&gt;="&amp;C$2,[1]ЖО!$B$5:$B$576937,"&lt;"&amp;D$2,[1]ЖО!$C$5:$C$576937,$B$34)</f>
        <v>0</v>
      </c>
      <c r="D36" s="16">
        <f>SUMIFS([1]ЖО!$G$5:$G$576937,[1]ЖО!$H$5:$H$576937,20,[1]ЖО!$D$5:$D$576937,$B$36,[1]ЖО!$B$5:$B$576937,"&gt;="&amp;D$2,[1]ЖО!$B$5:$B$576937,"&lt;"&amp;E$2,[1]ЖО!$C$5:$C$576937,$B$34)</f>
        <v>0</v>
      </c>
      <c r="E36" s="16">
        <f>SUMIFS([1]ЖО!$G$5:$G$576937,[1]ЖО!$H$5:$H$576937,20,[1]ЖО!$D$5:$D$576937,$B$36,[1]ЖО!$B$5:$B$576937,"&gt;="&amp;E$2,[1]ЖО!$B$5:$B$576937,"&lt;"&amp;F$2,[1]ЖО!$C$5:$C$576937,$B$34)</f>
        <v>0</v>
      </c>
      <c r="F36" s="16">
        <f>SUMIFS([1]ЖО!$G$5:$G$576937,[1]ЖО!$H$5:$H$576937,20,[1]ЖО!$D$5:$D$576937,$B$36,[1]ЖО!$B$5:$B$576937,"&gt;="&amp;F$2,[1]ЖО!$B$5:$B$576937,"&lt;"&amp;G$2,[1]ЖО!$C$5:$C$576937,$B$34)</f>
        <v>0</v>
      </c>
      <c r="G36" s="16">
        <f>SUMIFS([1]ЖО!$G$5:$G$576937,[1]ЖО!$H$5:$H$576937,20,[1]ЖО!$D$5:$D$576937,$B$36,[1]ЖО!$B$5:$B$576937,"&gt;="&amp;G$2,[1]ЖО!$B$5:$B$576937,"&lt;"&amp;H$2,[1]ЖО!$C$5:$C$576937,$B$34)</f>
        <v>40245</v>
      </c>
      <c r="H36" s="16">
        <f>SUMIFS([1]ЖО!$G$5:$G$576937,[1]ЖО!$H$5:$H$576937,20,[1]ЖО!$D$5:$D$576937,$B$36,[1]ЖО!$B$5:$B$576937,"&gt;="&amp;H$2,[1]ЖО!$B$5:$B$576937,"&lt;"&amp;I$2,[1]ЖО!$C$5:$C$576937,$B$34)</f>
        <v>0</v>
      </c>
      <c r="I36" s="16">
        <f>SUMIFS([1]ЖО!$G$5:$G$576937,[1]ЖО!$H$5:$H$576937,20,[1]ЖО!$D$5:$D$576937,$B$36,[1]ЖО!$B$5:$B$576937,"&gt;="&amp;I$2,[1]ЖО!$B$5:$B$576937,"&lt;"&amp;J$2,[1]ЖО!$C$5:$C$576937,$B$34)</f>
        <v>6000</v>
      </c>
      <c r="J36" s="16">
        <f>SUMIFS([1]ЖО!$G$5:$G$576937,[1]ЖО!$H$5:$H$576937,20,[1]ЖО!$D$5:$D$576937,$B$36,[1]ЖО!$B$5:$B$576937,"&gt;="&amp;J$2,[1]ЖО!$B$5:$B$576937,"&lt;"&amp;K$2,[1]ЖО!$C$5:$C$576937,$B$34)</f>
        <v>6000</v>
      </c>
      <c r="K36" s="16">
        <f>SUMIFS([1]ЖО!$G$5:$G$576937,[1]ЖО!$H$5:$H$576937,20,[1]ЖО!$D$5:$D$576937,$B$36,[1]ЖО!$B$5:$B$576937,"&gt;="&amp;K$2,[1]ЖО!$B$5:$B$576937,"&lt;"&amp;L$2,[1]ЖО!$C$5:$C$576937,$B$34)</f>
        <v>22092.400000000001</v>
      </c>
      <c r="L36" s="16">
        <f>SUMIFS([1]ЖО!$G$5:$G$576937,[1]ЖО!$H$5:$H$576937,20,[1]ЖО!$D$5:$D$576937,$B$36,[1]ЖО!$B$5:$B$576937,"&gt;="&amp;L$2,[1]ЖО!$B$5:$B$576937,"&lt;"&amp;M$2,[1]ЖО!$C$5:$C$576937,$B$34)</f>
        <v>23510</v>
      </c>
      <c r="M36" s="16">
        <f>SUMIFS([1]ЖО!$G$5:$G$576937,[1]ЖО!$H$5:$H$576937,20,[1]ЖО!$D$5:$D$576937,$B$36,[1]ЖО!$B$5:$B$576937,"&gt;="&amp;M$2,[1]ЖО!$B$5:$B$576937,"&lt;"&amp;N$2,[1]ЖО!$C$5:$C$576937,$B$34)</f>
        <v>19224.8</v>
      </c>
      <c r="N36" s="16">
        <f>SUMIFS([1]ЖО!$G$5:$G$576937,[1]ЖО!$H$5:$H$576937,20,[1]ЖО!$D$5:$D$576937,$B$36,[1]ЖО!$B$5:$B$576937,"&gt;="&amp;N$2,[1]ЖО!$B$5:$B$576937,"&lt;"&amp;O$2,[1]ЖО!$C$5:$C$576937,$B$34)</f>
        <v>0</v>
      </c>
      <c r="O36" s="16">
        <f>SUMIFS([1]ЖО!$G$5:$G$576937,[1]ЖО!$H$5:$H$576937,20,[1]ЖО!$D$5:$D$576937,$B$36,[1]ЖО!$B$5:$B$576937,"&gt;="&amp;O$2,[1]ЖО!$B$5:$B$576937,"&lt;"&amp;P$2,[1]ЖО!$C$5:$C$576937,$B$34)</f>
        <v>0</v>
      </c>
      <c r="P36" s="16">
        <f>SUMIFS([1]ЖО!$G$5:$G$576937,[1]ЖО!$H$5:$H$576937,20,[1]ЖО!$D$5:$D$576937,$B$36,[1]ЖО!$B$5:$B$576937,"&gt;="&amp;P$2,[1]ЖО!$B$5:$B$576937,"&lt;"&amp;Q$2,[1]ЖО!$C$5:$C$576937,$B$34)</f>
        <v>0</v>
      </c>
    </row>
    <row r="37" spans="1:16" s="11" customFormat="1" x14ac:dyDescent="0.25">
      <c r="A37" s="22" t="s">
        <v>8</v>
      </c>
      <c r="B37" s="32" t="s">
        <v>23</v>
      </c>
      <c r="C37" s="16">
        <f>SUMIFS([1]ЖО!$G$5:$G$576937,[1]ЖО!$H$5:$H$576937,20,[1]ЖО!$D$5:$D$576937,$B$37,[1]ЖО!$B$5:$B$576937,"&gt;="&amp;C$2,[1]ЖО!$B$5:$B$576937,"&lt;"&amp;D$2,[1]ЖО!$C$5:$C$576937,$B$34)</f>
        <v>0</v>
      </c>
      <c r="D37" s="16">
        <f>SUMIFS([1]ЖО!$G$5:$G$576937,[1]ЖО!$H$5:$H$576937,20,[1]ЖО!$D$5:$D$576937,$B$37,[1]ЖО!$B$5:$B$576937,"&gt;="&amp;D$2,[1]ЖО!$B$5:$B$576937,"&lt;"&amp;E$2,[1]ЖО!$C$5:$C$576937,$B$34)</f>
        <v>0</v>
      </c>
      <c r="E37" s="16">
        <f>SUMIFS([1]ЖО!$G$5:$G$576937,[1]ЖО!$H$5:$H$576937,20,[1]ЖО!$D$5:$D$576937,$B$37,[1]ЖО!$B$5:$B$576937,"&gt;="&amp;E$2,[1]ЖО!$B$5:$B$576937,"&lt;"&amp;F$2,[1]ЖО!$C$5:$C$576937,$B$34)</f>
        <v>0</v>
      </c>
      <c r="F37" s="16">
        <f>SUMIFS([1]ЖО!$G$5:$G$576937,[1]ЖО!$H$5:$H$576937,20,[1]ЖО!$D$5:$D$576937,$B$37,[1]ЖО!$B$5:$B$576937,"&gt;="&amp;F$2,[1]ЖО!$B$5:$B$576937,"&lt;"&amp;G$2,[1]ЖО!$C$5:$C$576937,$B$34)</f>
        <v>0</v>
      </c>
      <c r="G37" s="16">
        <f>SUMIFS([1]ЖО!$G$5:$G$576937,[1]ЖО!$H$5:$H$576937,20,[1]ЖО!$D$5:$D$576937,$B$37,[1]ЖО!$B$5:$B$576937,"&gt;="&amp;G$2,[1]ЖО!$B$5:$B$576937,"&lt;"&amp;H$2,[1]ЖО!$C$5:$C$576937,$B$34)</f>
        <v>2500</v>
      </c>
      <c r="H37" s="16">
        <f>SUMIFS([1]ЖО!$G$5:$G$576937,[1]ЖО!$H$5:$H$576937,20,[1]ЖО!$D$5:$D$576937,$B$37,[1]ЖО!$B$5:$B$576937,"&gt;="&amp;H$2,[1]ЖО!$B$5:$B$576937,"&lt;"&amp;I$2,[1]ЖО!$C$5:$C$576937,$B$34)</f>
        <v>2407</v>
      </c>
      <c r="I37" s="16">
        <f>SUMIFS([1]ЖО!$G$5:$G$576937,[1]ЖО!$H$5:$H$576937,20,[1]ЖО!$D$5:$D$576937,$B$37,[1]ЖО!$B$5:$B$576937,"&gt;="&amp;I$2,[1]ЖО!$B$5:$B$576937,"&lt;"&amp;J$2,[1]ЖО!$C$5:$C$576937,$B$34)</f>
        <v>0</v>
      </c>
      <c r="J37" s="16">
        <f>SUMIFS([1]ЖО!$G$5:$G$576937,[1]ЖО!$H$5:$H$576937,20,[1]ЖО!$D$5:$D$576937,$B$37,[1]ЖО!$B$5:$B$576937,"&gt;="&amp;J$2,[1]ЖО!$B$5:$B$576937,"&lt;"&amp;K$2,[1]ЖО!$C$5:$C$576937,$B$34)</f>
        <v>1118</v>
      </c>
      <c r="K37" s="16">
        <f>SUMIFS([1]ЖО!$G$5:$G$576937,[1]ЖО!$H$5:$H$576937,20,[1]ЖО!$D$5:$D$576937,$B$37,[1]ЖО!$B$5:$B$576937,"&gt;="&amp;K$2,[1]ЖО!$B$5:$B$576937,"&lt;"&amp;L$2,[1]ЖО!$C$5:$C$576937,$B$34)</f>
        <v>0</v>
      </c>
      <c r="L37" s="16">
        <f>SUMIFS([1]ЖО!$G$5:$G$576937,[1]ЖО!$H$5:$H$576937,20,[1]ЖО!$D$5:$D$576937,$B$37,[1]ЖО!$B$5:$B$576937,"&gt;="&amp;L$2,[1]ЖО!$B$5:$B$576937,"&lt;"&amp;M$2,[1]ЖО!$C$5:$C$576937,$B$34)</f>
        <v>7000</v>
      </c>
      <c r="M37" s="16">
        <f>SUMIFS([1]ЖО!$G$5:$G$576937,[1]ЖО!$H$5:$H$576937,20,[1]ЖО!$D$5:$D$576937,$B$37,[1]ЖО!$B$5:$B$576937,"&gt;="&amp;M$2,[1]ЖО!$B$5:$B$576937,"&lt;"&amp;N$2,[1]ЖО!$C$5:$C$576937,$B$34)</f>
        <v>0</v>
      </c>
      <c r="N37" s="16">
        <f>SUMIFS([1]ЖО!$G$5:$G$576937,[1]ЖО!$H$5:$H$576937,20,[1]ЖО!$D$5:$D$576937,$B$37,[1]ЖО!$B$5:$B$576937,"&gt;="&amp;N$2,[1]ЖО!$B$5:$B$576937,"&lt;"&amp;O$2,[1]ЖО!$C$5:$C$576937,$B$34)</f>
        <v>0</v>
      </c>
      <c r="O37" s="16">
        <f>SUMIFS([1]ЖО!$G$5:$G$576937,[1]ЖО!$H$5:$H$576937,20,[1]ЖО!$D$5:$D$576937,$B$37,[1]ЖО!$B$5:$B$576937,"&gt;="&amp;O$2,[1]ЖО!$B$5:$B$576937,"&lt;"&amp;P$2,[1]ЖО!$C$5:$C$576937,$B$34)</f>
        <v>0</v>
      </c>
      <c r="P37" s="16">
        <f>SUMIFS([1]ЖО!$G$5:$G$576937,[1]ЖО!$H$5:$H$576937,20,[1]ЖО!$D$5:$D$576937,$B$37,[1]ЖО!$B$5:$B$576937,"&gt;="&amp;P$2,[1]ЖО!$B$5:$B$576937,"&lt;"&amp;Q$2,[1]ЖО!$C$5:$C$576937,$B$34)</f>
        <v>0</v>
      </c>
    </row>
    <row r="38" spans="1:16" s="11" customFormat="1" x14ac:dyDescent="0.25">
      <c r="A38" s="22" t="s">
        <v>8</v>
      </c>
      <c r="B38" s="32" t="s">
        <v>16</v>
      </c>
      <c r="C38" s="16"/>
      <c r="D38" s="16"/>
      <c r="E38" s="16"/>
      <c r="F38" s="16"/>
      <c r="G38" s="16"/>
      <c r="H38" s="16"/>
      <c r="I38" s="16"/>
      <c r="J38" s="16"/>
      <c r="K38" s="16"/>
      <c r="L38" s="16">
        <f>'[1]Подотчетники (2)'!Y156</f>
        <v>0</v>
      </c>
      <c r="M38" s="16"/>
      <c r="N38" s="16"/>
      <c r="O38" s="16"/>
      <c r="P38" s="16"/>
    </row>
    <row r="39" spans="1:16" s="11" customFormat="1" x14ac:dyDescent="0.25">
      <c r="A39" s="22" t="s">
        <v>8</v>
      </c>
      <c r="B39" s="29" t="s">
        <v>33</v>
      </c>
      <c r="C39" s="16">
        <f>SUM(C40:C42)</f>
        <v>16000</v>
      </c>
      <c r="D39" s="16">
        <f t="shared" ref="D39:P39" si="7">SUM(D40:D42)</f>
        <v>16000</v>
      </c>
      <c r="E39" s="16">
        <f t="shared" si="7"/>
        <v>35250.199999999997</v>
      </c>
      <c r="F39" s="16">
        <f t="shared" si="7"/>
        <v>14500</v>
      </c>
      <c r="G39" s="16">
        <f t="shared" si="7"/>
        <v>23926.78</v>
      </c>
      <c r="H39" s="16">
        <f t="shared" si="7"/>
        <v>27347.41</v>
      </c>
      <c r="I39" s="16">
        <f>SUM(I40:I42)</f>
        <v>4300</v>
      </c>
      <c r="J39" s="16">
        <f t="shared" si="7"/>
        <v>56740</v>
      </c>
      <c r="K39" s="16">
        <f>SUM(K40:K42)</f>
        <v>24284.43</v>
      </c>
      <c r="L39" s="16">
        <f>SUM(L40:L42)</f>
        <v>32000</v>
      </c>
      <c r="M39" s="16">
        <f t="shared" si="7"/>
        <v>15000</v>
      </c>
      <c r="N39" s="16">
        <f t="shared" si="7"/>
        <v>0</v>
      </c>
      <c r="O39" s="16">
        <f t="shared" si="7"/>
        <v>0</v>
      </c>
      <c r="P39" s="16">
        <f t="shared" si="7"/>
        <v>0</v>
      </c>
    </row>
    <row r="40" spans="1:16" s="11" customFormat="1" x14ac:dyDescent="0.25">
      <c r="A40" s="22" t="s">
        <v>8</v>
      </c>
      <c r="B40" s="32" t="s">
        <v>34</v>
      </c>
      <c r="C40" s="16">
        <f>SUMIFS([1]ЖО!$G$5:$G$576937,[1]ЖО!$H$5:$H$576937,20,[1]ЖО!$D$5:$D$576937,$B$40,[1]ЖО!$B$5:$B$576937,"&gt;="&amp;C$2,[1]ЖО!$B$5:$B$576937,"&lt;"&amp;D$2,[1]ЖО!$C$5:$C$576937,$B$39)</f>
        <v>16000</v>
      </c>
      <c r="D40" s="16">
        <f>SUMIFS([1]ЖО!$G$5:$G$576937,[1]ЖО!$H$5:$H$576937,20,[1]ЖО!$D$5:$D$576937,$B$40,[1]ЖО!$B$5:$B$576937,"&gt;="&amp;D$2,[1]ЖО!$B$5:$B$576937,"&lt;"&amp;E$2,[1]ЖО!$C$5:$C$576937,$B$39)</f>
        <v>16000</v>
      </c>
      <c r="E40" s="16">
        <f>SUMIFS([1]ЖО!$G$5:$G$576937,[1]ЖО!$H$5:$H$576937,20,[1]ЖО!$D$5:$D$576937,$B$40,[1]ЖО!$B$5:$B$576937,"&gt;="&amp;E$2,[1]ЖО!$B$5:$B$576937,"&lt;"&amp;F$2,[1]ЖО!$C$5:$C$576937,$B$39)</f>
        <v>16800</v>
      </c>
      <c r="F40" s="16">
        <f>SUMIFS([1]ЖО!$G$5:$G$576937,[1]ЖО!$H$5:$H$576937,20,[1]ЖО!$D$5:$D$576937,$B$40,[1]ЖО!$B$5:$B$576937,"&gt;="&amp;F$2,[1]ЖО!$B$5:$B$576937,"&lt;"&amp;G$2,[1]ЖО!$C$5:$C$576937,$B$39)</f>
        <v>14500</v>
      </c>
      <c r="G40" s="16">
        <f>SUMIFS([1]ЖО!$G$5:$G$576937,[1]ЖО!$H$5:$H$576937,20,[1]ЖО!$D$5:$D$576937,$B$40,[1]ЖО!$B$5:$B$576937,"&gt;="&amp;G$2,[1]ЖО!$B$5:$B$576937,"&lt;"&amp;H$2,[1]ЖО!$C$5:$C$576937,$B$39)</f>
        <v>0</v>
      </c>
      <c r="H40" s="16">
        <f>SUMIFS([1]ЖО!$G$5:$G$576937,[1]ЖО!$H$5:$H$576937,20,[1]ЖО!$D$5:$D$576937,$B$40,[1]ЖО!$B$5:$B$576937,"&gt;="&amp;H$2,[1]ЖО!$B$5:$B$576937,"&lt;"&amp;I$2,[1]ЖО!$C$5:$C$576937,$B$39)</f>
        <v>0</v>
      </c>
      <c r="I40" s="16">
        <f>SUMIFS([1]ЖО!$G$5:$G$576937,[1]ЖО!$H$5:$H$576937,20,[1]ЖО!$D$5:$D$576937,$B$40,[1]ЖО!$B$5:$B$576937,"&gt;="&amp;I$2,[1]ЖО!$B$5:$B$576937,"&lt;"&amp;J$2,[1]ЖО!$C$5:$C$576937,$B$39)</f>
        <v>0</v>
      </c>
      <c r="J40" s="16">
        <f>SUMIFS([1]ЖО!$G$5:$G$576937,[1]ЖО!$H$5:$H$576937,20,[1]ЖО!$D$5:$D$576937,$B$40,[1]ЖО!$B$5:$B$576937,"&gt;="&amp;J$2,[1]ЖО!$B$5:$B$576937,"&lt;"&amp;K$2,[1]ЖО!$C$5:$C$576937,$B$39)</f>
        <v>22000</v>
      </c>
      <c r="K40" s="16">
        <f>SUMIFS([1]ЖО!$G$5:$G$576937,[1]ЖО!$H$5:$H$576937,20,[1]ЖО!$D$5:$D$576937,$B$40,[1]ЖО!$B$5:$B$576937,"&gt;="&amp;K$2,[1]ЖО!$B$5:$B$576937,"&lt;"&amp;L$2,[1]ЖО!$C$5:$C$576937,$B$39)</f>
        <v>0</v>
      </c>
      <c r="L40" s="16">
        <f>SUMIFS([1]ЖО!$G$5:$G$576937,[1]ЖО!$H$5:$H$576937,20,[1]ЖО!$D$5:$D$576937,$B$40,[1]ЖО!$B$5:$B$576937,"&gt;="&amp;L$2,[1]ЖО!$B$5:$B$576937,"&lt;"&amp;M$2,[1]ЖО!$C$5:$C$576937,$B$39)</f>
        <v>0</v>
      </c>
      <c r="M40" s="16">
        <f>SUMIFS([1]ЖО!$G$5:$G$576937,[1]ЖО!$H$5:$H$576937,20,[1]ЖО!$D$5:$D$576937,$B$40,[1]ЖО!$B$5:$B$576937,"&gt;="&amp;M$2,[1]ЖО!$B$5:$B$576937,"&lt;"&amp;N$2,[1]ЖО!$C$5:$C$576937,$B$39)</f>
        <v>0</v>
      </c>
      <c r="N40" s="16">
        <f>SUMIFS([1]ЖО!$G$5:$G$576937,[1]ЖО!$H$5:$H$576937,20,[1]ЖО!$D$5:$D$576937,$B$40,[1]ЖО!$B$5:$B$576937,"&gt;="&amp;N$2,[1]ЖО!$B$5:$B$576937,"&lt;"&amp;O$2,[1]ЖО!$C$5:$C$576937,$B$39)</f>
        <v>0</v>
      </c>
      <c r="O40" s="16">
        <f>SUMIFS([1]ЖО!$G$5:$G$576937,[1]ЖО!$H$5:$H$576937,20,[1]ЖО!$D$5:$D$576937,$B$40,[1]ЖО!$B$5:$B$576937,"&gt;="&amp;O$2,[1]ЖО!$B$5:$B$576937,"&lt;"&amp;P$2,[1]ЖО!$C$5:$C$576937,$B$39)</f>
        <v>0</v>
      </c>
      <c r="P40" s="16">
        <f>SUMIFS([1]ЖО!$G$5:$G$576937,[1]ЖО!$H$5:$H$576937,20,[1]ЖО!$D$5:$D$576937,$B$40,[1]ЖО!$B$5:$B$576937,"&gt;="&amp;P$2,[1]ЖО!$B$5:$B$576937,"&lt;"&amp;Q$2,[1]ЖО!$C$5:$C$576937,$B$39)</f>
        <v>0</v>
      </c>
    </row>
    <row r="41" spans="1:16" s="11" customFormat="1" x14ac:dyDescent="0.25">
      <c r="A41" s="22" t="s">
        <v>8</v>
      </c>
      <c r="B41" s="32" t="s">
        <v>35</v>
      </c>
      <c r="C41" s="16">
        <f>SUMIFS([1]ЖО!$G$5:$G$576937,[1]ЖО!$H$5:$H$576937,20,[1]ЖО!$D$5:$D$576937,$B$41,[1]ЖО!$B$5:$B$576937,"&gt;="&amp;C$2,[1]ЖО!$B$5:$B$576937,"&lt;"&amp;D$2,[1]ЖО!$C$5:$C$576937,$B$39)</f>
        <v>0</v>
      </c>
      <c r="D41" s="16">
        <f>SUMIFS([1]ЖО!$G$5:$G$576937,[1]ЖО!$H$5:$H$576937,20,[1]ЖО!$D$5:$D$576937,$B$41,[1]ЖО!$B$5:$B$576937,"&gt;="&amp;D$2,[1]ЖО!$B$5:$B$576937,"&lt;"&amp;E$2,[1]ЖО!$C$5:$C$576937,$B$39)</f>
        <v>0</v>
      </c>
      <c r="E41" s="16">
        <f>SUMIFS([1]ЖО!$G$5:$G$576937,[1]ЖО!$H$5:$H$576937,20,[1]ЖО!$D$5:$D$576937,$B$41,[1]ЖО!$B$5:$B$576937,"&gt;="&amp;E$2,[1]ЖО!$B$5:$B$576937,"&lt;"&amp;F$2,[1]ЖО!$C$5:$C$576937,$B$39)</f>
        <v>18450.2</v>
      </c>
      <c r="F41" s="16">
        <f>SUMIFS([1]ЖО!$G$5:$G$576937,[1]ЖО!$H$5:$H$576937,20,[1]ЖО!$D$5:$D$576937,$B$41,[1]ЖО!$B$5:$B$576937,"&gt;="&amp;F$2,[1]ЖО!$B$5:$B$576937,"&lt;"&amp;G$2,[1]ЖО!$C$5:$C$576937,$B$39)</f>
        <v>0</v>
      </c>
      <c r="G41" s="16">
        <f>SUMIFS([1]ЖО!$G$5:$G$576937,[1]ЖО!$H$5:$H$576937,20,[1]ЖО!$D$5:$D$576937,$B$41,[1]ЖО!$B$5:$B$576937,"&gt;="&amp;G$2,[1]ЖО!$B$5:$B$576937,"&lt;"&amp;H$2,[1]ЖО!$C$5:$C$576937,$B$39)</f>
        <v>23926.78</v>
      </c>
      <c r="H41" s="16">
        <f>SUMIFS([1]ЖО!$G$5:$G$576937,[1]ЖО!$H$5:$H$576937,20,[1]ЖО!$D$5:$D$576937,$B$41,[1]ЖО!$B$5:$B$576937,"&gt;="&amp;H$2,[1]ЖО!$B$5:$B$576937,"&lt;"&amp;I$2,[1]ЖО!$C$5:$C$576937,$B$39)</f>
        <v>27347.41</v>
      </c>
      <c r="I41" s="16">
        <f>SUMIFS([1]ЖО!$G$5:$G$576937,[1]ЖО!$H$5:$H$576937,20,[1]ЖО!$D$5:$D$576937,$B$41,[1]ЖО!$B$5:$B$576937,"&gt;="&amp;I$2,[1]ЖО!$B$5:$B$576937,"&lt;"&amp;J$2,[1]ЖО!$C$5:$C$576937,$B$39)</f>
        <v>4300</v>
      </c>
      <c r="J41" s="16">
        <f>SUMIFS([1]ЖО!$G$5:$G$576937,[1]ЖО!$H$5:$H$576937,20,[1]ЖО!$D$5:$D$576937,$B$41,[1]ЖО!$B$5:$B$576937,"&gt;="&amp;J$2,[1]ЖО!$B$5:$B$576937,"&lt;"&amp;K$2,[1]ЖО!$C$5:$C$576937,$B$39)</f>
        <v>34740</v>
      </c>
      <c r="K41" s="16">
        <f>SUMIFS([1]ЖО!$G$5:$G$576937,[1]ЖО!$H$5:$H$576937,20,[1]ЖО!$D$5:$D$576937,$B$41,[1]ЖО!$B$5:$B$576937,"&gt;="&amp;K$2,[1]ЖО!$B$5:$B$576937,"&lt;"&amp;L$2,[1]ЖО!$C$5:$C$576937,$B$39)</f>
        <v>24284.43</v>
      </c>
      <c r="L41" s="16">
        <f>SUMIFS([1]ЖО!$G$5:$G$576937,[1]ЖО!$H$5:$H$576937,20,[1]ЖО!$D$5:$D$576937,$B$41,[1]ЖО!$B$5:$B$576937,"&gt;="&amp;L$2,[1]ЖО!$B$5:$B$576937,"&lt;"&amp;M$2,[1]ЖО!$C$5:$C$576937,$B$39)</f>
        <v>27000</v>
      </c>
      <c r="M41" s="16">
        <f>SUMIFS([1]ЖО!$G$5:$G$576937,[1]ЖО!$H$5:$H$576937,20,[1]ЖО!$D$5:$D$576937,$B$41,[1]ЖО!$B$5:$B$576937,"&gt;="&amp;M$2,[1]ЖО!$B$5:$B$576937,"&lt;"&amp;N$2,[1]ЖО!$C$5:$C$576937,$B$39)</f>
        <v>15000</v>
      </c>
      <c r="N41" s="16">
        <f>SUMIFS([1]ЖО!$G$5:$G$576937,[1]ЖО!$H$5:$H$576937,20,[1]ЖО!$D$5:$D$576937,$B$41,[1]ЖО!$B$5:$B$576937,"&gt;="&amp;N$2,[1]ЖО!$B$5:$B$576937,"&lt;"&amp;O$2,[1]ЖО!$C$5:$C$576937,$B$39)</f>
        <v>0</v>
      </c>
      <c r="O41" s="16">
        <f>SUMIFS([1]ЖО!$G$5:$G$576937,[1]ЖО!$H$5:$H$576937,20,[1]ЖО!$D$5:$D$576937,$B$41,[1]ЖО!$B$5:$B$576937,"&gt;="&amp;O$2,[1]ЖО!$B$5:$B$576937,"&lt;"&amp;P$2,[1]ЖО!$C$5:$C$576937,$B$39)</f>
        <v>0</v>
      </c>
      <c r="P41" s="16">
        <f>SUMIFS([1]ЖО!$G$5:$G$576937,[1]ЖО!$H$5:$H$576937,20,[1]ЖО!$D$5:$D$576937,$B$41,[1]ЖО!$B$5:$B$576937,"&gt;="&amp;P$2,[1]ЖО!$B$5:$B$576937,"&lt;"&amp;Q$2,[1]ЖО!$C$5:$C$576937,$B$39)</f>
        <v>0</v>
      </c>
    </row>
    <row r="42" spans="1:16" s="11" customFormat="1" x14ac:dyDescent="0.25">
      <c r="A42" s="22" t="s">
        <v>8</v>
      </c>
      <c r="B42" s="32" t="s">
        <v>16</v>
      </c>
      <c r="C42" s="16"/>
      <c r="D42" s="16"/>
      <c r="E42" s="16"/>
      <c r="F42" s="16"/>
      <c r="G42" s="16"/>
      <c r="H42" s="16"/>
      <c r="I42" s="16"/>
      <c r="J42" s="16"/>
      <c r="K42" s="16"/>
      <c r="L42" s="16">
        <f>'[1]Подотчетники (2)'!Y157</f>
        <v>5000</v>
      </c>
      <c r="M42" s="16"/>
      <c r="N42" s="16"/>
      <c r="O42" s="16"/>
      <c r="P42" s="16"/>
    </row>
    <row r="43" spans="1:16" s="11" customFormat="1" x14ac:dyDescent="0.25">
      <c r="A43" s="22" t="s">
        <v>8</v>
      </c>
      <c r="B43" s="29" t="s">
        <v>36</v>
      </c>
      <c r="C43" s="16">
        <f>SUM(C44)</f>
        <v>0</v>
      </c>
      <c r="D43" s="16">
        <f t="shared" ref="D43:P43" si="8">SUM(D44)</f>
        <v>0</v>
      </c>
      <c r="E43" s="16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1700</v>
      </c>
      <c r="J43" s="16">
        <f t="shared" si="8"/>
        <v>208780</v>
      </c>
      <c r="K43" s="16">
        <f t="shared" si="8"/>
        <v>67614</v>
      </c>
      <c r="L43" s="16">
        <f t="shared" si="8"/>
        <v>132600</v>
      </c>
      <c r="M43" s="16">
        <f t="shared" si="8"/>
        <v>77000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6" s="11" customFormat="1" x14ac:dyDescent="0.25">
      <c r="A44" s="22" t="s">
        <v>8</v>
      </c>
      <c r="B44" s="32" t="s">
        <v>37</v>
      </c>
      <c r="C44" s="16">
        <f>SUMIFS([1]ЖО!$G$5:$G$576937,[1]ЖО!$H$5:$H$576937,20,[1]ЖО!$D$5:$D$576937,$B$44,[1]ЖО!$B$5:$B$576937,"&gt;="&amp;C$2,[1]ЖО!$B$5:$B$576937,"&lt;"&amp;D$2,[1]ЖО!$C$5:$C$576937,$B$43)</f>
        <v>0</v>
      </c>
      <c r="D44" s="16">
        <f>SUMIFS([1]ЖО!$G$5:$G$576937,[1]ЖО!$H$5:$H$576937,20,[1]ЖО!$D$5:$D$576937,$B$44,[1]ЖО!$B$5:$B$576937,"&gt;="&amp;D$2,[1]ЖО!$B$5:$B$576937,"&lt;"&amp;E$2,[1]ЖО!$C$5:$C$576937,$B$43)</f>
        <v>0</v>
      </c>
      <c r="E44" s="16">
        <f>SUMIFS([1]ЖО!$G$5:$G$576937,[1]ЖО!$H$5:$H$576937,20,[1]ЖО!$D$5:$D$576937,$B$44,[1]ЖО!$B$5:$B$576937,"&gt;="&amp;E$2,[1]ЖО!$B$5:$B$576937,"&lt;"&amp;F$2,[1]ЖО!$C$5:$C$576937,$B$43)</f>
        <v>0</v>
      </c>
      <c r="F44" s="16">
        <f>SUMIFS([1]ЖО!$G$5:$G$576937,[1]ЖО!$H$5:$H$576937,20,[1]ЖО!$D$5:$D$576937,$B$44,[1]ЖО!$B$5:$B$576937,"&gt;="&amp;F$2,[1]ЖО!$B$5:$B$576937,"&lt;"&amp;G$2,[1]ЖО!$C$5:$C$576937,$B$43)</f>
        <v>0</v>
      </c>
      <c r="G44" s="16">
        <f>SUMIFS([1]ЖО!$G$5:$G$576937,[1]ЖО!$H$5:$H$576937,20,[1]ЖО!$D$5:$D$576937,$B$44,[1]ЖО!$B$5:$B$576937,"&gt;="&amp;G$2,[1]ЖО!$B$5:$B$576937,"&lt;"&amp;H$2,[1]ЖО!$C$5:$C$576937,$B$43)</f>
        <v>0</v>
      </c>
      <c r="H44" s="16">
        <f>SUMIFS([1]ЖО!$G$5:$G$576937,[1]ЖО!$H$5:$H$576937,20,[1]ЖО!$D$5:$D$576937,$B$44,[1]ЖО!$B$5:$B$576937,"&gt;="&amp;H$2,[1]ЖО!$B$5:$B$576937,"&lt;"&amp;I$2,[1]ЖО!$C$5:$C$576937,$B$43)</f>
        <v>0</v>
      </c>
      <c r="I44" s="16">
        <f>SUMIFS([1]ЖО!$G$5:$G$576937,[1]ЖО!$H$5:$H$576937,20,[1]ЖО!$D$5:$D$576937,$B$44,[1]ЖО!$B$5:$B$576937,"&gt;="&amp;I$2,[1]ЖО!$B$5:$B$576937,"&lt;"&amp;J$2,[1]ЖО!$C$5:$C$576937,$B$43)</f>
        <v>1700</v>
      </c>
      <c r="J44" s="16">
        <f>SUMIFS([1]ЖО!$G$5:$G$576937,[1]ЖО!$H$5:$H$576937,20,[1]ЖО!$D$5:$D$576937,$B$44,[1]ЖО!$B$5:$B$576937,"&gt;="&amp;J$2,[1]ЖО!$B$5:$B$576937,"&lt;"&amp;K$2,[1]ЖО!$C$5:$C$576937,$B$43)</f>
        <v>208780</v>
      </c>
      <c r="K44" s="16">
        <f>SUMIFS([1]ЖО!$G$5:$G$576937,[1]ЖО!$H$5:$H$576937,20,[1]ЖО!$D$5:$D$576937,$B$44,[1]ЖО!$B$5:$B$576937,"&gt;="&amp;K$2,[1]ЖО!$B$5:$B$576937,"&lt;"&amp;L$2,[1]ЖО!$C$5:$C$576937,$B$43)</f>
        <v>67614</v>
      </c>
      <c r="L44" s="16">
        <f>SUMIFS([1]ЖО!$G$5:$G$576937,[1]ЖО!$H$5:$H$576937,20,[1]ЖО!$D$5:$D$576937,$B$44,[1]ЖО!$B$5:$B$576937,"&gt;="&amp;L$2,[1]ЖО!$B$5:$B$576937,"&lt;"&amp;M$2,[1]ЖО!$C$5:$C$576937,$B$43)</f>
        <v>132600</v>
      </c>
      <c r="M44" s="16">
        <f>SUMIFS([1]ЖО!$G$5:$G$576937,[1]ЖО!$H$5:$H$576937,20,[1]ЖО!$D$5:$D$576937,$B$44,[1]ЖО!$B$5:$B$576937,"&gt;="&amp;M$2,[1]ЖО!$B$5:$B$576937,"&lt;"&amp;N$2,[1]ЖО!$C$5:$C$576937,$B$43)</f>
        <v>77000</v>
      </c>
      <c r="N44" s="16">
        <f>SUMIFS([1]ЖО!$G$5:$G$576937,[1]ЖО!$H$5:$H$576937,20,[1]ЖО!$D$5:$D$576937,$B$44,[1]ЖО!$B$5:$B$576937,"&gt;="&amp;N$2,[1]ЖО!$B$5:$B$576937,"&lt;"&amp;O$2,[1]ЖО!$C$5:$C$576937,$B$43)</f>
        <v>0</v>
      </c>
      <c r="O44" s="16">
        <f>SUMIFS([1]ЖО!$G$5:$G$576937,[1]ЖО!$H$5:$H$576937,20,[1]ЖО!$D$5:$D$576937,$B$44,[1]ЖО!$B$5:$B$576937,"&gt;="&amp;O$2,[1]ЖО!$B$5:$B$576937,"&lt;"&amp;P$2,[1]ЖО!$C$5:$C$576937,$B$43)</f>
        <v>0</v>
      </c>
      <c r="P44" s="16">
        <f>SUMIFS([1]ЖО!$G$5:$G$576937,[1]ЖО!$H$5:$H$576937,20,[1]ЖО!$D$5:$D$576937,$B$44,[1]ЖО!$B$5:$B$576937,"&gt;="&amp;P$2,[1]ЖО!$B$5:$B$576937,"&lt;"&amp;Q$2,[1]ЖО!$C$5:$C$576937,$B$43)</f>
        <v>0</v>
      </c>
    </row>
    <row r="45" spans="1:16" s="11" customFormat="1" x14ac:dyDescent="0.25">
      <c r="A45" s="22" t="s">
        <v>8</v>
      </c>
      <c r="B45" s="29" t="s">
        <v>38</v>
      </c>
      <c r="C45" s="16">
        <f>SUM(C46:C48)</f>
        <v>0</v>
      </c>
      <c r="D45" s="16">
        <f t="shared" ref="D45:P45" si="9">SUM(D46:D48)</f>
        <v>0</v>
      </c>
      <c r="E45" s="16">
        <f t="shared" si="9"/>
        <v>0</v>
      </c>
      <c r="F45" s="16">
        <f t="shared" si="9"/>
        <v>0</v>
      </c>
      <c r="G45" s="16">
        <f t="shared" si="9"/>
        <v>59396</v>
      </c>
      <c r="H45" s="16">
        <f t="shared" si="9"/>
        <v>8225</v>
      </c>
      <c r="I45" s="16">
        <f t="shared" si="9"/>
        <v>8120</v>
      </c>
      <c r="J45" s="16">
        <f t="shared" si="9"/>
        <v>18774</v>
      </c>
      <c r="K45" s="16">
        <f t="shared" si="9"/>
        <v>52100</v>
      </c>
      <c r="L45" s="16">
        <f t="shared" si="9"/>
        <v>6885</v>
      </c>
      <c r="M45" s="16">
        <f t="shared" si="9"/>
        <v>0</v>
      </c>
      <c r="N45" s="16">
        <f t="shared" si="9"/>
        <v>0</v>
      </c>
      <c r="O45" s="16">
        <f t="shared" si="9"/>
        <v>0</v>
      </c>
      <c r="P45" s="16">
        <f t="shared" si="9"/>
        <v>0</v>
      </c>
    </row>
    <row r="46" spans="1:16" s="11" customFormat="1" x14ac:dyDescent="0.25">
      <c r="A46" s="22" t="s">
        <v>8</v>
      </c>
      <c r="B46" s="32" t="s">
        <v>27</v>
      </c>
      <c r="C46" s="16">
        <f>SUMIFS([1]ЖО!$G$5:$G$576937,[1]ЖО!$H$5:$H$576937,20,[1]ЖО!$D$5:$D$576937,$B$46,[1]ЖО!$B$5:$B$576937,"&gt;="&amp;C$2,[1]ЖО!$B$5:$B$576937,"&lt;"&amp;D$2,[1]ЖО!$C$5:$C$576937,$B$45)</f>
        <v>0</v>
      </c>
      <c r="D46" s="16">
        <f>SUMIFS([1]ЖО!$G$5:$G$576937,[1]ЖО!$H$5:$H$576937,20,[1]ЖО!$D$5:$D$576937,$B$46,[1]ЖО!$B$5:$B$576937,"&gt;="&amp;D$2,[1]ЖО!$B$5:$B$576937,"&lt;"&amp;E$2,[1]ЖО!$C$5:$C$576937,$B$45)</f>
        <v>0</v>
      </c>
      <c r="E46" s="16">
        <f>SUMIFS([1]ЖО!$G$5:$G$576937,[1]ЖО!$H$5:$H$576937,20,[1]ЖО!$D$5:$D$576937,$B$46,[1]ЖО!$B$5:$B$576937,"&gt;="&amp;E$2,[1]ЖО!$B$5:$B$576937,"&lt;"&amp;F$2,[1]ЖО!$C$5:$C$576937,$B$45)</f>
        <v>0</v>
      </c>
      <c r="F46" s="16">
        <f>SUMIFS([1]ЖО!$G$5:$G$576937,[1]ЖО!$H$5:$H$576937,20,[1]ЖО!$D$5:$D$576937,$B$46,[1]ЖО!$B$5:$B$576937,"&gt;="&amp;F$2,[1]ЖО!$B$5:$B$576937,"&lt;"&amp;G$2,[1]ЖО!$C$5:$C$576937,$B$45)</f>
        <v>0</v>
      </c>
      <c r="G46" s="16">
        <f>SUMIFS([1]ЖО!$G$5:$G$576937,[1]ЖО!$H$5:$H$576937,20,[1]ЖО!$D$5:$D$576937,$B$46,[1]ЖО!$B$5:$B$576937,"&gt;="&amp;G$2,[1]ЖО!$B$5:$B$576937,"&lt;"&amp;H$2,[1]ЖО!$C$5:$C$576937,$B$45)</f>
        <v>37735</v>
      </c>
      <c r="H46" s="16">
        <f>SUMIFS([1]ЖО!$G$5:$G$576937,[1]ЖО!$H$5:$H$576937,20,[1]ЖО!$D$5:$D$576937,$B$46,[1]ЖО!$B$5:$B$576937,"&gt;="&amp;H$2,[1]ЖО!$B$5:$B$576937,"&lt;"&amp;I$2,[1]ЖО!$C$5:$C$576937,$B$45)</f>
        <v>5925</v>
      </c>
      <c r="I46" s="16">
        <f>SUMIFS([1]ЖО!$G$5:$G$576937,[1]ЖО!$H$5:$H$576937,20,[1]ЖО!$D$5:$D$576937,$B$46,[1]ЖО!$B$5:$B$576937,"&gt;="&amp;I$2,[1]ЖО!$B$5:$B$576937,"&lt;"&amp;J$2,[1]ЖО!$C$5:$C$576937,$B$45)</f>
        <v>6000</v>
      </c>
      <c r="J46" s="16">
        <f>SUMIFS([1]ЖО!$G$5:$G$576937,[1]ЖО!$H$5:$H$576937,20,[1]ЖО!$D$5:$D$576937,$B$46,[1]ЖО!$B$5:$B$576937,"&gt;="&amp;J$2,[1]ЖО!$B$5:$B$576937,"&lt;"&amp;K$2,[1]ЖО!$C$5:$C$576937,$B$45)</f>
        <v>18774</v>
      </c>
      <c r="K46" s="16">
        <f>SUMIFS([1]ЖО!$G$5:$G$576937,[1]ЖО!$H$5:$H$576937,20,[1]ЖО!$D$5:$D$576937,$B$46,[1]ЖО!$B$5:$B$576937,"&gt;="&amp;K$2,[1]ЖО!$B$5:$B$576937,"&lt;"&amp;L$2,[1]ЖО!$C$5:$C$576937,$B$45)</f>
        <v>0</v>
      </c>
      <c r="L46" s="16">
        <f>SUMIFS([1]ЖО!$G$5:$G$576937,[1]ЖО!$H$5:$H$576937,20,[1]ЖО!$D$5:$D$576937,$B$46,[1]ЖО!$B$5:$B$576937,"&gt;="&amp;L$2,[1]ЖО!$B$5:$B$576937,"&lt;"&amp;M$2,[1]ЖО!$C$5:$C$576937,$B$45)</f>
        <v>0</v>
      </c>
      <c r="M46" s="16">
        <f>SUMIFS([1]ЖО!$G$5:$G$576937,[1]ЖО!$H$5:$H$576937,20,[1]ЖО!$D$5:$D$576937,$B$46,[1]ЖО!$B$5:$B$576937,"&gt;="&amp;M$2,[1]ЖО!$B$5:$B$576937,"&lt;"&amp;N$2,[1]ЖО!$C$5:$C$576937,$B$45)</f>
        <v>0</v>
      </c>
      <c r="N46" s="16">
        <f>SUMIFS([1]ЖО!$G$5:$G$576937,[1]ЖО!$H$5:$H$576937,20,[1]ЖО!$D$5:$D$576937,$B$46,[1]ЖО!$B$5:$B$576937,"&gt;="&amp;N$2,[1]ЖО!$B$5:$B$576937,"&lt;"&amp;O$2,[1]ЖО!$C$5:$C$576937,$B$45)</f>
        <v>0</v>
      </c>
      <c r="O46" s="16">
        <f>SUMIFS([1]ЖО!$G$5:$G$576937,[1]ЖО!$H$5:$H$576937,20,[1]ЖО!$D$5:$D$576937,$B$46,[1]ЖО!$B$5:$B$576937,"&gt;="&amp;O$2,[1]ЖО!$B$5:$B$576937,"&lt;"&amp;P$2,[1]ЖО!$C$5:$C$576937,$B$45)</f>
        <v>0</v>
      </c>
      <c r="P46" s="16">
        <f>SUMIFS([1]ЖО!$G$5:$G$576937,[1]ЖО!$H$5:$H$576937,20,[1]ЖО!$D$5:$D$576937,$B$46,[1]ЖО!$B$5:$B$576937,"&gt;="&amp;P$2,[1]ЖО!$B$5:$B$576937,"&lt;"&amp;Q$2,[1]ЖО!$C$5:$C$576937,$B$45)</f>
        <v>0</v>
      </c>
    </row>
    <row r="47" spans="1:16" s="11" customFormat="1" x14ac:dyDescent="0.25">
      <c r="A47" s="22" t="s">
        <v>8</v>
      </c>
      <c r="B47" s="32" t="s">
        <v>23</v>
      </c>
      <c r="C47" s="16">
        <f>SUMIFS([1]ЖО!$G$5:$G$576937,[1]ЖО!$H$5:$H$576937,20,[1]ЖО!$D$5:$D$576937,$B$47,[1]ЖО!$B$5:$B$576937,"&gt;="&amp;C$2,[1]ЖО!$B$5:$B$576937,"&lt;"&amp;D$2,[1]ЖО!$C$5:$C$576937,$B$45)</f>
        <v>0</v>
      </c>
      <c r="D47" s="16">
        <f>SUMIFS([1]ЖО!$G$5:$G$576937,[1]ЖО!$H$5:$H$576937,20,[1]ЖО!$D$5:$D$576937,$B$47,[1]ЖО!$B$5:$B$576937,"&gt;="&amp;D$2,[1]ЖО!$B$5:$B$576937,"&lt;"&amp;E$2,[1]ЖО!$C$5:$C$576937,$B$45)</f>
        <v>0</v>
      </c>
      <c r="E47" s="16">
        <f>SUMIFS([1]ЖО!$G$5:$G$576937,[1]ЖО!$H$5:$H$576937,20,[1]ЖО!$D$5:$D$576937,$B$47,[1]ЖО!$B$5:$B$576937,"&gt;="&amp;E$2,[1]ЖО!$B$5:$B$576937,"&lt;"&amp;F$2,[1]ЖО!$C$5:$C$576937,$B$45)</f>
        <v>0</v>
      </c>
      <c r="F47" s="16">
        <f>SUMIFS([1]ЖО!$G$5:$G$576937,[1]ЖО!$H$5:$H$576937,20,[1]ЖО!$D$5:$D$576937,$B$47,[1]ЖО!$B$5:$B$576937,"&gt;="&amp;F$2,[1]ЖО!$B$5:$B$576937,"&lt;"&amp;G$2,[1]ЖО!$C$5:$C$576937,$B$45)</f>
        <v>0</v>
      </c>
      <c r="G47" s="16">
        <f>SUMIFS([1]ЖО!$G$5:$G$576937,[1]ЖО!$H$5:$H$576937,20,[1]ЖО!$D$5:$D$576937,$B$47,[1]ЖО!$B$5:$B$576937,"&gt;="&amp;G$2,[1]ЖО!$B$5:$B$576937,"&lt;"&amp;H$2,[1]ЖО!$C$5:$C$576937,$B$45)</f>
        <v>21661</v>
      </c>
      <c r="H47" s="16">
        <f>SUMIFS([1]ЖО!$G$5:$G$576937,[1]ЖО!$H$5:$H$576937,20,[1]ЖО!$D$5:$D$576937,$B$47,[1]ЖО!$B$5:$B$576937,"&gt;="&amp;H$2,[1]ЖО!$B$5:$B$576937,"&lt;"&amp;I$2,[1]ЖО!$C$5:$C$576937,$B$45)</f>
        <v>2300</v>
      </c>
      <c r="I47" s="16">
        <f>SUMIFS([1]ЖО!$G$5:$G$576937,[1]ЖО!$H$5:$H$576937,20,[1]ЖО!$D$5:$D$576937,$B$47,[1]ЖО!$B$5:$B$576937,"&gt;="&amp;I$2,[1]ЖО!$B$5:$B$576937,"&lt;"&amp;J$2,[1]ЖО!$C$5:$C$576937,$B$45)</f>
        <v>2120</v>
      </c>
      <c r="J47" s="16">
        <f>SUMIFS([1]ЖО!$G$5:$G$576937,[1]ЖО!$H$5:$H$576937,20,[1]ЖО!$D$5:$D$576937,$B$47,[1]ЖО!$B$5:$B$576937,"&gt;="&amp;J$2,[1]ЖО!$B$5:$B$576937,"&lt;"&amp;K$2,[1]ЖО!$C$5:$C$576937,$B$45)</f>
        <v>0</v>
      </c>
      <c r="K47" s="16">
        <f>SUMIFS([1]ЖО!$G$5:$G$576937,[1]ЖО!$H$5:$H$576937,20,[1]ЖО!$D$5:$D$576937,$B$47,[1]ЖО!$B$5:$B$576937,"&gt;="&amp;K$2,[1]ЖО!$B$5:$B$576937,"&lt;"&amp;L$2,[1]ЖО!$C$5:$C$576937,$B$45)</f>
        <v>1500</v>
      </c>
      <c r="L47" s="16">
        <f>SUMIFS([1]ЖО!$G$5:$G$576937,[1]ЖО!$H$5:$H$576937,20,[1]ЖО!$D$5:$D$576937,$B$47,[1]ЖО!$B$5:$B$576937,"&gt;="&amp;L$2,[1]ЖО!$B$5:$B$576937,"&lt;"&amp;M$2,[1]ЖО!$C$5:$C$576937,$B$45)</f>
        <v>0</v>
      </c>
      <c r="M47" s="16">
        <f>SUMIFS([1]ЖО!$G$5:$G$576937,[1]ЖО!$H$5:$H$576937,20,[1]ЖО!$D$5:$D$576937,$B$47,[1]ЖО!$B$5:$B$576937,"&gt;="&amp;M$2,[1]ЖО!$B$5:$B$576937,"&lt;"&amp;N$2,[1]ЖО!$C$5:$C$576937,$B$45)</f>
        <v>0</v>
      </c>
      <c r="N47" s="16">
        <f>SUMIFS([1]ЖО!$G$5:$G$576937,[1]ЖО!$H$5:$H$576937,20,[1]ЖО!$D$5:$D$576937,$B$47,[1]ЖО!$B$5:$B$576937,"&gt;="&amp;N$2,[1]ЖО!$B$5:$B$576937,"&lt;"&amp;O$2,[1]ЖО!$C$5:$C$576937,$B$45)</f>
        <v>0</v>
      </c>
      <c r="O47" s="16">
        <f>SUMIFS([1]ЖО!$G$5:$G$576937,[1]ЖО!$H$5:$H$576937,20,[1]ЖО!$D$5:$D$576937,$B$47,[1]ЖО!$B$5:$B$576937,"&gt;="&amp;O$2,[1]ЖО!$B$5:$B$576937,"&lt;"&amp;P$2,[1]ЖО!$C$5:$C$576937,$B$45)</f>
        <v>0</v>
      </c>
      <c r="P47" s="16">
        <f>SUMIFS([1]ЖО!$G$5:$G$576937,[1]ЖО!$H$5:$H$576937,20,[1]ЖО!$D$5:$D$576937,$B$47,[1]ЖО!$B$5:$B$576937,"&gt;="&amp;P$2,[1]ЖО!$B$5:$B$576937,"&lt;"&amp;Q$2,[1]ЖО!$C$5:$C$576937,$B$45)</f>
        <v>0</v>
      </c>
    </row>
    <row r="48" spans="1:16" s="11" customFormat="1" x14ac:dyDescent="0.25">
      <c r="A48" s="22" t="s">
        <v>8</v>
      </c>
      <c r="B48" s="31" t="s">
        <v>37</v>
      </c>
      <c r="C48" s="16">
        <f>SUMIFS([1]ЖО!$G$5:$G$576937,[1]ЖО!$H$5:$H$576937,20,[1]ЖО!$D$5:$D$576937,$B$48,[1]ЖО!$B$5:$B$576937,"&gt;="&amp;C$2,[1]ЖО!$B$5:$B$576937,"&lt;"&amp;D$2,[1]ЖО!$C$5:$C$576937,$B$45)</f>
        <v>0</v>
      </c>
      <c r="D48" s="16">
        <f>SUMIFS([1]ЖО!$G$5:$G$576937,[1]ЖО!$H$5:$H$576937,20,[1]ЖО!$D$5:$D$576937,$B$48,[1]ЖО!$B$5:$B$576937,"&gt;="&amp;D$2,[1]ЖО!$B$5:$B$576937,"&lt;"&amp;E$2,[1]ЖО!$C$5:$C$576937,$B$45)</f>
        <v>0</v>
      </c>
      <c r="E48" s="16">
        <f>SUMIFS([1]ЖО!$G$5:$G$576937,[1]ЖО!$H$5:$H$576937,20,[1]ЖО!$D$5:$D$576937,$B$48,[1]ЖО!$B$5:$B$576937,"&gt;="&amp;E$2,[1]ЖО!$B$5:$B$576937,"&lt;"&amp;F$2,[1]ЖО!$C$5:$C$576937,$B$45)</f>
        <v>0</v>
      </c>
      <c r="F48" s="16">
        <f>SUMIFS([1]ЖО!$G$5:$G$576937,[1]ЖО!$H$5:$H$576937,20,[1]ЖО!$D$5:$D$576937,$B$48,[1]ЖО!$B$5:$B$576937,"&gt;="&amp;F$2,[1]ЖО!$B$5:$B$576937,"&lt;"&amp;G$2,[1]ЖО!$C$5:$C$576937,$B$45)</f>
        <v>0</v>
      </c>
      <c r="G48" s="16">
        <f>SUMIFS([1]ЖО!$G$5:$G$576937,[1]ЖО!$H$5:$H$576937,20,[1]ЖО!$D$5:$D$576937,$B$48,[1]ЖО!$B$5:$B$576937,"&gt;="&amp;G$2,[1]ЖО!$B$5:$B$576937,"&lt;"&amp;H$2,[1]ЖО!$C$5:$C$576937,$B$45)</f>
        <v>0</v>
      </c>
      <c r="H48" s="16">
        <f>SUMIFS([1]ЖО!$G$5:$G$576937,[1]ЖО!$H$5:$H$576937,20,[1]ЖО!$D$5:$D$576937,$B$48,[1]ЖО!$B$5:$B$576937,"&gt;="&amp;H$2,[1]ЖО!$B$5:$B$576937,"&lt;"&amp;I$2,[1]ЖО!$C$5:$C$576937,$B$45)</f>
        <v>0</v>
      </c>
      <c r="I48" s="16">
        <f>SUMIFS([1]ЖО!$G$5:$G$576937,[1]ЖО!$H$5:$H$576937,20,[1]ЖО!$D$5:$D$576937,$B$48,[1]ЖО!$B$5:$B$576937,"&gt;="&amp;I$2,[1]ЖО!$B$5:$B$576937,"&lt;"&amp;J$2,[1]ЖО!$C$5:$C$576937,$B$45)</f>
        <v>0</v>
      </c>
      <c r="J48" s="16">
        <f>SUMIFS([1]ЖО!$G$5:$G$576937,[1]ЖО!$H$5:$H$576937,20,[1]ЖО!$D$5:$D$576937,$B$48,[1]ЖО!$B$5:$B$576937,"&gt;="&amp;J$2,[1]ЖО!$B$5:$B$576937,"&lt;"&amp;K$2,[1]ЖО!$C$5:$C$576937,$B$45)</f>
        <v>0</v>
      </c>
      <c r="K48" s="16">
        <f>SUMIFS([1]ЖО!$G$5:$G$576937,[1]ЖО!$H$5:$H$576937,20,[1]ЖО!$D$5:$D$576937,$B$48,[1]ЖО!$B$5:$B$576937,"&gt;="&amp;K$2,[1]ЖО!$B$5:$B$576937,"&lt;"&amp;L$2,[1]ЖО!$C$5:$C$576937,$B$45)</f>
        <v>50600</v>
      </c>
      <c r="L48" s="16">
        <f>SUMIFS([1]ЖО!$G$5:$G$576937,[1]ЖО!$H$5:$H$576937,20,[1]ЖО!$D$5:$D$576937,$B$48,[1]ЖО!$B$5:$B$576937,"&gt;="&amp;L$2,[1]ЖО!$B$5:$B$576937,"&lt;"&amp;M$2,[1]ЖО!$C$5:$C$576937,$B$45)</f>
        <v>6885</v>
      </c>
      <c r="M48" s="16">
        <f>SUMIFS([1]ЖО!$G$5:$G$576937,[1]ЖО!$H$5:$H$576937,20,[1]ЖО!$D$5:$D$576937,$B$48,[1]ЖО!$B$5:$B$576937,"&gt;="&amp;M$2,[1]ЖО!$B$5:$B$576937,"&lt;"&amp;N$2,[1]ЖО!$C$5:$C$576937,$B$45)</f>
        <v>0</v>
      </c>
      <c r="N48" s="16">
        <f>SUMIFS([1]ЖО!$G$5:$G$576937,[1]ЖО!$H$5:$H$576937,20,[1]ЖО!$D$5:$D$576937,$B$48,[1]ЖО!$B$5:$B$576937,"&gt;="&amp;N$2,[1]ЖО!$B$5:$B$576937,"&lt;"&amp;O$2,[1]ЖО!$C$5:$C$576937,$B$45)</f>
        <v>0</v>
      </c>
      <c r="O48" s="16">
        <f>SUMIFS([1]ЖО!$G$5:$G$576937,[1]ЖО!$H$5:$H$576937,20,[1]ЖО!$D$5:$D$576937,$B$48,[1]ЖО!$B$5:$B$576937,"&gt;="&amp;O$2,[1]ЖО!$B$5:$B$576937,"&lt;"&amp;P$2,[1]ЖО!$C$5:$C$576937,$B$45)</f>
        <v>0</v>
      </c>
      <c r="P48" s="16">
        <f>SUMIFS([1]ЖО!$G$5:$G$576937,[1]ЖО!$H$5:$H$576937,20,[1]ЖО!$D$5:$D$576937,$B$48,[1]ЖО!$B$5:$B$576937,"&gt;="&amp;P$2,[1]ЖО!$B$5:$B$576937,"&lt;"&amp;Q$2,[1]ЖО!$C$5:$C$576937,$B$45)</f>
        <v>0</v>
      </c>
    </row>
    <row r="49" spans="1:61" x14ac:dyDescent="0.25">
      <c r="A49" s="22" t="s">
        <v>9</v>
      </c>
      <c r="B49" s="29" t="s">
        <v>39</v>
      </c>
      <c r="C49" s="25">
        <f>SUM(C50:C53)</f>
        <v>0</v>
      </c>
      <c r="D49" s="25">
        <f t="shared" ref="D49:P49" si="10">SUM(D50:D53)</f>
        <v>6750</v>
      </c>
      <c r="E49" s="25">
        <f t="shared" si="10"/>
        <v>31125.4</v>
      </c>
      <c r="F49" s="25">
        <f t="shared" si="10"/>
        <v>31000</v>
      </c>
      <c r="G49" s="25">
        <f>SUM(G50:G53)</f>
        <v>30500</v>
      </c>
      <c r="H49" s="25">
        <f t="shared" si="10"/>
        <v>30500</v>
      </c>
      <c r="I49" s="25">
        <f>SUM(I50:I53)</f>
        <v>30500</v>
      </c>
      <c r="J49" s="25">
        <f t="shared" si="10"/>
        <v>27140</v>
      </c>
      <c r="K49" s="25">
        <f>SUM(K50:K53)</f>
        <v>32135.46</v>
      </c>
      <c r="L49" s="25">
        <f>SUM(L50:L53)</f>
        <v>30773</v>
      </c>
      <c r="M49" s="25">
        <f t="shared" si="10"/>
        <v>0</v>
      </c>
      <c r="N49" s="25">
        <f t="shared" si="10"/>
        <v>0</v>
      </c>
      <c r="O49" s="25">
        <f t="shared" si="10"/>
        <v>0</v>
      </c>
      <c r="P49" s="25">
        <f t="shared" si="10"/>
        <v>0</v>
      </c>
    </row>
    <row r="50" spans="1:61" x14ac:dyDescent="0.25">
      <c r="A50" s="22" t="s">
        <v>9</v>
      </c>
      <c r="B50" s="33" t="s">
        <v>22</v>
      </c>
      <c r="C50" s="16">
        <f>SUMIFS([1]ЖО!$G$5:$G$576937,[1]ЖО!$H$5:$H$576937,26,[1]ЖО!$I$5:$I$576937,70,[1]ЖО!$B$5:$B$576937,"&gt;="&amp;C$2,[1]ЖО!$B$5:$B$576937,"&lt;"&amp;D$2,[1]ЖО!$C$5:$C$576937,$B$49)</f>
        <v>0</v>
      </c>
      <c r="D50" s="17">
        <f>SUMIFS([1]ЖО!$G$5:$G$576937,[1]ЖО!$H$5:$H$576937,26,[1]ЖО!$I$5:$I$576937,70,[1]ЖО!$B$5:$B$576937,"&gt;="&amp;D$2,[1]ЖО!$B$5:$B$576937,"&lt;"&amp;E$2,[1]ЖО!$C$5:$C$576937,$B$49)</f>
        <v>6750</v>
      </c>
      <c r="E50" s="17">
        <f>SUMIFS([1]ЖО!$G$5:$G$576937,[1]ЖО!$H$5:$H$576937,26,[1]ЖО!$I$5:$I$576937,70,[1]ЖО!$B$5:$B$576937,"&gt;="&amp;E$2,[1]ЖО!$B$5:$B$576937,"&lt;"&amp;F$2,[1]ЖО!$C$5:$C$576937,$B$49)</f>
        <v>30000</v>
      </c>
      <c r="F50" s="17">
        <f>SUMIFS([1]ЖО!$G$5:$G$576937,[1]ЖО!$H$5:$H$576937,26,[1]ЖО!$I$5:$I$576937,70,[1]ЖО!$B$5:$B$576937,"&gt;="&amp;F$2,[1]ЖО!$B$5:$B$576937,"&lt;"&amp;G$2,[1]ЖО!$C$5:$C$576937,$B$49)</f>
        <v>30000</v>
      </c>
      <c r="G50" s="17">
        <f>SUMIFS([1]ЖО!$G$5:$G$576937,[1]ЖО!$H$5:$H$576937,26,[1]ЖО!$I$5:$I$576937,70,[1]ЖО!$B$5:$B$576937,"&gt;="&amp;G$2,[1]ЖО!$B$5:$B$576937,"&lt;"&amp;H$2,[1]ЖО!$C$5:$C$576937,$B$49)</f>
        <v>30000</v>
      </c>
      <c r="H50" s="17">
        <f>SUMIFS([1]ЖО!$G$5:$G$576937,[1]ЖО!$H$5:$H$576937,26,[1]ЖО!$I$5:$I$576937,70,[1]ЖО!$B$5:$B$576937,"&gt;="&amp;H$2,[1]ЖО!$B$5:$B$576937,"&lt;"&amp;I$2,[1]ЖО!$C$5:$C$576937,$B$49)</f>
        <v>30000</v>
      </c>
      <c r="I50" s="17">
        <f>SUMIFS([1]ЖО!$G$5:$G$576937,[1]ЖО!$H$5:$H$576937,26,[1]ЖО!$I$5:$I$576937,70,[1]ЖО!$B$5:$B$576937,"&gt;="&amp;I$2,[1]ЖО!$B$5:$B$576937,"&lt;"&amp;J$2,[1]ЖО!$C$5:$C$576937,$B$49)</f>
        <v>30000</v>
      </c>
      <c r="J50" s="17">
        <f>SUMIFS([1]ЖО!$G$5:$G$576937,[1]ЖО!$H$5:$H$576937,26,[1]ЖО!$I$5:$I$576937,70,[1]ЖО!$B$5:$B$576937,"&gt;="&amp;J$2,[1]ЖО!$B$5:$B$576937,"&lt;"&amp;K$2,[1]ЖО!$C$5:$C$576937,$B$49)</f>
        <v>27140</v>
      </c>
      <c r="K50" s="17">
        <f>SUMIFS([1]ЖО!$G$5:$G$576937,[1]ЖО!$H$5:$H$576937,26,[1]ЖО!$I$5:$I$576937,70,[1]ЖО!$B$5:$B$576937,"&gt;="&amp;K$2,[1]ЖО!$B$5:$B$576937,"&lt;"&amp;L$2,[1]ЖО!$C$5:$C$576937,$B$49)</f>
        <v>30000</v>
      </c>
      <c r="L50" s="17">
        <f>SUMIFS([1]ЖО!$G$5:$G$576937,[1]ЖО!$H$5:$H$576937,26,[1]ЖО!$I$5:$I$576937,70,[1]ЖО!$B$5:$B$576937,"&gt;="&amp;L$2,[1]ЖО!$B$5:$B$576937,"&lt;"&amp;M$2,[1]ЖО!$C$5:$C$576937,$B$49)</f>
        <v>30000</v>
      </c>
      <c r="M50" s="17">
        <f>SUMIFS([1]ЖО!$G$5:$G$576937,[1]ЖО!$H$5:$H$576937,26,[1]ЖО!$I$5:$I$576937,70,[1]ЖО!$B$5:$B$576937,"&gt;="&amp;M$2,[1]ЖО!$B$5:$B$576937,"&lt;"&amp;N$2,[1]ЖО!$C$5:$C$576937,$B$49)</f>
        <v>0</v>
      </c>
      <c r="N50" s="23">
        <f>SUMIFS([1]ЖО!$G$5:$G$576937,[1]ЖО!$H$5:$H$576937,26,[1]ЖО!$I$5:$I$576937,70,[1]ЖО!$B$5:$B$576937,"&gt;="&amp;N$2,[1]ЖО!$B$5:$B$576937,"&lt;"&amp;O$2,[1]ЖО!$C$5:$C$576937,$B$49)</f>
        <v>0</v>
      </c>
      <c r="O50" s="17">
        <f>SUMIFS([1]ЖО!$G$5:$G$576937,[1]ЖО!$H$5:$H$576937,26,[1]ЖО!$I$5:$I$576937,70,[1]ЖО!$B$5:$B$576937,"&gt;="&amp;O$2,[1]ЖО!$B$5:$B$576937,"&lt;"&amp;P$2,[1]ЖО!$C$5:$C$576937,$B$49)</f>
        <v>0</v>
      </c>
      <c r="P50" s="23">
        <f>SUMIFS([1]ЖО!$G$5:$G$576937,[1]ЖО!$H$5:$H$576937,26,[1]ЖО!$I$5:$I$576937,70,[1]ЖО!$B$5:$B$576937,"&gt;="&amp;P$2,[1]ЖО!$B$5:$B$576937,"&lt;"&amp;Q$2,[1]ЖО!$C$5:$C$576937,$B$49)</f>
        <v>0</v>
      </c>
    </row>
    <row r="51" spans="1:61" s="30" customFormat="1" x14ac:dyDescent="0.25">
      <c r="A51" s="22" t="s">
        <v>9</v>
      </c>
      <c r="B51" s="31" t="s">
        <v>23</v>
      </c>
      <c r="C51" s="16">
        <f>SUMIFS([1]ЖО!$G$5:$G$576937,[1]ЖО!$H$5:$H$576937,26,[1]ЖО!$D$5:$D$576937,$B$51,[1]ЖО!$B$5:$B$576937,"&gt;="&amp;C$2,[1]ЖО!$B$5:$B$576937,"&lt;"&amp;D$2,[1]ЖО!$C$5:$C$576937,$B$49)</f>
        <v>0</v>
      </c>
      <c r="D51" s="17">
        <f>SUMIFS([1]ЖО!$G$5:$G$576937,[1]ЖО!$H$5:$H$576937,26,[1]ЖО!$D$5:$D$576937,$B$51,[1]ЖО!$B$5:$B$576937,"&gt;="&amp;D$2,[1]ЖО!$B$5:$B$576937,"&lt;"&amp;E$2,[1]ЖО!$C$5:$C$576937,$B$49)</f>
        <v>0</v>
      </c>
      <c r="E51" s="17">
        <f>SUMIFS([1]ЖО!$G$5:$G$576937,[1]ЖО!$H$5:$H$576937,26,[1]ЖО!$D$5:$D$576937,$B$51,[1]ЖО!$B$5:$B$576937,"&gt;="&amp;E$2,[1]ЖО!$B$5:$B$576937,"&lt;"&amp;F$2,[1]ЖО!$C$5:$C$576937,$B$49)</f>
        <v>1125.4000000000001</v>
      </c>
      <c r="F51" s="17">
        <f>SUMIFS([1]ЖО!$G$5:$G$576937,[1]ЖО!$H$5:$H$576937,26,[1]ЖО!$D$5:$D$576937,$B$51,[1]ЖО!$B$5:$B$576937,"&gt;="&amp;F$2,[1]ЖО!$B$5:$B$576937,"&lt;"&amp;G$2,[1]ЖО!$C$5:$C$576937,$B$49)</f>
        <v>1000</v>
      </c>
      <c r="G51" s="17">
        <f>SUMIFS([1]ЖО!$G$5:$G$576937,[1]ЖО!$H$5:$H$576937,26,[1]ЖО!$D$5:$D$576937,$B$51,[1]ЖО!$B$5:$B$576937,"&gt;="&amp;G$2,[1]ЖО!$B$5:$B$576937,"&lt;"&amp;H$2,[1]ЖО!$C$5:$C$576937,$B$49)</f>
        <v>500</v>
      </c>
      <c r="H51" s="17">
        <f>SUMIFS([1]ЖО!$G$5:$G$576937,[1]ЖО!$H$5:$H$576937,26,[1]ЖО!$D$5:$D$576937,$B$51,[1]ЖО!$B$5:$B$576937,"&gt;="&amp;H$2,[1]ЖО!$B$5:$B$576937,"&lt;"&amp;I$2,[1]ЖО!$C$5:$C$576937,$B$49)</f>
        <v>0</v>
      </c>
      <c r="I51" s="17">
        <f>SUMIFS([1]ЖО!$G$5:$G$576937,[1]ЖО!$H$5:$H$576937,26,[1]ЖО!$D$5:$D$576937,$B$51,[1]ЖО!$B$5:$B$576937,"&gt;="&amp;I$2,[1]ЖО!$B$5:$B$576937,"&lt;"&amp;J$2,[1]ЖО!$C$5:$C$576937,$B$49)</f>
        <v>0</v>
      </c>
      <c r="J51" s="17">
        <f>SUMIFS([1]ЖО!$G$5:$G$576937,[1]ЖО!$H$5:$H$576937,26,[1]ЖО!$D$5:$D$576937,$B$51,[1]ЖО!$B$5:$B$576937,"&gt;="&amp;J$2,[1]ЖО!$B$5:$B$576937,"&lt;"&amp;K$2,[1]ЖО!$C$5:$C$576937,$B$49)</f>
        <v>0</v>
      </c>
      <c r="K51" s="17">
        <f>SUMIFS([1]ЖО!$G$5:$G$576937,[1]ЖО!$H$5:$H$576937,26,[1]ЖО!$D$5:$D$576937,$B$51,[1]ЖО!$B$5:$B$576937,"&gt;="&amp;K$2,[1]ЖО!$B$5:$B$576937,"&lt;"&amp;L$2,[1]ЖО!$C$5:$C$576937,$B$49)</f>
        <v>1135.46</v>
      </c>
      <c r="L51" s="17">
        <f>SUMIFS([1]ЖО!$G$5:$G$576937,[1]ЖО!$H$5:$H$576937,26,[1]ЖО!$D$5:$D$576937,$B$51,[1]ЖО!$B$5:$B$576937,"&gt;="&amp;L$2,[1]ЖО!$B$5:$B$576937,"&lt;"&amp;M$2,[1]ЖО!$C$5:$C$576937,$B$49)</f>
        <v>273</v>
      </c>
      <c r="M51" s="17">
        <f>SUMIFS([1]ЖО!$G$5:$G$576937,[1]ЖО!$H$5:$H$576937,26,[1]ЖО!$D$5:$D$576937,$B$51,[1]ЖО!$B$5:$B$576937,"&gt;="&amp;M$2,[1]ЖО!$B$5:$B$576937,"&lt;"&amp;N$2,[1]ЖО!$C$5:$C$576937,$B$49)</f>
        <v>0</v>
      </c>
      <c r="N51" s="23">
        <f>SUMIFS([1]ЖО!$G$5:$G$576937,[1]ЖО!$H$5:$H$576937,26,[1]ЖО!$D$5:$D$576937,$B$51,[1]ЖО!$B$5:$B$576937,"&gt;="&amp;N$2,[1]ЖО!$B$5:$B$576937,"&lt;"&amp;O$2,[1]ЖО!$C$5:$C$576937,$B$49)</f>
        <v>0</v>
      </c>
      <c r="O51" s="17">
        <f>SUMIFS([1]ЖО!$G$5:$G$576937,[1]ЖО!$H$5:$H$576937,26,[1]ЖО!$D$5:$D$576937,$B$51,[1]ЖО!$B$5:$B$576937,"&gt;="&amp;O$2,[1]ЖО!$B$5:$B$576937,"&lt;"&amp;P$2,[1]ЖО!$C$5:$C$576937,$B$49)</f>
        <v>0</v>
      </c>
      <c r="P51" s="23">
        <f>SUMIFS([1]ЖО!$G$5:$G$576937,[1]ЖО!$H$5:$H$576937,26,[1]ЖО!$D$5:$D$576937,$B$51,[1]ЖО!$B$5:$B$576937,"&gt;="&amp;P$2,[1]ЖО!$B$5:$B$576937,"&lt;"&amp;Q$2,[1]ЖО!$C$5:$C$576937,$B$49)</f>
        <v>0</v>
      </c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1" s="30" customFormat="1" x14ac:dyDescent="0.25">
      <c r="A52" s="22" t="s">
        <v>9</v>
      </c>
      <c r="B52" s="31" t="s">
        <v>25</v>
      </c>
      <c r="C52" s="16">
        <f>SUMIFS([1]ЖО!$G$5:$G$576937,[1]ЖО!$H$5:$H$576937,26,[1]ЖО!$D$5:$D$576937,$B$52,[1]ЖО!$B$5:$B$576937,"&gt;="&amp;C$2,[1]ЖО!$B$5:$B$576937,"&lt;"&amp;D$2,[1]ЖО!$C$5:$C$576937,$B$49)</f>
        <v>0</v>
      </c>
      <c r="D52" s="16">
        <f>SUMIFS([1]ЖО!$G$5:$G$576937,[1]ЖО!$H$5:$H$576937,26,[1]ЖО!$D$5:$D$576937,$B$52,[1]ЖО!$B$5:$B$576937,"&gt;="&amp;D$2,[1]ЖО!$B$5:$B$576937,"&lt;"&amp;E$2,[1]ЖО!$C$5:$C$576937,$B$49)</f>
        <v>0</v>
      </c>
      <c r="E52" s="16">
        <f>SUMIFS([1]ЖО!$G$5:$G$576937,[1]ЖО!$H$5:$H$576937,26,[1]ЖО!$D$5:$D$576937,$B$52,[1]ЖО!$B$5:$B$576937,"&gt;="&amp;E$2,[1]ЖО!$B$5:$B$576937,"&lt;"&amp;F$2,[1]ЖО!$C$5:$C$576937,$B$49)</f>
        <v>0</v>
      </c>
      <c r="F52" s="16">
        <f>SUMIFS([1]ЖО!$G$5:$G$576937,[1]ЖО!$H$5:$H$576937,26,[1]ЖО!$D$5:$D$576937,$B$52,[1]ЖО!$B$5:$B$576937,"&gt;="&amp;F$2,[1]ЖО!$B$5:$B$576937,"&lt;"&amp;G$2,[1]ЖО!$C$5:$C$576937,$B$49)</f>
        <v>0</v>
      </c>
      <c r="G52" s="16">
        <f>SUMIFS([1]ЖО!$G$5:$G$576937,[1]ЖО!$H$5:$H$576937,26,[1]ЖО!$D$5:$D$576937,$B$52,[1]ЖО!$B$5:$B$576937,"&gt;="&amp;G$2,[1]ЖО!$B$5:$B$576937,"&lt;"&amp;H$2,[1]ЖО!$C$5:$C$576937,$B$49)</f>
        <v>0</v>
      </c>
      <c r="H52" s="16">
        <f>SUMIFS([1]ЖО!$G$5:$G$576937,[1]ЖО!$H$5:$H$576937,26,[1]ЖО!$D$5:$D$576937,$B$52,[1]ЖО!$B$5:$B$576937,"&gt;="&amp;H$2,[1]ЖО!$B$5:$B$576937,"&lt;"&amp;I$2,[1]ЖО!$C$5:$C$576937,$B$49)</f>
        <v>500</v>
      </c>
      <c r="I52" s="16">
        <f>SUMIFS([1]ЖО!$G$5:$G$576937,[1]ЖО!$H$5:$H$576937,26,[1]ЖО!$D$5:$D$576937,$B$52,[1]ЖО!$B$5:$B$576937,"&gt;="&amp;I$2,[1]ЖО!$B$5:$B$576937,"&lt;"&amp;J$2,[1]ЖО!$C$5:$C$576937,$B$49)</f>
        <v>500</v>
      </c>
      <c r="J52" s="16">
        <f>SUMIFS([1]ЖО!$G$5:$G$576937,[1]ЖО!$H$5:$H$576937,26,[1]ЖО!$D$5:$D$576937,$B$52,[1]ЖО!$B$5:$B$576937,"&gt;="&amp;J$2,[1]ЖО!$B$5:$B$576937,"&lt;"&amp;K$2,[1]ЖО!$C$5:$C$576937,$B$49)</f>
        <v>0</v>
      </c>
      <c r="K52" s="16">
        <f>SUMIFS([1]ЖО!$G$5:$G$576937,[1]ЖО!$H$5:$H$576937,26,[1]ЖО!$D$5:$D$576937,$B$52,[1]ЖО!$B$5:$B$576937,"&gt;="&amp;K$2,[1]ЖО!$B$5:$B$576937,"&lt;"&amp;L$2,[1]ЖО!$C$5:$C$576937,$B$49)</f>
        <v>1000</v>
      </c>
      <c r="L52" s="16">
        <f>SUMIFS([1]ЖО!$G$5:$G$576937,[1]ЖО!$H$5:$H$576937,26,[1]ЖО!$D$5:$D$576937,$B$52,[1]ЖО!$B$5:$B$576937,"&gt;="&amp;L$2,[1]ЖО!$B$5:$B$576937,"&lt;"&amp;M$2,[1]ЖО!$C$5:$C$576937,$B$49)</f>
        <v>500</v>
      </c>
      <c r="M52" s="16">
        <f>SUMIFS([1]ЖО!$G$5:$G$576937,[1]ЖО!$H$5:$H$576937,26,[1]ЖО!$D$5:$D$576937,$B$52,[1]ЖО!$B$5:$B$576937,"&gt;="&amp;M$2,[1]ЖО!$B$5:$B$576937,"&lt;"&amp;N$2,[1]ЖО!$C$5:$C$576937,$B$49)</f>
        <v>0</v>
      </c>
      <c r="N52" s="16">
        <f>SUMIFS([1]ЖО!$G$5:$G$576937,[1]ЖО!$H$5:$H$576937,26,[1]ЖО!$D$5:$D$576937,$B$52,[1]ЖО!$B$5:$B$576937,"&gt;="&amp;N$2,[1]ЖО!$B$5:$B$576937,"&lt;"&amp;O$2,[1]ЖО!$C$5:$C$576937,$B$49)</f>
        <v>0</v>
      </c>
      <c r="O52" s="16">
        <f>SUMIFS([1]ЖО!$G$5:$G$576937,[1]ЖО!$H$5:$H$576937,26,[1]ЖО!$D$5:$D$576937,$B$52,[1]ЖО!$B$5:$B$576937,"&gt;="&amp;O$2,[1]ЖО!$B$5:$B$576937,"&lt;"&amp;P$2,[1]ЖО!$C$5:$C$576937,$B$49)</f>
        <v>0</v>
      </c>
      <c r="P52" s="16">
        <f>SUMIFS([1]ЖО!$G$5:$G$576937,[1]ЖО!$H$5:$H$576937,26,[1]ЖО!$D$5:$D$576937,$B$52,[1]ЖО!$B$5:$B$576937,"&gt;="&amp;P$2,[1]ЖО!$B$5:$B$576937,"&lt;"&amp;Q$2,[1]ЖО!$C$5:$C$576937,$B$49)</f>
        <v>0</v>
      </c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1" s="30" customFormat="1" x14ac:dyDescent="0.25">
      <c r="A53" s="22" t="s">
        <v>9</v>
      </c>
      <c r="B53" s="31" t="s">
        <v>16</v>
      </c>
      <c r="C53" s="16"/>
      <c r="D53" s="16"/>
      <c r="E53" s="16"/>
      <c r="F53" s="16"/>
      <c r="G53" s="16"/>
      <c r="H53" s="16"/>
      <c r="I53" s="16"/>
      <c r="J53" s="16"/>
      <c r="K53" s="16"/>
      <c r="L53" s="16">
        <f>'[1]Подотчетники (2)'!$Y$159</f>
        <v>0</v>
      </c>
      <c r="M53" s="16"/>
      <c r="N53" s="35"/>
      <c r="O53" s="16"/>
      <c r="P53" s="35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1" s="40" customFormat="1" x14ac:dyDescent="0.25">
      <c r="A54" s="22" t="s">
        <v>2</v>
      </c>
      <c r="B54" s="36" t="s">
        <v>40</v>
      </c>
      <c r="C54" s="37">
        <f>C21+C49+C34+C39+C45+C43</f>
        <v>146583.26</v>
      </c>
      <c r="D54" s="37">
        <f t="shared" ref="D54:P54" si="11">D21+D49+D34+D39+D45+D43</f>
        <v>546255.67999999993</v>
      </c>
      <c r="E54" s="37">
        <f t="shared" si="11"/>
        <v>1195425.7499999998</v>
      </c>
      <c r="F54" s="37">
        <f t="shared" si="11"/>
        <v>1104301.99</v>
      </c>
      <c r="G54" s="37">
        <f t="shared" si="11"/>
        <v>1255426.52</v>
      </c>
      <c r="H54" s="37">
        <f t="shared" si="11"/>
        <v>1338510.8900000001</v>
      </c>
      <c r="I54" s="37">
        <f t="shared" si="11"/>
        <v>1328969.1749999998</v>
      </c>
      <c r="J54" s="37">
        <f>J21+J49+J34+J39+J45+J43</f>
        <v>1766755.23</v>
      </c>
      <c r="K54" s="37">
        <f t="shared" si="11"/>
        <v>1861646.8749462364</v>
      </c>
      <c r="L54" s="37">
        <f t="shared" si="11"/>
        <v>1946004.54</v>
      </c>
      <c r="M54" s="37">
        <f t="shared" si="11"/>
        <v>544959.42999999993</v>
      </c>
      <c r="N54" s="37">
        <f t="shared" si="11"/>
        <v>8649.1</v>
      </c>
      <c r="O54" s="37">
        <f t="shared" si="11"/>
        <v>53356.91</v>
      </c>
      <c r="P54" s="37">
        <f t="shared" si="11"/>
        <v>0</v>
      </c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9"/>
    </row>
    <row r="55" spans="1:61" s="41" customFormat="1" x14ac:dyDescent="0.25">
      <c r="A55" s="22" t="s">
        <v>2</v>
      </c>
      <c r="B55" s="36" t="s">
        <v>41</v>
      </c>
      <c r="C55" s="37">
        <f>SUM(C56:C76)</f>
        <v>0</v>
      </c>
      <c r="D55" s="37">
        <f t="shared" ref="D55:P55" si="12">SUM(D56:D76)</f>
        <v>0</v>
      </c>
      <c r="E55" s="37">
        <f t="shared" si="12"/>
        <v>0</v>
      </c>
      <c r="F55" s="37">
        <f t="shared" si="12"/>
        <v>0</v>
      </c>
      <c r="G55" s="37">
        <f t="shared" si="12"/>
        <v>0</v>
      </c>
      <c r="H55" s="37">
        <f t="shared" si="12"/>
        <v>0</v>
      </c>
      <c r="I55" s="37">
        <f t="shared" si="12"/>
        <v>0</v>
      </c>
      <c r="J55" s="37">
        <f t="shared" si="12"/>
        <v>0</v>
      </c>
      <c r="K55" s="37">
        <f t="shared" si="12"/>
        <v>0</v>
      </c>
      <c r="L55" s="37">
        <f t="shared" si="12"/>
        <v>100596</v>
      </c>
      <c r="M55" s="37">
        <f t="shared" si="12"/>
        <v>1247429.5</v>
      </c>
      <c r="N55" s="37">
        <f t="shared" si="12"/>
        <v>1696721.2</v>
      </c>
      <c r="O55" s="37">
        <f t="shared" si="12"/>
        <v>1841621.2</v>
      </c>
      <c r="P55" s="37">
        <f t="shared" si="12"/>
        <v>1883721.2</v>
      </c>
    </row>
    <row r="56" spans="1:61" s="48" customFormat="1" x14ac:dyDescent="0.25">
      <c r="A56" s="42" t="s">
        <v>5</v>
      </c>
      <c r="B56" s="43" t="s">
        <v>19</v>
      </c>
      <c r="C56" s="44"/>
      <c r="D56" s="45"/>
      <c r="E56" s="46"/>
      <c r="F56" s="46"/>
      <c r="G56" s="45"/>
      <c r="H56" s="46"/>
      <c r="I56" s="46"/>
      <c r="J56" s="46"/>
      <c r="K56" s="46"/>
      <c r="L56" s="46"/>
      <c r="M56" s="46">
        <v>150000</v>
      </c>
      <c r="N56" s="47">
        <v>150000</v>
      </c>
      <c r="O56" s="46">
        <v>150000</v>
      </c>
      <c r="P56" s="47">
        <v>150000</v>
      </c>
    </row>
    <row r="57" spans="1:61" s="48" customFormat="1" x14ac:dyDescent="0.25">
      <c r="A57" s="42" t="s">
        <v>5</v>
      </c>
      <c r="B57" s="43" t="s">
        <v>20</v>
      </c>
      <c r="C57" s="44"/>
      <c r="D57" s="45"/>
      <c r="E57" s="45"/>
      <c r="F57" s="45"/>
      <c r="G57" s="45"/>
      <c r="H57" s="45"/>
      <c r="I57" s="45"/>
      <c r="J57" s="45"/>
      <c r="K57" s="49"/>
      <c r="L57" s="45"/>
      <c r="M57" s="45">
        <f>[1]Займы!$F$2-M23+M5-[1]Займы!F31</f>
        <v>-6686.5</v>
      </c>
      <c r="N57" s="45">
        <f>[1]Займы!$F$2-N23+N5</f>
        <v>288000</v>
      </c>
      <c r="O57" s="45">
        <f>[1]Займы!$F$2-O23+O5-[1]Займы!H31</f>
        <v>245900</v>
      </c>
      <c r="P57" s="45">
        <f>[1]Займы!$F$2-P23+P5</f>
        <v>288000</v>
      </c>
    </row>
    <row r="58" spans="1:61" s="48" customFormat="1" x14ac:dyDescent="0.25">
      <c r="A58" s="42" t="s">
        <v>5</v>
      </c>
      <c r="B58" s="43" t="s">
        <v>21</v>
      </c>
      <c r="C58" s="44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>
        <v>80000</v>
      </c>
      <c r="O58" s="45">
        <v>80000</v>
      </c>
      <c r="P58" s="45">
        <v>80000</v>
      </c>
    </row>
    <row r="59" spans="1:61" s="48" customFormat="1" x14ac:dyDescent="0.25">
      <c r="A59" s="42" t="s">
        <v>5</v>
      </c>
      <c r="B59" s="43" t="s">
        <v>42</v>
      </c>
      <c r="C59" s="44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>
        <v>53350</v>
      </c>
      <c r="O59" s="45">
        <v>53350</v>
      </c>
      <c r="P59" s="45">
        <v>53350</v>
      </c>
    </row>
    <row r="60" spans="1:61" s="48" customFormat="1" x14ac:dyDescent="0.25">
      <c r="A60" s="42" t="s">
        <v>5</v>
      </c>
      <c r="B60" s="43" t="s">
        <v>28</v>
      </c>
      <c r="C60" s="44"/>
      <c r="D60" s="45"/>
      <c r="E60" s="45"/>
      <c r="F60" s="45"/>
      <c r="G60" s="45"/>
      <c r="H60" s="45"/>
      <c r="I60" s="45"/>
      <c r="J60" s="46"/>
      <c r="K60" s="50"/>
      <c r="L60" s="45"/>
      <c r="M60" s="45"/>
      <c r="N60" s="45">
        <v>4755.2</v>
      </c>
      <c r="O60" s="45">
        <v>4755.2</v>
      </c>
      <c r="P60" s="45">
        <v>4755.2</v>
      </c>
    </row>
    <row r="61" spans="1:61" s="48" customFormat="1" x14ac:dyDescent="0.25">
      <c r="A61" s="42" t="s">
        <v>5</v>
      </c>
      <c r="B61" s="43" t="s">
        <v>22</v>
      </c>
      <c r="C61" s="44"/>
      <c r="D61" s="45"/>
      <c r="E61" s="45"/>
      <c r="F61" s="45"/>
      <c r="G61" s="45"/>
      <c r="H61" s="45"/>
      <c r="I61" s="45"/>
      <c r="J61" s="45"/>
      <c r="K61" s="45"/>
      <c r="L61" s="45"/>
      <c r="M61" s="45">
        <v>547000</v>
      </c>
      <c r="N61" s="45">
        <v>547000</v>
      </c>
      <c r="O61" s="45">
        <v>547000</v>
      </c>
      <c r="P61" s="45">
        <v>547000</v>
      </c>
    </row>
    <row r="62" spans="1:61" s="48" customFormat="1" x14ac:dyDescent="0.25">
      <c r="A62" s="42" t="s">
        <v>5</v>
      </c>
      <c r="B62" s="43" t="s">
        <v>43</v>
      </c>
      <c r="C62" s="44"/>
      <c r="D62" s="45"/>
      <c r="E62" s="45"/>
      <c r="F62" s="45"/>
      <c r="G62" s="45"/>
      <c r="H62" s="45"/>
      <c r="I62" s="45"/>
      <c r="J62" s="45"/>
      <c r="K62" s="45"/>
      <c r="L62" s="46"/>
      <c r="M62" s="45"/>
      <c r="N62" s="45"/>
      <c r="O62" s="45">
        <v>70000</v>
      </c>
      <c r="P62" s="45">
        <v>70000</v>
      </c>
    </row>
    <row r="63" spans="1:61" s="48" customFormat="1" x14ac:dyDescent="0.25">
      <c r="A63" s="42" t="s">
        <v>5</v>
      </c>
      <c r="B63" s="43" t="s">
        <v>44</v>
      </c>
      <c r="C63" s="44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51"/>
      <c r="O63" s="45"/>
      <c r="P63" s="51"/>
    </row>
    <row r="64" spans="1:61" s="48" customFormat="1" x14ac:dyDescent="0.25">
      <c r="A64" s="42" t="s">
        <v>5</v>
      </c>
      <c r="B64" s="43" t="s">
        <v>45</v>
      </c>
      <c r="C64" s="44"/>
      <c r="D64" s="45"/>
      <c r="E64" s="45"/>
      <c r="F64" s="45"/>
      <c r="G64" s="45"/>
      <c r="H64" s="45"/>
      <c r="I64" s="45"/>
      <c r="J64" s="45"/>
      <c r="K64" s="45"/>
      <c r="L64" s="45"/>
      <c r="M64" s="45">
        <v>350000</v>
      </c>
      <c r="N64" s="45">
        <v>350000</v>
      </c>
      <c r="O64" s="45">
        <v>350000</v>
      </c>
      <c r="P64" s="45">
        <v>350000</v>
      </c>
    </row>
    <row r="65" spans="1:64" s="48" customFormat="1" ht="17.25" customHeight="1" x14ac:dyDescent="0.25">
      <c r="A65" s="42" t="s">
        <v>5</v>
      </c>
      <c r="B65" s="43" t="s">
        <v>23</v>
      </c>
      <c r="C65" s="44"/>
      <c r="D65" s="45"/>
      <c r="E65" s="46"/>
      <c r="F65" s="46"/>
      <c r="G65" s="45"/>
      <c r="H65" s="46"/>
      <c r="I65" s="46"/>
      <c r="J65" s="46"/>
      <c r="K65" s="46"/>
      <c r="L65" s="46"/>
      <c r="M65" s="46">
        <v>45000</v>
      </c>
      <c r="N65" s="46">
        <v>45000</v>
      </c>
      <c r="O65" s="46">
        <v>45000</v>
      </c>
      <c r="P65" s="46">
        <v>45000</v>
      </c>
    </row>
    <row r="66" spans="1:64" s="48" customFormat="1" ht="17.25" customHeight="1" x14ac:dyDescent="0.25">
      <c r="A66" s="42" t="s">
        <v>5</v>
      </c>
      <c r="B66" s="43" t="s">
        <v>46</v>
      </c>
      <c r="C66" s="44"/>
      <c r="D66" s="45"/>
      <c r="E66" s="46"/>
      <c r="F66" s="45"/>
      <c r="G66" s="45"/>
      <c r="H66" s="45"/>
      <c r="I66" s="45"/>
      <c r="J66" s="45"/>
      <c r="K66" s="45"/>
      <c r="L66" s="45"/>
      <c r="M66" s="45">
        <f>10620+15900+3500</f>
        <v>30020</v>
      </c>
      <c r="N66" s="45">
        <f>10620+15900+3500</f>
        <v>30020</v>
      </c>
      <c r="O66" s="45">
        <f>10620+15900+3500</f>
        <v>30020</v>
      </c>
      <c r="P66" s="45">
        <f>10620+15900+3500</f>
        <v>30020</v>
      </c>
    </row>
    <row r="67" spans="1:64" s="48" customFormat="1" ht="17.25" customHeight="1" x14ac:dyDescent="0.25">
      <c r="A67" s="42" t="s">
        <v>5</v>
      </c>
      <c r="B67" s="43" t="s">
        <v>47</v>
      </c>
      <c r="C67" s="44"/>
      <c r="D67" s="45"/>
      <c r="E67" s="45"/>
      <c r="F67" s="45"/>
      <c r="G67" s="45"/>
      <c r="H67" s="45"/>
      <c r="I67" s="45"/>
      <c r="J67" s="45"/>
      <c r="K67" s="45"/>
      <c r="L67" s="45">
        <v>50596</v>
      </c>
      <c r="M67" s="45">
        <v>50596</v>
      </c>
      <c r="N67" s="45">
        <v>50596</v>
      </c>
      <c r="O67" s="45">
        <v>50596</v>
      </c>
      <c r="P67" s="45">
        <v>50596</v>
      </c>
    </row>
    <row r="68" spans="1:64" s="48" customFormat="1" ht="17.25" customHeight="1" x14ac:dyDescent="0.25">
      <c r="A68" s="42" t="s">
        <v>5</v>
      </c>
      <c r="B68" s="43" t="s">
        <v>48</v>
      </c>
      <c r="C68" s="44"/>
      <c r="D68" s="45"/>
      <c r="E68" s="46"/>
      <c r="F68" s="46"/>
      <c r="G68" s="46"/>
      <c r="H68" s="46"/>
      <c r="I68" s="46"/>
      <c r="J68" s="46"/>
      <c r="K68" s="46"/>
      <c r="L68" s="46">
        <v>50000</v>
      </c>
      <c r="M68" s="46">
        <v>50000</v>
      </c>
      <c r="N68" s="47">
        <v>50000</v>
      </c>
      <c r="O68" s="46">
        <v>50000</v>
      </c>
      <c r="P68" s="47">
        <v>50000</v>
      </c>
    </row>
    <row r="69" spans="1:64" s="48" customFormat="1" ht="17.25" customHeight="1" x14ac:dyDescent="0.25">
      <c r="A69" s="42" t="s">
        <v>5</v>
      </c>
      <c r="B69" s="43" t="s">
        <v>49</v>
      </c>
      <c r="C69" s="44"/>
      <c r="D69" s="45"/>
      <c r="E69" s="46"/>
      <c r="F69" s="46"/>
      <c r="G69" s="46"/>
      <c r="H69" s="46"/>
      <c r="I69" s="46"/>
      <c r="J69" s="46"/>
      <c r="K69" s="46"/>
      <c r="L69" s="46"/>
      <c r="M69" s="46"/>
      <c r="N69" s="46">
        <v>30000</v>
      </c>
      <c r="O69" s="46">
        <v>30000</v>
      </c>
      <c r="P69" s="46">
        <v>30000</v>
      </c>
    </row>
    <row r="70" spans="1:64" s="48" customFormat="1" ht="17.25" customHeight="1" x14ac:dyDescent="0.25">
      <c r="A70" s="42" t="s">
        <v>5</v>
      </c>
      <c r="B70" s="43" t="s">
        <v>26</v>
      </c>
      <c r="C70" s="44"/>
      <c r="D70" s="45"/>
      <c r="E70" s="46"/>
      <c r="F70" s="46"/>
      <c r="G70" s="46"/>
      <c r="H70" s="46"/>
      <c r="I70" s="46"/>
      <c r="J70" s="46"/>
      <c r="K70" s="46"/>
      <c r="L70" s="46"/>
      <c r="M70" s="46">
        <v>3000</v>
      </c>
      <c r="N70" s="47">
        <v>3000</v>
      </c>
      <c r="O70" s="46">
        <v>3000</v>
      </c>
      <c r="P70" s="47">
        <v>3000</v>
      </c>
    </row>
    <row r="71" spans="1:64" s="48" customFormat="1" ht="17.25" customHeight="1" x14ac:dyDescent="0.25">
      <c r="A71" s="42" t="s">
        <v>5</v>
      </c>
      <c r="B71" s="43" t="s">
        <v>27</v>
      </c>
      <c r="C71" s="44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51"/>
      <c r="O71" s="45"/>
      <c r="P71" s="51"/>
    </row>
    <row r="72" spans="1:64" s="48" customFormat="1" ht="17.25" customHeight="1" x14ac:dyDescent="0.25">
      <c r="A72" s="42" t="s">
        <v>5</v>
      </c>
      <c r="B72" s="43"/>
      <c r="C72" s="44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</row>
    <row r="73" spans="1:64" s="48" customFormat="1" ht="17.25" customHeight="1" x14ac:dyDescent="0.25">
      <c r="A73" s="42" t="s">
        <v>5</v>
      </c>
      <c r="B73" s="43"/>
      <c r="C73" s="44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51"/>
      <c r="O73" s="45"/>
      <c r="P73" s="51"/>
    </row>
    <row r="74" spans="1:64" s="48" customFormat="1" ht="17.25" customHeight="1" x14ac:dyDescent="0.25">
      <c r="A74" s="42" t="s">
        <v>5</v>
      </c>
      <c r="B74" s="43" t="s">
        <v>36</v>
      </c>
      <c r="C74" s="44"/>
      <c r="D74" s="45"/>
      <c r="E74" s="45"/>
      <c r="F74" s="45"/>
      <c r="G74" s="45"/>
      <c r="H74" s="45"/>
      <c r="I74" s="45"/>
      <c r="J74" s="45"/>
      <c r="K74" s="45"/>
      <c r="L74" s="46"/>
      <c r="M74" s="46">
        <v>28500</v>
      </c>
      <c r="N74" s="47"/>
      <c r="O74" s="46">
        <v>96000</v>
      </c>
      <c r="P74" s="47">
        <v>96000</v>
      </c>
    </row>
    <row r="75" spans="1:64" s="48" customFormat="1" ht="17.25" customHeight="1" x14ac:dyDescent="0.25">
      <c r="A75" s="42" t="s">
        <v>5</v>
      </c>
      <c r="B75" s="43" t="s">
        <v>38</v>
      </c>
      <c r="C75" s="44"/>
      <c r="D75" s="45"/>
      <c r="E75" s="45"/>
      <c r="F75" s="45"/>
      <c r="G75" s="45"/>
      <c r="H75" s="45"/>
      <c r="I75" s="45"/>
      <c r="J75" s="45"/>
      <c r="K75" s="45"/>
      <c r="L75" s="46"/>
      <c r="M75" s="46"/>
      <c r="N75" s="52">
        <v>15000</v>
      </c>
      <c r="O75" s="46">
        <v>36000</v>
      </c>
      <c r="P75" s="47">
        <v>36000</v>
      </c>
    </row>
    <row r="76" spans="1:64" s="48" customFormat="1" ht="17.25" customHeight="1" x14ac:dyDescent="0.25">
      <c r="A76" s="42" t="s">
        <v>5</v>
      </c>
      <c r="B76" s="43" t="s">
        <v>31</v>
      </c>
      <c r="C76" s="44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51"/>
      <c r="O76" s="45"/>
      <c r="P76" s="51"/>
    </row>
    <row r="77" spans="1:64" s="41" customFormat="1" ht="17.25" customHeight="1" x14ac:dyDescent="0.25">
      <c r="A77" s="22" t="s">
        <v>2</v>
      </c>
      <c r="B77" s="53" t="s">
        <v>50</v>
      </c>
      <c r="C77" s="37">
        <f t="shared" ref="C77:P77" si="13">C54+C55</f>
        <v>146583.26</v>
      </c>
      <c r="D77" s="54">
        <f t="shared" si="13"/>
        <v>546255.67999999993</v>
      </c>
      <c r="E77" s="54">
        <f t="shared" si="13"/>
        <v>1195425.7499999998</v>
      </c>
      <c r="F77" s="54">
        <f t="shared" si="13"/>
        <v>1104301.99</v>
      </c>
      <c r="G77" s="54">
        <f t="shared" si="13"/>
        <v>1255426.52</v>
      </c>
      <c r="H77" s="54">
        <f t="shared" si="13"/>
        <v>1338510.8900000001</v>
      </c>
      <c r="I77" s="54">
        <f t="shared" si="13"/>
        <v>1328969.1749999998</v>
      </c>
      <c r="J77" s="54">
        <f t="shared" si="13"/>
        <v>1766755.23</v>
      </c>
      <c r="K77" s="54">
        <f t="shared" si="13"/>
        <v>1861646.8749462364</v>
      </c>
      <c r="L77" s="54">
        <f t="shared" si="13"/>
        <v>2046600.54</v>
      </c>
      <c r="M77" s="54">
        <f t="shared" si="13"/>
        <v>1792388.93</v>
      </c>
      <c r="N77" s="55">
        <f t="shared" si="13"/>
        <v>1705370.3</v>
      </c>
      <c r="O77" s="54">
        <f t="shared" si="13"/>
        <v>1894978.1099999999</v>
      </c>
      <c r="P77" s="55">
        <f t="shared" si="13"/>
        <v>1883721.2</v>
      </c>
    </row>
    <row r="78" spans="1:64" s="41" customFormat="1" ht="17.25" customHeight="1" x14ac:dyDescent="0.25">
      <c r="A78" s="22" t="s">
        <v>2</v>
      </c>
      <c r="B78" s="53" t="s">
        <v>51</v>
      </c>
      <c r="C78" s="37"/>
      <c r="D78" s="54"/>
      <c r="E78" s="54">
        <f t="shared" ref="E78:N78" si="14">SUM(E79:E82)</f>
        <v>0</v>
      </c>
      <c r="F78" s="54">
        <f t="shared" si="14"/>
        <v>0</v>
      </c>
      <c r="G78" s="54">
        <f t="shared" si="14"/>
        <v>0</v>
      </c>
      <c r="H78" s="54">
        <f t="shared" si="14"/>
        <v>0</v>
      </c>
      <c r="I78" s="54">
        <f t="shared" si="14"/>
        <v>0</v>
      </c>
      <c r="J78" s="54">
        <f t="shared" si="14"/>
        <v>0</v>
      </c>
      <c r="K78" s="54">
        <f t="shared" si="14"/>
        <v>0</v>
      </c>
      <c r="L78" s="54" t="e">
        <f t="shared" si="14"/>
        <v>#VALUE!</v>
      </c>
      <c r="M78" s="54" t="e">
        <f t="shared" si="14"/>
        <v>#VALUE!</v>
      </c>
      <c r="N78" s="55">
        <f t="shared" si="14"/>
        <v>0</v>
      </c>
      <c r="O78" s="54">
        <f t="shared" ref="O78:P78" si="15">SUM(O79:O82)</f>
        <v>0</v>
      </c>
      <c r="P78" s="55">
        <f t="shared" si="15"/>
        <v>0</v>
      </c>
    </row>
    <row r="79" spans="1:64" s="64" customFormat="1" ht="17.25" customHeight="1" x14ac:dyDescent="0.25">
      <c r="A79" s="42" t="s">
        <v>5</v>
      </c>
      <c r="B79" s="56" t="s">
        <v>52</v>
      </c>
      <c r="C79" s="57"/>
      <c r="D79" s="58"/>
      <c r="E79" s="59"/>
      <c r="F79" s="60"/>
      <c r="G79" s="60"/>
      <c r="H79" s="59"/>
      <c r="I79" s="60"/>
      <c r="J79" s="59"/>
      <c r="K79" s="60"/>
      <c r="L79" s="61"/>
      <c r="M79" s="61"/>
      <c r="N79" s="61"/>
      <c r="O79" s="61"/>
      <c r="P79" s="61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</row>
    <row r="80" spans="1:64" s="64" customFormat="1" ht="17.25" customHeight="1" x14ac:dyDescent="0.25">
      <c r="A80" s="42" t="s">
        <v>5</v>
      </c>
      <c r="B80" s="56" t="s">
        <v>53</v>
      </c>
      <c r="C80" s="16"/>
      <c r="D80" s="16"/>
      <c r="E80" s="16"/>
      <c r="F80" s="16"/>
      <c r="G80" s="16"/>
      <c r="H80" s="16"/>
      <c r="I80" s="16"/>
      <c r="J80" s="16"/>
      <c r="K80" s="16"/>
      <c r="L80" s="16" t="e">
        <f>SUMIFS([1]ПРОЕКТЫ!$X$11:$X$147980,[1]ПРОЕКТЫ!$A$11:$A$147980,"&gt;="&amp;L$2,[1]ПРОЕКТЫ!$A$11:$A$147980,"&lt;"&amp;M$2)+SUMIFS([1]ПРОЕКТЫ!$AA$11:$AA$147980,[1]ПРОЕКТЫ!$A$11:$A$147980,"&gt;="&amp;L$2,[1]ПРОЕКТЫ!$A$11:$A$147980,"&lt;"&amp;M$2)</f>
        <v>#VALUE!</v>
      </c>
      <c r="M80" s="16" t="e">
        <f>SUMIFS([1]ПРОЕКТЫ!$X$11:$X$147980,[1]ПРОЕКТЫ!$A$11:$A$147980,"&gt;="&amp;M$2,[1]ПРОЕКТЫ!$A$11:$A$147980,"&lt;"&amp;N$2)+SUMIFS([1]ПРОЕКТЫ!$AA$11:$AA$147980,[1]ПРОЕКТЫ!$A$11:$A$147980,"&gt;="&amp;M$2,[1]ПРОЕКТЫ!$A$11:$A$147980,"&lt;"&amp;N$2)</f>
        <v>#VALUE!</v>
      </c>
      <c r="N80" s="16">
        <f>SUMIFS([1]ПРОЕКТЫ!$X$11:$X$147980,[1]ПРОЕКТЫ!$A$11:$A$147980,"&gt;="&amp;N$2,[1]ПРОЕКТЫ!$A$11:$A$147980,"&lt;"&amp;O$2)+SUMIFS([1]ПРОЕКТЫ!$AA$11:$AA$147980,[1]ПРОЕКТЫ!$A$11:$A$147980,"&gt;="&amp;N$2,[1]ПРОЕКТЫ!$A$11:$A$147980,"&lt;"&amp;O$2)</f>
        <v>0</v>
      </c>
      <c r="O80" s="16">
        <f>SUMIFS([1]ПРОЕКТЫ!$X$11:$X$147980,[1]ПРОЕКТЫ!$A$11:$A$147980,"&gt;="&amp;O$2,[1]ПРОЕКТЫ!$A$11:$A$147980,"&lt;"&amp;P$2)+SUMIFS([1]ПРОЕКТЫ!$AA$11:$AA$147980,[1]ПРОЕКТЫ!$A$11:$A$147980,"&gt;="&amp;O$2,[1]ПРОЕКТЫ!$A$11:$A$147980,"&lt;"&amp;P$2)</f>
        <v>0</v>
      </c>
      <c r="P80" s="16">
        <f>SUMIFS([1]ПРОЕКТЫ!$X$11:$X$147980,[1]ПРОЕКТЫ!$A$11:$A$147980,"&gt;="&amp;P$2,[1]ПРОЕКТЫ!$A$11:$A$147980,"&lt;"&amp;Q$2)+SUMIFS([1]ПРОЕКТЫ!$AA$11:$AA$147980,[1]ПРОЕКТЫ!$A$11:$A$147980,"&gt;="&amp;P$2,[1]ПРОЕКТЫ!$A$11:$A$147980,"&lt;"&amp;Q$2)</f>
        <v>0</v>
      </c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</row>
    <row r="81" spans="1:64" s="64" customFormat="1" ht="17.25" customHeight="1" x14ac:dyDescent="0.25">
      <c r="A81" s="42" t="s">
        <v>5</v>
      </c>
      <c r="B81" s="56" t="s">
        <v>54</v>
      </c>
      <c r="C81" s="57"/>
      <c r="D81" s="58"/>
      <c r="E81" s="65"/>
      <c r="F81" s="60"/>
      <c r="G81" s="60"/>
      <c r="H81" s="59"/>
      <c r="I81" s="60"/>
      <c r="J81" s="59"/>
      <c r="K81" s="60"/>
      <c r="L81" s="60"/>
      <c r="M81" s="60">
        <v>7477.3</v>
      </c>
      <c r="N81" s="66"/>
      <c r="O81" s="60"/>
      <c r="P81" s="66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</row>
    <row r="82" spans="1:64" s="48" customFormat="1" ht="17.25" customHeight="1" x14ac:dyDescent="0.25">
      <c r="A82" s="42" t="s">
        <v>5</v>
      </c>
      <c r="B82" s="43" t="s">
        <v>55</v>
      </c>
      <c r="C82" s="44"/>
      <c r="D82" s="45"/>
      <c r="E82" s="67"/>
      <c r="F82" s="45"/>
      <c r="G82" s="45"/>
      <c r="H82" s="45"/>
      <c r="I82" s="45"/>
      <c r="J82" s="45"/>
      <c r="K82" s="45"/>
      <c r="L82" s="45"/>
      <c r="M82" s="49">
        <v>80000</v>
      </c>
      <c r="N82" s="51"/>
      <c r="O82" s="45"/>
      <c r="P82" s="51"/>
    </row>
    <row r="83" spans="1:64" s="38" customFormat="1" ht="17.25" customHeight="1" x14ac:dyDescent="0.25">
      <c r="A83" s="22" t="s">
        <v>2</v>
      </c>
      <c r="B83" s="68" t="s">
        <v>56</v>
      </c>
      <c r="C83" s="69" t="e">
        <f t="shared" ref="C83:P83" si="16">C3+C20-C77-C78</f>
        <v>#VALUE!</v>
      </c>
      <c r="D83" s="69" t="e">
        <f t="shared" si="16"/>
        <v>#VALUE!</v>
      </c>
      <c r="E83" s="69" t="e">
        <f t="shared" si="16"/>
        <v>#VALUE!</v>
      </c>
      <c r="F83" s="69" t="e">
        <f t="shared" si="16"/>
        <v>#VALUE!</v>
      </c>
      <c r="G83" s="70" t="e">
        <f>G3+G20-G77-G78</f>
        <v>#VALUE!</v>
      </c>
      <c r="H83" s="69" t="e">
        <f t="shared" si="16"/>
        <v>#VALUE!</v>
      </c>
      <c r="I83" s="69" t="e">
        <f t="shared" si="16"/>
        <v>#VALUE!</v>
      </c>
      <c r="J83" s="69" t="e">
        <f t="shared" si="16"/>
        <v>#VALUE!</v>
      </c>
      <c r="K83" s="69" t="e">
        <f t="shared" si="16"/>
        <v>#VALUE!</v>
      </c>
      <c r="L83" s="69" t="e">
        <f t="shared" si="16"/>
        <v>#VALUE!</v>
      </c>
      <c r="M83" s="69" t="e">
        <f t="shared" si="16"/>
        <v>#VALUE!</v>
      </c>
      <c r="N83" s="69" t="e">
        <f t="shared" si="16"/>
        <v>#VALUE!</v>
      </c>
      <c r="O83" s="69">
        <f t="shared" si="16"/>
        <v>-1882978.1099999999</v>
      </c>
      <c r="P83" s="69">
        <f t="shared" si="16"/>
        <v>-1871721.2</v>
      </c>
    </row>
    <row r="84" spans="1:64" s="10" customFormat="1" ht="17.25" customHeight="1" x14ac:dyDescent="0.25">
      <c r="A84" s="22" t="s">
        <v>8</v>
      </c>
      <c r="B84" s="71" t="s">
        <v>56</v>
      </c>
      <c r="C84" s="72">
        <f t="shared" ref="C84:P84" si="17">C7-C14-C21-C55-C78</f>
        <v>-130583.26</v>
      </c>
      <c r="D84" s="73">
        <f t="shared" si="17"/>
        <v>-133346.78999999998</v>
      </c>
      <c r="E84" s="73">
        <f t="shared" si="17"/>
        <v>-578523.58000000007</v>
      </c>
      <c r="F84" s="73">
        <f t="shared" si="17"/>
        <v>-577140.18999999983</v>
      </c>
      <c r="G84" s="73">
        <f t="shared" si="17"/>
        <v>154001.65999999992</v>
      </c>
      <c r="H84" s="73">
        <f t="shared" si="17"/>
        <v>-578479.19000000018</v>
      </c>
      <c r="I84" s="73">
        <f t="shared" si="17"/>
        <v>-48130.440229399595</v>
      </c>
      <c r="J84" s="73">
        <f t="shared" si="17"/>
        <v>-569860.97019999987</v>
      </c>
      <c r="K84" s="73">
        <f t="shared" si="17"/>
        <v>-1382721.2949462365</v>
      </c>
      <c r="L84" s="73" t="e">
        <f t="shared" si="17"/>
        <v>#VALUE!</v>
      </c>
      <c r="M84" s="73" t="e">
        <f t="shared" si="17"/>
        <v>#VALUE!</v>
      </c>
      <c r="N84" s="74">
        <f t="shared" si="17"/>
        <v>-1705370.3</v>
      </c>
      <c r="O84" s="73">
        <f t="shared" si="17"/>
        <v>-1894978.1099999999</v>
      </c>
      <c r="P84" s="74">
        <f t="shared" si="17"/>
        <v>-1883721.2</v>
      </c>
    </row>
    <row r="85" spans="1:64" s="10" customFormat="1" ht="17.25" customHeight="1" x14ac:dyDescent="0.25">
      <c r="A85" s="22" t="s">
        <v>9</v>
      </c>
      <c r="B85" s="71" t="s">
        <v>56</v>
      </c>
      <c r="C85" s="72">
        <f t="shared" ref="C85:P85" si="18">C8-C15-C49</f>
        <v>34729.11</v>
      </c>
      <c r="D85" s="73">
        <f t="shared" si="18"/>
        <v>-6750</v>
      </c>
      <c r="E85" s="73">
        <f t="shared" si="18"/>
        <v>-31125.4</v>
      </c>
      <c r="F85" s="73">
        <f t="shared" si="18"/>
        <v>45786.010000000009</v>
      </c>
      <c r="G85" s="73">
        <f t="shared" si="18"/>
        <v>-30500</v>
      </c>
      <c r="H85" s="73">
        <f t="shared" si="18"/>
        <v>-30500</v>
      </c>
      <c r="I85" s="73">
        <f t="shared" si="18"/>
        <v>194260.68859999999</v>
      </c>
      <c r="J85" s="73">
        <f t="shared" si="18"/>
        <v>705975.49520000024</v>
      </c>
      <c r="K85" s="73">
        <f t="shared" si="18"/>
        <v>128563.35</v>
      </c>
      <c r="L85" s="73">
        <f t="shared" si="18"/>
        <v>75887.109999999986</v>
      </c>
      <c r="M85" s="73">
        <f t="shared" si="18"/>
        <v>0</v>
      </c>
      <c r="N85" s="74">
        <f t="shared" si="18"/>
        <v>0</v>
      </c>
      <c r="O85" s="73">
        <f t="shared" si="18"/>
        <v>0</v>
      </c>
      <c r="P85" s="74">
        <f t="shared" si="18"/>
        <v>0</v>
      </c>
    </row>
    <row r="86" spans="1:64" s="10" customFormat="1" ht="17.25" customHeight="1" x14ac:dyDescent="0.25">
      <c r="A86" s="22" t="s">
        <v>10</v>
      </c>
      <c r="B86" s="71" t="s">
        <v>56</v>
      </c>
      <c r="C86" s="72">
        <f t="shared" ref="C86:P86" si="19">C9-C16</f>
        <v>0</v>
      </c>
      <c r="D86" s="73">
        <f t="shared" si="19"/>
        <v>96518.65</v>
      </c>
      <c r="E86" s="73">
        <f t="shared" si="19"/>
        <v>0</v>
      </c>
      <c r="F86" s="73">
        <f t="shared" si="19"/>
        <v>0</v>
      </c>
      <c r="G86" s="73">
        <f t="shared" si="19"/>
        <v>33601</v>
      </c>
      <c r="H86" s="73">
        <f t="shared" si="19"/>
        <v>0</v>
      </c>
      <c r="I86" s="73">
        <f t="shared" si="19"/>
        <v>21000</v>
      </c>
      <c r="J86" s="73">
        <f t="shared" si="19"/>
        <v>9750</v>
      </c>
      <c r="K86" s="73">
        <f t="shared" si="19"/>
        <v>0</v>
      </c>
      <c r="L86" s="73">
        <f t="shared" si="19"/>
        <v>-23585</v>
      </c>
      <c r="M86" s="73">
        <f t="shared" si="19"/>
        <v>0</v>
      </c>
      <c r="N86" s="74">
        <f t="shared" si="19"/>
        <v>0</v>
      </c>
      <c r="O86" s="73">
        <f t="shared" si="19"/>
        <v>0</v>
      </c>
      <c r="P86" s="74">
        <f t="shared" si="19"/>
        <v>0</v>
      </c>
    </row>
    <row r="87" spans="1:64" s="10" customFormat="1" ht="17.25" customHeight="1" x14ac:dyDescent="0.25">
      <c r="A87" s="22" t="s">
        <v>11</v>
      </c>
      <c r="B87" s="71" t="s">
        <v>56</v>
      </c>
      <c r="C87" s="72" t="e">
        <f>C83-C84-C85-C86</f>
        <v>#VALUE!</v>
      </c>
      <c r="D87" s="73" t="e">
        <f t="shared" ref="D87:P87" si="20">D83-D84-D85-D86</f>
        <v>#VALUE!</v>
      </c>
      <c r="E87" s="73" t="e">
        <f t="shared" si="20"/>
        <v>#VALUE!</v>
      </c>
      <c r="F87" s="73" t="e">
        <f t="shared" si="20"/>
        <v>#VALUE!</v>
      </c>
      <c r="G87" s="73" t="e">
        <f t="shared" si="20"/>
        <v>#VALUE!</v>
      </c>
      <c r="H87" s="73" t="e">
        <f t="shared" si="20"/>
        <v>#VALUE!</v>
      </c>
      <c r="I87" s="73" t="e">
        <f t="shared" si="20"/>
        <v>#VALUE!</v>
      </c>
      <c r="J87" s="73" t="e">
        <f t="shared" si="20"/>
        <v>#VALUE!</v>
      </c>
      <c r="K87" s="73" t="e">
        <f t="shared" si="20"/>
        <v>#VALUE!</v>
      </c>
      <c r="L87" s="73" t="e">
        <f t="shared" si="20"/>
        <v>#VALUE!</v>
      </c>
      <c r="M87" s="73" t="e">
        <f t="shared" si="20"/>
        <v>#VALUE!</v>
      </c>
      <c r="N87" s="74" t="e">
        <f t="shared" si="20"/>
        <v>#VALUE!</v>
      </c>
      <c r="O87" s="73">
        <f t="shared" si="20"/>
        <v>12000</v>
      </c>
      <c r="P87" s="74">
        <f t="shared" si="20"/>
        <v>12000</v>
      </c>
    </row>
    <row r="88" spans="1:64" s="38" customFormat="1" ht="17.25" customHeight="1" x14ac:dyDescent="0.25">
      <c r="A88" s="22" t="s">
        <v>2</v>
      </c>
      <c r="B88" s="68" t="s">
        <v>57</v>
      </c>
      <c r="C88" s="69" t="e">
        <f>C83</f>
        <v>#VALUE!</v>
      </c>
      <c r="D88" s="75" t="e">
        <f>C88+D83</f>
        <v>#VALUE!</v>
      </c>
      <c r="E88" s="75" t="e">
        <f t="shared" ref="E88:P92" si="21">D88+E83</f>
        <v>#VALUE!</v>
      </c>
      <c r="F88" s="75" t="e">
        <f t="shared" si="21"/>
        <v>#VALUE!</v>
      </c>
      <c r="G88" s="75" t="e">
        <f>F88+G83</f>
        <v>#VALUE!</v>
      </c>
      <c r="H88" s="75" t="e">
        <f t="shared" si="21"/>
        <v>#VALUE!</v>
      </c>
      <c r="I88" s="75" t="e">
        <f t="shared" si="21"/>
        <v>#VALUE!</v>
      </c>
      <c r="J88" s="75" t="e">
        <f t="shared" si="21"/>
        <v>#VALUE!</v>
      </c>
      <c r="K88" s="75" t="e">
        <f t="shared" si="21"/>
        <v>#VALUE!</v>
      </c>
      <c r="L88" s="75" t="e">
        <f t="shared" si="21"/>
        <v>#VALUE!</v>
      </c>
      <c r="M88" s="75" t="e">
        <f t="shared" si="21"/>
        <v>#VALUE!</v>
      </c>
      <c r="N88" s="76" t="e">
        <f t="shared" si="21"/>
        <v>#VALUE!</v>
      </c>
      <c r="O88" s="75" t="e">
        <f t="shared" si="21"/>
        <v>#VALUE!</v>
      </c>
      <c r="P88" s="76" t="e">
        <f t="shared" si="21"/>
        <v>#VALUE!</v>
      </c>
    </row>
    <row r="89" spans="1:64" s="10" customFormat="1" ht="17.25" customHeight="1" x14ac:dyDescent="0.25">
      <c r="A89" s="22" t="s">
        <v>8</v>
      </c>
      <c r="B89" s="71" t="s">
        <v>57</v>
      </c>
      <c r="C89" s="72">
        <f>C84</f>
        <v>-130583.26</v>
      </c>
      <c r="D89" s="73">
        <f>C89+D84</f>
        <v>-263930.05</v>
      </c>
      <c r="E89" s="73">
        <f t="shared" si="21"/>
        <v>-842453.63000000012</v>
      </c>
      <c r="F89" s="73">
        <f t="shared" si="21"/>
        <v>-1419593.8199999998</v>
      </c>
      <c r="G89" s="73">
        <f t="shared" si="21"/>
        <v>-1265592.1599999999</v>
      </c>
      <c r="H89" s="73">
        <f t="shared" si="21"/>
        <v>-1844071.35</v>
      </c>
      <c r="I89" s="73">
        <f t="shared" si="21"/>
        <v>-1892201.7902293997</v>
      </c>
      <c r="J89" s="73">
        <f t="shared" si="21"/>
        <v>-2462062.7604293996</v>
      </c>
      <c r="K89" s="73">
        <f t="shared" si="21"/>
        <v>-3844784.0553756361</v>
      </c>
      <c r="L89" s="73" t="e">
        <f t="shared" si="21"/>
        <v>#VALUE!</v>
      </c>
      <c r="M89" s="73" t="e">
        <f t="shared" si="21"/>
        <v>#VALUE!</v>
      </c>
      <c r="N89" s="74" t="e">
        <f t="shared" si="21"/>
        <v>#VALUE!</v>
      </c>
      <c r="O89" s="73" t="e">
        <f t="shared" si="21"/>
        <v>#VALUE!</v>
      </c>
      <c r="P89" s="74" t="e">
        <f t="shared" si="21"/>
        <v>#VALUE!</v>
      </c>
    </row>
    <row r="90" spans="1:64" s="10" customFormat="1" ht="17.25" customHeight="1" x14ac:dyDescent="0.25">
      <c r="A90" s="22" t="s">
        <v>9</v>
      </c>
      <c r="B90" s="71" t="s">
        <v>57</v>
      </c>
      <c r="C90" s="72">
        <f>C85</f>
        <v>34729.11</v>
      </c>
      <c r="D90" s="73">
        <f>C90+D85</f>
        <v>27979.11</v>
      </c>
      <c r="E90" s="73">
        <f t="shared" si="21"/>
        <v>-3146.2900000000009</v>
      </c>
      <c r="F90" s="73">
        <f t="shared" si="21"/>
        <v>42639.720000000008</v>
      </c>
      <c r="G90" s="73">
        <f t="shared" si="21"/>
        <v>12139.720000000008</v>
      </c>
      <c r="H90" s="73">
        <f t="shared" si="21"/>
        <v>-18360.279999999992</v>
      </c>
      <c r="I90" s="73">
        <f t="shared" si="21"/>
        <v>175900.4086</v>
      </c>
      <c r="J90" s="73">
        <f t="shared" si="21"/>
        <v>881875.9038000002</v>
      </c>
      <c r="K90" s="73">
        <f t="shared" si="21"/>
        <v>1010439.2538000002</v>
      </c>
      <c r="L90" s="73">
        <f t="shared" si="21"/>
        <v>1086326.3638000002</v>
      </c>
      <c r="M90" s="73">
        <f t="shared" si="21"/>
        <v>1086326.3638000002</v>
      </c>
      <c r="N90" s="74">
        <f t="shared" si="21"/>
        <v>1086326.3638000002</v>
      </c>
      <c r="O90" s="73">
        <f t="shared" si="21"/>
        <v>1086326.3638000002</v>
      </c>
      <c r="P90" s="74">
        <f t="shared" si="21"/>
        <v>1086326.3638000002</v>
      </c>
    </row>
    <row r="91" spans="1:64" s="10" customFormat="1" ht="17.25" customHeight="1" x14ac:dyDescent="0.25">
      <c r="A91" s="22" t="s">
        <v>10</v>
      </c>
      <c r="B91" s="71" t="s">
        <v>57</v>
      </c>
      <c r="C91" s="72">
        <f>C86</f>
        <v>0</v>
      </c>
      <c r="D91" s="73">
        <f>C91+D86</f>
        <v>96518.65</v>
      </c>
      <c r="E91" s="73">
        <f t="shared" si="21"/>
        <v>96518.65</v>
      </c>
      <c r="F91" s="73">
        <f t="shared" si="21"/>
        <v>96518.65</v>
      </c>
      <c r="G91" s="73">
        <f t="shared" si="21"/>
        <v>130119.65</v>
      </c>
      <c r="H91" s="73">
        <f t="shared" si="21"/>
        <v>130119.65</v>
      </c>
      <c r="I91" s="73">
        <f t="shared" si="21"/>
        <v>151119.65</v>
      </c>
      <c r="J91" s="73">
        <f t="shared" si="21"/>
        <v>160869.65</v>
      </c>
      <c r="K91" s="73">
        <f t="shared" si="21"/>
        <v>160869.65</v>
      </c>
      <c r="L91" s="73">
        <f t="shared" si="21"/>
        <v>137284.65</v>
      </c>
      <c r="M91" s="73">
        <f t="shared" si="21"/>
        <v>137284.65</v>
      </c>
      <c r="N91" s="74">
        <f t="shared" si="21"/>
        <v>137284.65</v>
      </c>
      <c r="O91" s="73">
        <f t="shared" si="21"/>
        <v>137284.65</v>
      </c>
      <c r="P91" s="74">
        <f t="shared" si="21"/>
        <v>137284.65</v>
      </c>
    </row>
    <row r="92" spans="1:64" s="10" customFormat="1" ht="17.25" customHeight="1" x14ac:dyDescent="0.25">
      <c r="A92" s="22" t="s">
        <v>11</v>
      </c>
      <c r="B92" s="71" t="s">
        <v>57</v>
      </c>
      <c r="C92" s="72" t="e">
        <f>C87</f>
        <v>#VALUE!</v>
      </c>
      <c r="D92" s="73" t="e">
        <f>C92+D87</f>
        <v>#VALUE!</v>
      </c>
      <c r="E92" s="73" t="e">
        <f t="shared" si="21"/>
        <v>#VALUE!</v>
      </c>
      <c r="F92" s="73" t="e">
        <f t="shared" si="21"/>
        <v>#VALUE!</v>
      </c>
      <c r="G92" s="73" t="e">
        <f t="shared" si="21"/>
        <v>#VALUE!</v>
      </c>
      <c r="H92" s="73" t="e">
        <f t="shared" si="21"/>
        <v>#VALUE!</v>
      </c>
      <c r="I92" s="73" t="e">
        <f t="shared" si="21"/>
        <v>#VALUE!</v>
      </c>
      <c r="J92" s="73" t="e">
        <f t="shared" si="21"/>
        <v>#VALUE!</v>
      </c>
      <c r="K92" s="73" t="e">
        <f t="shared" si="21"/>
        <v>#VALUE!</v>
      </c>
      <c r="L92" s="73" t="e">
        <f t="shared" si="21"/>
        <v>#VALUE!</v>
      </c>
      <c r="M92" s="73" t="e">
        <f t="shared" si="21"/>
        <v>#VALUE!</v>
      </c>
      <c r="N92" s="74" t="e">
        <f t="shared" si="21"/>
        <v>#VALUE!</v>
      </c>
      <c r="O92" s="73" t="e">
        <f t="shared" si="21"/>
        <v>#VALUE!</v>
      </c>
      <c r="P92" s="74" t="e">
        <f t="shared" si="21"/>
        <v>#VALUE!</v>
      </c>
    </row>
    <row r="93" spans="1:64" s="38" customFormat="1" ht="17.25" customHeight="1" x14ac:dyDescent="0.25">
      <c r="A93" s="22" t="s">
        <v>2</v>
      </c>
      <c r="B93" s="77" t="s">
        <v>58</v>
      </c>
      <c r="C93" s="78" t="e">
        <f t="shared" ref="C93:P93" si="22">IF(C6=0,"0",(C13+C18+C19)/C12)</f>
        <v>#VALUE!</v>
      </c>
      <c r="D93" s="78" t="e">
        <f t="shared" si="22"/>
        <v>#VALUE!</v>
      </c>
      <c r="E93" s="78" t="e">
        <f t="shared" si="22"/>
        <v>#VALUE!</v>
      </c>
      <c r="F93" s="78" t="e">
        <f t="shared" si="22"/>
        <v>#VALUE!</v>
      </c>
      <c r="G93" s="78" t="e">
        <f t="shared" si="22"/>
        <v>#VALUE!</v>
      </c>
      <c r="H93" s="78" t="e">
        <f t="shared" si="22"/>
        <v>#VALUE!</v>
      </c>
      <c r="I93" s="78" t="e">
        <f t="shared" si="22"/>
        <v>#VALUE!</v>
      </c>
      <c r="J93" s="78" t="e">
        <f t="shared" si="22"/>
        <v>#VALUE!</v>
      </c>
      <c r="K93" s="78" t="e">
        <f t="shared" si="22"/>
        <v>#VALUE!</v>
      </c>
      <c r="L93" s="78" t="e">
        <f t="shared" si="22"/>
        <v>#VALUE!</v>
      </c>
      <c r="M93" s="78" t="e">
        <f t="shared" si="22"/>
        <v>#VALUE!</v>
      </c>
      <c r="N93" s="78" t="str">
        <f t="shared" si="22"/>
        <v>0</v>
      </c>
      <c r="O93" s="78" t="str">
        <f t="shared" si="22"/>
        <v>0</v>
      </c>
      <c r="P93" s="78" t="str">
        <f t="shared" si="22"/>
        <v>0</v>
      </c>
    </row>
    <row r="94" spans="1:64" s="83" customFormat="1" ht="17.25" customHeight="1" x14ac:dyDescent="0.25">
      <c r="A94" s="22" t="s">
        <v>8</v>
      </c>
      <c r="B94" s="79" t="s">
        <v>58</v>
      </c>
      <c r="C94" s="80" t="str">
        <f t="shared" ref="C94:P97" si="23">IF(C7=0,"0",C14/C7)</f>
        <v>0</v>
      </c>
      <c r="D94" s="81">
        <f t="shared" si="23"/>
        <v>0.5515553662944831</v>
      </c>
      <c r="E94" s="81">
        <f t="shared" si="23"/>
        <v>0.56781685657902869</v>
      </c>
      <c r="F94" s="81">
        <f t="shared" si="23"/>
        <v>0.47266572043570315</v>
      </c>
      <c r="G94" s="81">
        <f t="shared" si="23"/>
        <v>0.57893253540235179</v>
      </c>
      <c r="H94" s="81">
        <f t="shared" si="23"/>
        <v>0.56162594847320724</v>
      </c>
      <c r="I94" s="81">
        <f t="shared" si="23"/>
        <v>0.45283771077820795</v>
      </c>
      <c r="J94" s="81">
        <f t="shared" si="23"/>
        <v>0.55914475899383231</v>
      </c>
      <c r="K94" s="81">
        <f t="shared" si="23"/>
        <v>0.62130674488930449</v>
      </c>
      <c r="L94" s="81">
        <f t="shared" si="23"/>
        <v>0.7585208456498429</v>
      </c>
      <c r="M94" s="81">
        <f t="shared" si="23"/>
        <v>0.68742866454397855</v>
      </c>
      <c r="N94" s="82" t="str">
        <f t="shared" si="23"/>
        <v>0</v>
      </c>
      <c r="O94" s="81" t="str">
        <f t="shared" si="23"/>
        <v>0</v>
      </c>
      <c r="P94" s="82" t="str">
        <f t="shared" si="23"/>
        <v>0</v>
      </c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</row>
    <row r="95" spans="1:64" s="83" customFormat="1" ht="17.25" customHeight="1" x14ac:dyDescent="0.25">
      <c r="A95" s="22" t="s">
        <v>9</v>
      </c>
      <c r="B95" s="79" t="s">
        <v>58</v>
      </c>
      <c r="C95" s="80">
        <f t="shared" si="23"/>
        <v>0.71196334069381373</v>
      </c>
      <c r="D95" s="81" t="str">
        <f t="shared" si="23"/>
        <v>0</v>
      </c>
      <c r="E95" s="81" t="str">
        <f t="shared" si="23"/>
        <v>0</v>
      </c>
      <c r="F95" s="81">
        <f t="shared" si="23"/>
        <v>0.82530613227358551</v>
      </c>
      <c r="G95" s="81" t="str">
        <f t="shared" si="23"/>
        <v>0</v>
      </c>
      <c r="H95" s="81" t="str">
        <f t="shared" si="23"/>
        <v>0</v>
      </c>
      <c r="I95" s="81">
        <f t="shared" si="23"/>
        <v>0.47474429244211325</v>
      </c>
      <c r="J95" s="81">
        <f t="shared" si="23"/>
        <v>0.5794647584632806</v>
      </c>
      <c r="K95" s="81">
        <f t="shared" si="23"/>
        <v>0.42694203987535845</v>
      </c>
      <c r="L95" s="81">
        <f t="shared" si="23"/>
        <v>0.5700534602860774</v>
      </c>
      <c r="M95" s="81" t="str">
        <f t="shared" si="23"/>
        <v>0</v>
      </c>
      <c r="N95" s="82" t="str">
        <f t="shared" si="23"/>
        <v>0</v>
      </c>
      <c r="O95" s="81" t="str">
        <f t="shared" si="23"/>
        <v>0</v>
      </c>
      <c r="P95" s="82" t="str">
        <f t="shared" si="23"/>
        <v>0</v>
      </c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</row>
    <row r="96" spans="1:64" s="83" customFormat="1" ht="17.25" customHeight="1" x14ac:dyDescent="0.25">
      <c r="A96" s="22" t="s">
        <v>10</v>
      </c>
      <c r="B96" s="79" t="s">
        <v>58</v>
      </c>
      <c r="C96" s="80" t="str">
        <f t="shared" si="23"/>
        <v>0</v>
      </c>
      <c r="D96" s="81">
        <f t="shared" si="23"/>
        <v>0.61286208700817668</v>
      </c>
      <c r="E96" s="81" t="str">
        <f t="shared" si="23"/>
        <v>0</v>
      </c>
      <c r="F96" s="81" t="str">
        <f t="shared" si="23"/>
        <v>0</v>
      </c>
      <c r="G96" s="81">
        <f t="shared" si="23"/>
        <v>0.55198666666666663</v>
      </c>
      <c r="H96" s="81" t="str">
        <f t="shared" si="23"/>
        <v>0</v>
      </c>
      <c r="I96" s="81">
        <f t="shared" si="23"/>
        <v>0.38235294117647056</v>
      </c>
      <c r="J96" s="81">
        <f t="shared" si="23"/>
        <v>0.80500000000000005</v>
      </c>
      <c r="K96" s="81" t="str">
        <f t="shared" si="23"/>
        <v>0</v>
      </c>
      <c r="L96" s="81">
        <f t="shared" si="23"/>
        <v>2.4026167112696997</v>
      </c>
      <c r="M96" s="81" t="str">
        <f t="shared" si="23"/>
        <v>0</v>
      </c>
      <c r="N96" s="82" t="str">
        <f t="shared" si="23"/>
        <v>0</v>
      </c>
      <c r="O96" s="81" t="str">
        <f t="shared" si="23"/>
        <v>0</v>
      </c>
      <c r="P96" s="82" t="str">
        <f t="shared" si="23"/>
        <v>0</v>
      </c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</row>
    <row r="97" spans="1:60" s="83" customFormat="1" x14ac:dyDescent="0.25">
      <c r="A97" s="22" t="s">
        <v>11</v>
      </c>
      <c r="B97" s="79" t="s">
        <v>58</v>
      </c>
      <c r="C97" s="80">
        <f t="shared" si="23"/>
        <v>0.41387910348387674</v>
      </c>
      <c r="D97" s="81" t="str">
        <f t="shared" si="23"/>
        <v>0</v>
      </c>
      <c r="E97" s="81">
        <f t="shared" si="23"/>
        <v>0.53267137488521832</v>
      </c>
      <c r="F97" s="81">
        <f t="shared" si="23"/>
        <v>0.47546584003707953</v>
      </c>
      <c r="G97" s="81">
        <f t="shared" si="23"/>
        <v>0.57427737159902192</v>
      </c>
      <c r="H97" s="81">
        <f t="shared" si="23"/>
        <v>0.49616858237548012</v>
      </c>
      <c r="I97" s="81">
        <f t="shared" si="23"/>
        <v>0.50831895483951706</v>
      </c>
      <c r="J97" s="81">
        <f t="shared" si="23"/>
        <v>0.47269115065725359</v>
      </c>
      <c r="K97" s="81">
        <f t="shared" si="23"/>
        <v>0.33039612223934239</v>
      </c>
      <c r="L97" s="81">
        <f t="shared" si="23"/>
        <v>0.58951017417872309</v>
      </c>
      <c r="M97" s="81">
        <f t="shared" si="23"/>
        <v>0.62849728326981968</v>
      </c>
      <c r="N97" s="82" t="str">
        <f t="shared" si="23"/>
        <v>0</v>
      </c>
      <c r="O97" s="81" t="str">
        <f t="shared" si="23"/>
        <v>0</v>
      </c>
      <c r="P97" s="82" t="str">
        <f t="shared" si="23"/>
        <v>0</v>
      </c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</row>
    <row r="98" spans="1:60" s="38" customFormat="1" x14ac:dyDescent="0.25">
      <c r="A98" s="22" t="s">
        <v>2</v>
      </c>
      <c r="B98" s="84" t="s">
        <v>59</v>
      </c>
      <c r="C98" s="78" t="e">
        <f t="shared" ref="C98:P98" si="24">IF(C12=0,0,C83/C12)</f>
        <v>#VALUE!</v>
      </c>
      <c r="D98" s="78" t="e">
        <f t="shared" si="24"/>
        <v>#VALUE!</v>
      </c>
      <c r="E98" s="78" t="e">
        <f t="shared" si="24"/>
        <v>#VALUE!</v>
      </c>
      <c r="F98" s="78" t="e">
        <f t="shared" si="24"/>
        <v>#VALUE!</v>
      </c>
      <c r="G98" s="78" t="e">
        <f t="shared" si="24"/>
        <v>#VALUE!</v>
      </c>
      <c r="H98" s="78" t="e">
        <f t="shared" si="24"/>
        <v>#VALUE!</v>
      </c>
      <c r="I98" s="78" t="e">
        <f t="shared" si="24"/>
        <v>#VALUE!</v>
      </c>
      <c r="J98" s="78" t="e">
        <f t="shared" si="24"/>
        <v>#VALUE!</v>
      </c>
      <c r="K98" s="78" t="e">
        <f t="shared" si="24"/>
        <v>#VALUE!</v>
      </c>
      <c r="L98" s="78" t="e">
        <f t="shared" si="24"/>
        <v>#VALUE!</v>
      </c>
      <c r="M98" s="78" t="e">
        <f t="shared" si="24"/>
        <v>#VALUE!</v>
      </c>
      <c r="N98" s="78" t="e">
        <f t="shared" si="24"/>
        <v>#VALUE!</v>
      </c>
      <c r="O98" s="78">
        <f t="shared" si="24"/>
        <v>0</v>
      </c>
      <c r="P98" s="78">
        <f t="shared" si="24"/>
        <v>0</v>
      </c>
    </row>
    <row r="99" spans="1:60" s="83" customFormat="1" x14ac:dyDescent="0.25">
      <c r="A99" s="22" t="s">
        <v>8</v>
      </c>
      <c r="B99" s="85" t="s">
        <v>59</v>
      </c>
      <c r="C99" s="80" t="str">
        <f t="shared" ref="C99:P102" si="25">IF(C7=0,"0",C84/C7)</f>
        <v>0</v>
      </c>
      <c r="D99" s="80">
        <f t="shared" si="25"/>
        <v>-0.15326743521685862</v>
      </c>
      <c r="E99" s="80">
        <f t="shared" si="25"/>
        <v>-0.45416180248585253</v>
      </c>
      <c r="F99" s="80">
        <f t="shared" si="25"/>
        <v>-0.70568735104076408</v>
      </c>
      <c r="G99" s="80">
        <f t="shared" si="25"/>
        <v>5.1757632789757764E-2</v>
      </c>
      <c r="H99" s="80">
        <f t="shared" si="25"/>
        <v>-0.36669716796720808</v>
      </c>
      <c r="I99" s="80">
        <f t="shared" si="25"/>
        <v>-2.140689384159123E-2</v>
      </c>
      <c r="J99" s="80">
        <f t="shared" si="25"/>
        <v>-0.28602312202846081</v>
      </c>
      <c r="K99" s="80">
        <f t="shared" si="25"/>
        <v>-1.8654383774681675</v>
      </c>
      <c r="L99" s="80" t="e">
        <f t="shared" si="25"/>
        <v>#VALUE!</v>
      </c>
      <c r="M99" s="80" t="e">
        <f t="shared" si="25"/>
        <v>#VALUE!</v>
      </c>
      <c r="N99" s="80" t="str">
        <f t="shared" si="25"/>
        <v>0</v>
      </c>
      <c r="O99" s="80" t="str">
        <f t="shared" si="25"/>
        <v>0</v>
      </c>
      <c r="P99" s="80" t="str">
        <f t="shared" si="25"/>
        <v>0</v>
      </c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</row>
    <row r="100" spans="1:60" s="83" customFormat="1" x14ac:dyDescent="0.25">
      <c r="A100" s="22" t="s">
        <v>9</v>
      </c>
      <c r="B100" s="85" t="s">
        <v>59</v>
      </c>
      <c r="C100" s="80">
        <f t="shared" si="25"/>
        <v>0.28803665930618627</v>
      </c>
      <c r="D100" s="81" t="str">
        <f t="shared" si="25"/>
        <v>0</v>
      </c>
      <c r="E100" s="81" t="str">
        <f t="shared" si="25"/>
        <v>0</v>
      </c>
      <c r="F100" s="81">
        <f t="shared" si="25"/>
        <v>0.10416656855409324</v>
      </c>
      <c r="G100" s="81" t="str">
        <f t="shared" si="25"/>
        <v>0</v>
      </c>
      <c r="H100" s="81" t="str">
        <f t="shared" si="25"/>
        <v>0</v>
      </c>
      <c r="I100" s="81">
        <f t="shared" si="25"/>
        <v>0.4539785675014848</v>
      </c>
      <c r="J100" s="81">
        <f t="shared" si="25"/>
        <v>0.40496698997194663</v>
      </c>
      <c r="K100" s="81">
        <f t="shared" si="25"/>
        <v>0.45846170919243484</v>
      </c>
      <c r="L100" s="81">
        <f t="shared" si="25"/>
        <v>0.30590068164555434</v>
      </c>
      <c r="M100" s="81" t="str">
        <f t="shared" si="25"/>
        <v>0</v>
      </c>
      <c r="N100" s="82" t="str">
        <f t="shared" si="25"/>
        <v>0</v>
      </c>
      <c r="O100" s="81" t="str">
        <f t="shared" si="25"/>
        <v>0</v>
      </c>
      <c r="P100" s="82" t="str">
        <f t="shared" si="25"/>
        <v>0</v>
      </c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</row>
    <row r="101" spans="1:60" s="83" customFormat="1" x14ac:dyDescent="0.25">
      <c r="A101" s="22" t="s">
        <v>10</v>
      </c>
      <c r="B101" s="85" t="s">
        <v>59</v>
      </c>
      <c r="C101" s="80" t="str">
        <f t="shared" si="25"/>
        <v>0</v>
      </c>
      <c r="D101" s="81">
        <f t="shared" si="25"/>
        <v>0.38713791299182332</v>
      </c>
      <c r="E101" s="81" t="str">
        <f t="shared" si="25"/>
        <v>0</v>
      </c>
      <c r="F101" s="81" t="str">
        <f t="shared" si="25"/>
        <v>0</v>
      </c>
      <c r="G101" s="81">
        <f t="shared" si="25"/>
        <v>0.44801333333333332</v>
      </c>
      <c r="H101" s="81" t="str">
        <f t="shared" si="25"/>
        <v>0</v>
      </c>
      <c r="I101" s="81">
        <f t="shared" si="25"/>
        <v>0.61764705882352944</v>
      </c>
      <c r="J101" s="81">
        <f t="shared" si="25"/>
        <v>0.19500000000000001</v>
      </c>
      <c r="K101" s="81" t="str">
        <f t="shared" si="25"/>
        <v>0</v>
      </c>
      <c r="L101" s="81">
        <f t="shared" si="25"/>
        <v>-1.4026167112696997</v>
      </c>
      <c r="M101" s="81" t="str">
        <f t="shared" si="25"/>
        <v>0</v>
      </c>
      <c r="N101" s="82" t="str">
        <f t="shared" si="25"/>
        <v>0</v>
      </c>
      <c r="O101" s="81" t="str">
        <f t="shared" si="25"/>
        <v>0</v>
      </c>
      <c r="P101" s="82" t="str">
        <f t="shared" si="25"/>
        <v>0</v>
      </c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</row>
    <row r="102" spans="1:60" s="83" customFormat="1" ht="18.75" thickBot="1" x14ac:dyDescent="0.3">
      <c r="A102" s="86" t="s">
        <v>11</v>
      </c>
      <c r="B102" s="87" t="s">
        <v>59</v>
      </c>
      <c r="C102" s="88" t="e">
        <f t="shared" si="25"/>
        <v>#VALUE!</v>
      </c>
      <c r="D102" s="89" t="str">
        <f t="shared" si="25"/>
        <v>0</v>
      </c>
      <c r="E102" s="89" t="e">
        <f t="shared" si="25"/>
        <v>#VALUE!</v>
      </c>
      <c r="F102" s="89" t="e">
        <f t="shared" si="25"/>
        <v>#VALUE!</v>
      </c>
      <c r="G102" s="89" t="e">
        <f t="shared" si="25"/>
        <v>#VALUE!</v>
      </c>
      <c r="H102" s="89" t="e">
        <f t="shared" si="25"/>
        <v>#VALUE!</v>
      </c>
      <c r="I102" s="89" t="e">
        <f t="shared" si="25"/>
        <v>#VALUE!</v>
      </c>
      <c r="J102" s="89" t="e">
        <f t="shared" si="25"/>
        <v>#VALUE!</v>
      </c>
      <c r="K102" s="89" t="e">
        <f t="shared" si="25"/>
        <v>#VALUE!</v>
      </c>
      <c r="L102" s="89" t="e">
        <f t="shared" si="25"/>
        <v>#VALUE!</v>
      </c>
      <c r="M102" s="89" t="e">
        <f t="shared" si="25"/>
        <v>#VALUE!</v>
      </c>
      <c r="N102" s="90" t="str">
        <f t="shared" si="25"/>
        <v>0</v>
      </c>
      <c r="O102" s="89" t="str">
        <f t="shared" si="25"/>
        <v>0</v>
      </c>
      <c r="P102" s="90" t="str">
        <f t="shared" si="25"/>
        <v>0</v>
      </c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</row>
    <row r="103" spans="1:60" s="83" customFormat="1" x14ac:dyDescent="0.25">
      <c r="A103" s="91"/>
      <c r="B103" s="92"/>
      <c r="C103" s="93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5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</row>
    <row r="104" spans="1:60" s="83" customFormat="1" ht="15" x14ac:dyDescent="0.2">
      <c r="A104" s="96" t="s">
        <v>5</v>
      </c>
      <c r="B104" s="97" t="s">
        <v>60</v>
      </c>
      <c r="C104" s="98"/>
      <c r="D104" s="98"/>
      <c r="E104" s="98"/>
      <c r="F104" s="99"/>
      <c r="G104" s="99"/>
      <c r="H104" s="99"/>
      <c r="I104" s="99"/>
      <c r="J104" s="99"/>
      <c r="K104" s="99"/>
      <c r="L104" s="99"/>
      <c r="M104" s="99"/>
      <c r="N104" s="99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</row>
    <row r="105" spans="1:60" s="83" customFormat="1" ht="15" x14ac:dyDescent="0.2">
      <c r="A105" s="96" t="s">
        <v>5</v>
      </c>
      <c r="B105" s="100" t="s">
        <v>61</v>
      </c>
      <c r="C105" s="101"/>
      <c r="D105" s="101"/>
      <c r="E105" s="101"/>
      <c r="F105" s="102">
        <f t="shared" ref="F105:N105" si="26">F77+F78</f>
        <v>1104301.99</v>
      </c>
      <c r="G105" s="102">
        <f t="shared" si="26"/>
        <v>1255426.52</v>
      </c>
      <c r="H105" s="102">
        <f t="shared" si="26"/>
        <v>1338510.8900000001</v>
      </c>
      <c r="I105" s="102">
        <f t="shared" si="26"/>
        <v>1328969.1749999998</v>
      </c>
      <c r="J105" s="102">
        <f t="shared" si="26"/>
        <v>1766755.23</v>
      </c>
      <c r="K105" s="102">
        <f t="shared" si="26"/>
        <v>1861646.8749462364</v>
      </c>
      <c r="L105" s="102" t="e">
        <f t="shared" si="26"/>
        <v>#VALUE!</v>
      </c>
      <c r="M105" s="102" t="e">
        <f t="shared" si="26"/>
        <v>#VALUE!</v>
      </c>
      <c r="N105" s="102">
        <f t="shared" si="26"/>
        <v>1705370.3</v>
      </c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</row>
    <row r="106" spans="1:60" s="83" customFormat="1" ht="15" x14ac:dyDescent="0.2">
      <c r="A106" s="96" t="s">
        <v>5</v>
      </c>
      <c r="B106" s="97" t="s">
        <v>62</v>
      </c>
      <c r="C106" s="98"/>
      <c r="D106" s="98"/>
      <c r="E106" s="98"/>
      <c r="F106" s="99"/>
      <c r="G106" s="99"/>
      <c r="H106" s="103"/>
      <c r="I106" s="99"/>
      <c r="J106" s="99"/>
      <c r="K106" s="99"/>
      <c r="L106" s="99"/>
      <c r="M106" s="99"/>
      <c r="N106" s="99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</row>
    <row r="107" spans="1:60" s="83" customFormat="1" ht="15" x14ac:dyDescent="0.2">
      <c r="A107" s="96" t="s">
        <v>5</v>
      </c>
      <c r="B107" s="104" t="s">
        <v>63</v>
      </c>
      <c r="C107" s="105"/>
      <c r="D107" s="105"/>
      <c r="E107" s="105"/>
      <c r="F107" s="104"/>
      <c r="G107" s="104"/>
      <c r="H107" s="106"/>
      <c r="I107" s="104"/>
      <c r="J107" s="104"/>
      <c r="K107" s="104"/>
      <c r="L107" s="104"/>
      <c r="M107" s="104"/>
      <c r="N107" s="104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</row>
    <row r="108" spans="1:60" s="83" customFormat="1" ht="15" x14ac:dyDescent="0.2">
      <c r="A108" s="96" t="s">
        <v>5</v>
      </c>
      <c r="B108" s="107">
        <v>0.3</v>
      </c>
      <c r="C108" s="105"/>
      <c r="D108" s="105"/>
      <c r="E108" s="105"/>
      <c r="F108" s="106">
        <f>F105*100%/$B$108</f>
        <v>3681006.6333333333</v>
      </c>
      <c r="G108" s="106">
        <f t="shared" ref="G108:N108" si="27">G105*100%/$B$108</f>
        <v>4184755.0666666669</v>
      </c>
      <c r="H108" s="106">
        <f t="shared" si="27"/>
        <v>4461702.9666666677</v>
      </c>
      <c r="I108" s="106">
        <f t="shared" si="27"/>
        <v>4429897.25</v>
      </c>
      <c r="J108" s="106">
        <f t="shared" si="27"/>
        <v>5889184.1000000006</v>
      </c>
      <c r="K108" s="106">
        <f t="shared" si="27"/>
        <v>6205489.5831541214</v>
      </c>
      <c r="L108" s="106" t="e">
        <f t="shared" si="27"/>
        <v>#VALUE!</v>
      </c>
      <c r="M108" s="106" t="e">
        <f t="shared" si="27"/>
        <v>#VALUE!</v>
      </c>
      <c r="N108" s="106">
        <f t="shared" si="27"/>
        <v>5684567.666666667</v>
      </c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</row>
    <row r="109" spans="1:60" s="83" customFormat="1" ht="15" x14ac:dyDescent="0.2">
      <c r="A109" s="96" t="s">
        <v>5</v>
      </c>
      <c r="B109" s="107">
        <v>0.35</v>
      </c>
      <c r="C109" s="105"/>
      <c r="D109" s="105"/>
      <c r="E109" s="105"/>
      <c r="F109" s="106">
        <f>F105*100%/$B$109</f>
        <v>3155148.5428571431</v>
      </c>
      <c r="G109" s="106">
        <f t="shared" ref="G109:N109" si="28">G105*100%/$B$109</f>
        <v>3586932.9142857147</v>
      </c>
      <c r="H109" s="106">
        <f t="shared" si="28"/>
        <v>3824316.828571429</v>
      </c>
      <c r="I109" s="106">
        <f t="shared" si="28"/>
        <v>3797054.7857142854</v>
      </c>
      <c r="J109" s="106">
        <f t="shared" si="28"/>
        <v>5047872.0857142862</v>
      </c>
      <c r="K109" s="106">
        <f t="shared" si="28"/>
        <v>5318991.0712749613</v>
      </c>
      <c r="L109" s="106" t="e">
        <f t="shared" si="28"/>
        <v>#VALUE!</v>
      </c>
      <c r="M109" s="106" t="e">
        <f t="shared" si="28"/>
        <v>#VALUE!</v>
      </c>
      <c r="N109" s="106">
        <f t="shared" si="28"/>
        <v>4872486.5714285718</v>
      </c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</row>
    <row r="110" spans="1:60" s="83" customFormat="1" ht="15" x14ac:dyDescent="0.2">
      <c r="A110" s="96" t="s">
        <v>5</v>
      </c>
      <c r="B110" s="107">
        <v>0.4</v>
      </c>
      <c r="C110" s="104"/>
      <c r="D110" s="104"/>
      <c r="E110" s="104"/>
      <c r="F110" s="106">
        <f>$F$105*100%/$B$110</f>
        <v>2760754.9749999996</v>
      </c>
      <c r="G110" s="106">
        <f>G105*100%/$B$110</f>
        <v>3138566.3</v>
      </c>
      <c r="H110" s="106">
        <f t="shared" ref="H110:N110" si="29">H105*100%/$B$110</f>
        <v>3346277.2250000001</v>
      </c>
      <c r="I110" s="106">
        <f t="shared" si="29"/>
        <v>3322422.9374999995</v>
      </c>
      <c r="J110" s="106">
        <f t="shared" si="29"/>
        <v>4416888.0749999993</v>
      </c>
      <c r="K110" s="106">
        <f t="shared" si="29"/>
        <v>4654117.1873655906</v>
      </c>
      <c r="L110" s="106" t="e">
        <f t="shared" si="29"/>
        <v>#VALUE!</v>
      </c>
      <c r="M110" s="106" t="e">
        <f t="shared" si="29"/>
        <v>#VALUE!</v>
      </c>
      <c r="N110" s="106">
        <f t="shared" si="29"/>
        <v>4263425.75</v>
      </c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</row>
    <row r="111" spans="1:60" s="83" customFormat="1" ht="15" x14ac:dyDescent="0.2">
      <c r="A111" s="96" t="s">
        <v>5</v>
      </c>
      <c r="B111" s="97" t="s">
        <v>64</v>
      </c>
      <c r="C111" s="99"/>
      <c r="D111" s="99"/>
      <c r="E111" s="99"/>
      <c r="F111" s="103"/>
      <c r="G111" s="103"/>
      <c r="H111" s="103"/>
      <c r="I111" s="103"/>
      <c r="J111" s="103"/>
      <c r="K111" s="103"/>
      <c r="L111" s="103"/>
      <c r="M111" s="103"/>
      <c r="N111" s="103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</row>
    <row r="112" spans="1:60" s="83" customFormat="1" ht="15" x14ac:dyDescent="0.2">
      <c r="A112" s="96" t="s">
        <v>5</v>
      </c>
      <c r="B112" s="104" t="s">
        <v>63</v>
      </c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</row>
    <row r="113" spans="1:60" s="83" customFormat="1" ht="15" x14ac:dyDescent="0.2">
      <c r="A113" s="96" t="s">
        <v>5</v>
      </c>
      <c r="B113" s="107">
        <v>0.3</v>
      </c>
      <c r="C113" s="104"/>
      <c r="D113" s="104"/>
      <c r="E113" s="104"/>
      <c r="F113" s="106">
        <f>F108-$F$6-$F$11</f>
        <v>1722313.6733333336</v>
      </c>
      <c r="G113" s="106">
        <f t="shared" ref="G113:N113" si="30">G108-G6-G11</f>
        <v>503529.57666666713</v>
      </c>
      <c r="H113" s="106">
        <f t="shared" si="30"/>
        <v>2857061.4366666675</v>
      </c>
      <c r="I113" s="106">
        <f t="shared" si="30"/>
        <v>693515.32999999961</v>
      </c>
      <c r="J113" s="106">
        <f t="shared" si="30"/>
        <v>2068097.4400000004</v>
      </c>
      <c r="K113" s="106">
        <f t="shared" si="30"/>
        <v>5165143.7831541216</v>
      </c>
      <c r="L113" s="106" t="e">
        <f t="shared" si="30"/>
        <v>#VALUE!</v>
      </c>
      <c r="M113" s="106" t="e">
        <f t="shared" si="30"/>
        <v>#VALUE!</v>
      </c>
      <c r="N113" s="106">
        <f t="shared" si="30"/>
        <v>5386464.4466666672</v>
      </c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</row>
    <row r="114" spans="1:60" s="83" customFormat="1" ht="15" x14ac:dyDescent="0.2">
      <c r="A114" s="96" t="s">
        <v>5</v>
      </c>
      <c r="B114" s="107">
        <v>0.35</v>
      </c>
      <c r="C114" s="104"/>
      <c r="D114" s="104"/>
      <c r="E114" s="104"/>
      <c r="F114" s="106">
        <f>F109-$F$6-$F$11</f>
        <v>1196455.5828571434</v>
      </c>
      <c r="G114" s="106">
        <f t="shared" ref="G114:N114" si="31">G109-G6-G11</f>
        <v>-94292.57571428502</v>
      </c>
      <c r="H114" s="106">
        <f t="shared" si="31"/>
        <v>2219675.2985714292</v>
      </c>
      <c r="I114" s="106">
        <f t="shared" si="31"/>
        <v>60672.865714285057</v>
      </c>
      <c r="J114" s="106">
        <f t="shared" si="31"/>
        <v>1226785.425714286</v>
      </c>
      <c r="K114" s="106">
        <f t="shared" si="31"/>
        <v>4278645.2712749615</v>
      </c>
      <c r="L114" s="106" t="e">
        <f t="shared" si="31"/>
        <v>#VALUE!</v>
      </c>
      <c r="M114" s="106" t="e">
        <f t="shared" si="31"/>
        <v>#VALUE!</v>
      </c>
      <c r="N114" s="106">
        <f t="shared" si="31"/>
        <v>4574383.3514285721</v>
      </c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</row>
    <row r="115" spans="1:60" s="83" customFormat="1" ht="15" x14ac:dyDescent="0.2">
      <c r="A115" s="96" t="s">
        <v>5</v>
      </c>
      <c r="B115" s="107">
        <v>0.4</v>
      </c>
      <c r="C115" s="104"/>
      <c r="D115" s="104"/>
      <c r="E115" s="104"/>
      <c r="F115" s="106">
        <f>F110-$F$6-$F$11</f>
        <v>802062.0149999999</v>
      </c>
      <c r="G115" s="106">
        <f t="shared" ref="G115:N115" si="32">G110-G6-G11</f>
        <v>-542659.18999999994</v>
      </c>
      <c r="H115" s="106">
        <f t="shared" si="32"/>
        <v>1741635.6950000001</v>
      </c>
      <c r="I115" s="106">
        <f t="shared" si="32"/>
        <v>-413958.98250000086</v>
      </c>
      <c r="J115" s="106">
        <f t="shared" si="32"/>
        <v>595801.41499999911</v>
      </c>
      <c r="K115" s="106">
        <f t="shared" si="32"/>
        <v>3613771.3873655908</v>
      </c>
      <c r="L115" s="106" t="e">
        <f t="shared" si="32"/>
        <v>#VALUE!</v>
      </c>
      <c r="M115" s="106" t="e">
        <f t="shared" si="32"/>
        <v>#VALUE!</v>
      </c>
      <c r="N115" s="106">
        <f t="shared" si="32"/>
        <v>3965322.5300000003</v>
      </c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</row>
    <row r="116" spans="1:60" s="83" customFormat="1" x14ac:dyDescent="0.25">
      <c r="A116" s="96" t="s">
        <v>5</v>
      </c>
      <c r="B116" s="92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</row>
    <row r="117" spans="1:60" s="83" customFormat="1" ht="15.75" x14ac:dyDescent="0.25">
      <c r="A117" s="96" t="s">
        <v>5</v>
      </c>
      <c r="B117" s="108" t="s">
        <v>65</v>
      </c>
      <c r="C117" s="102"/>
      <c r="D117" s="102"/>
      <c r="E117" s="102"/>
      <c r="F117" s="102">
        <f>2537000/12</f>
        <v>211416.66666666666</v>
      </c>
      <c r="G117" s="102"/>
      <c r="H117" s="102"/>
      <c r="I117" s="102"/>
      <c r="J117" s="102"/>
      <c r="K117" s="102"/>
      <c r="L117" s="102"/>
      <c r="M117" s="102"/>
      <c r="N117" s="102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</row>
    <row r="118" spans="1:60" s="83" customFormat="1" ht="15" x14ac:dyDescent="0.2">
      <c r="A118" s="96" t="s">
        <v>5</v>
      </c>
      <c r="B118" s="109" t="s">
        <v>66</v>
      </c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</row>
    <row r="119" spans="1:60" s="83" customFormat="1" ht="15" x14ac:dyDescent="0.2">
      <c r="A119" s="96" t="s">
        <v>5</v>
      </c>
      <c r="B119" s="100" t="s">
        <v>63</v>
      </c>
      <c r="C119" s="100"/>
      <c r="D119" s="100"/>
      <c r="E119" s="100"/>
      <c r="F119" s="110"/>
      <c r="G119" s="110"/>
      <c r="H119" s="110"/>
      <c r="I119" s="110"/>
      <c r="J119" s="110"/>
      <c r="K119" s="110"/>
      <c r="L119" s="110"/>
      <c r="M119" s="110"/>
      <c r="N119" s="1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</row>
    <row r="120" spans="1:60" s="83" customFormat="1" ht="15" x14ac:dyDescent="0.2">
      <c r="A120" s="96" t="s">
        <v>5</v>
      </c>
      <c r="B120" s="111">
        <v>0.3</v>
      </c>
      <c r="C120" s="100"/>
      <c r="D120" s="100"/>
      <c r="E120" s="100"/>
      <c r="F120" s="110">
        <f>F113/$F$117</f>
        <v>8.1465368860859293</v>
      </c>
      <c r="G120" s="110">
        <f>G113/$F$117</f>
        <v>2.3816929128892417</v>
      </c>
      <c r="H120" s="110">
        <f t="shared" ref="H120:N120" si="33">H113/$F$117</f>
        <v>13.513889333858893</v>
      </c>
      <c r="I120" s="110">
        <f t="shared" si="33"/>
        <v>3.2803247772960171</v>
      </c>
      <c r="J120" s="110">
        <f t="shared" si="33"/>
        <v>9.7820927394560524</v>
      </c>
      <c r="K120" s="110">
        <f t="shared" si="33"/>
        <v>24.431109735060883</v>
      </c>
      <c r="L120" s="110" t="e">
        <f t="shared" si="33"/>
        <v>#VALUE!</v>
      </c>
      <c r="M120" s="110" t="e">
        <f t="shared" si="33"/>
        <v>#VALUE!</v>
      </c>
      <c r="N120" s="110">
        <f t="shared" si="33"/>
        <v>25.47795560110367</v>
      </c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</row>
    <row r="121" spans="1:60" s="83" customFormat="1" ht="15" x14ac:dyDescent="0.2">
      <c r="A121" s="96" t="s">
        <v>5</v>
      </c>
      <c r="B121" s="111">
        <v>0.35</v>
      </c>
      <c r="C121" s="100"/>
      <c r="D121" s="100"/>
      <c r="E121" s="100"/>
      <c r="F121" s="110">
        <f>F114/$F$117</f>
        <v>5.6592301908891294</v>
      </c>
      <c r="G121" s="110">
        <f t="shared" ref="G121:N122" si="34">G114/$F$117</f>
        <v>-0.44600351145897527</v>
      </c>
      <c r="H121" s="110">
        <f t="shared" si="34"/>
        <v>10.499055413030016</v>
      </c>
      <c r="I121" s="110">
        <f t="shared" si="34"/>
        <v>0.28698241567655525</v>
      </c>
      <c r="J121" s="110">
        <f t="shared" si="34"/>
        <v>5.8026902280533834</v>
      </c>
      <c r="K121" s="110">
        <f t="shared" si="34"/>
        <v>20.237975268151178</v>
      </c>
      <c r="L121" s="110" t="e">
        <f t="shared" si="34"/>
        <v>#VALUE!</v>
      </c>
      <c r="M121" s="110" t="e">
        <f t="shared" si="34"/>
        <v>#VALUE!</v>
      </c>
      <c r="N121" s="110">
        <f t="shared" si="34"/>
        <v>21.636815221577795</v>
      </c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</row>
    <row r="122" spans="1:60" s="83" customFormat="1" ht="15" x14ac:dyDescent="0.2">
      <c r="A122" s="96" t="s">
        <v>5</v>
      </c>
      <c r="B122" s="111">
        <v>0.4</v>
      </c>
      <c r="C122" s="100"/>
      <c r="D122" s="100"/>
      <c r="E122" s="100"/>
      <c r="F122" s="110">
        <f>F115/$F$117</f>
        <v>3.793750169491525</v>
      </c>
      <c r="G122" s="110">
        <f>G115/$F$117</f>
        <v>-2.5667758297201417</v>
      </c>
      <c r="H122" s="110">
        <f t="shared" si="34"/>
        <v>8.2379299724083577</v>
      </c>
      <c r="I122" s="110">
        <f t="shared" si="34"/>
        <v>-1.9580243555380412</v>
      </c>
      <c r="J122" s="110">
        <f t="shared" si="34"/>
        <v>2.8181383445013757</v>
      </c>
      <c r="K122" s="110">
        <f t="shared" si="34"/>
        <v>17.093124417968898</v>
      </c>
      <c r="L122" s="110" t="e">
        <f t="shared" si="34"/>
        <v>#VALUE!</v>
      </c>
      <c r="M122" s="110" t="e">
        <f t="shared" si="34"/>
        <v>#VALUE!</v>
      </c>
      <c r="N122" s="110">
        <f t="shared" si="34"/>
        <v>18.755959936933387</v>
      </c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</row>
    <row r="123" spans="1:60" s="83" customFormat="1" ht="15" x14ac:dyDescent="0.2">
      <c r="A123" s="96" t="s">
        <v>5</v>
      </c>
      <c r="B123" s="109" t="s">
        <v>67</v>
      </c>
      <c r="C123" s="103"/>
      <c r="D123" s="103"/>
      <c r="E123" s="103"/>
      <c r="F123" s="112">
        <v>2</v>
      </c>
      <c r="G123" s="112"/>
      <c r="H123" s="112"/>
      <c r="I123" s="112"/>
      <c r="J123" s="112"/>
      <c r="K123" s="112"/>
      <c r="L123" s="112"/>
      <c r="M123" s="112"/>
      <c r="N123" s="112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</row>
    <row r="124" spans="1:60" s="83" customFormat="1" ht="15" x14ac:dyDescent="0.2">
      <c r="A124" s="96" t="s">
        <v>5</v>
      </c>
      <c r="B124" s="100" t="s">
        <v>63</v>
      </c>
      <c r="C124" s="100"/>
      <c r="D124" s="100"/>
      <c r="E124" s="100"/>
      <c r="F124" s="110"/>
      <c r="G124" s="110"/>
      <c r="H124" s="110"/>
      <c r="I124" s="110"/>
      <c r="J124" s="110"/>
      <c r="K124" s="110"/>
      <c r="L124" s="110"/>
      <c r="M124" s="110"/>
      <c r="N124" s="1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</row>
    <row r="125" spans="1:60" s="83" customFormat="1" ht="15" x14ac:dyDescent="0.2">
      <c r="A125" s="96" t="s">
        <v>5</v>
      </c>
      <c r="B125" s="111">
        <v>0.3</v>
      </c>
      <c r="C125" s="100"/>
      <c r="D125" s="100"/>
      <c r="E125" s="100"/>
      <c r="F125" s="110">
        <f>F120-$F$123</f>
        <v>6.1465368860859293</v>
      </c>
      <c r="G125" s="110">
        <f>G120-$F$123</f>
        <v>0.38169291288924168</v>
      </c>
      <c r="H125" s="110">
        <f t="shared" ref="H125:N125" si="35">H120-$F$123</f>
        <v>11.513889333858893</v>
      </c>
      <c r="I125" s="110">
        <f t="shared" si="35"/>
        <v>1.2803247772960171</v>
      </c>
      <c r="J125" s="110">
        <f t="shared" si="35"/>
        <v>7.7820927394560524</v>
      </c>
      <c r="K125" s="110">
        <f t="shared" si="35"/>
        <v>22.431109735060883</v>
      </c>
      <c r="L125" s="110" t="e">
        <f t="shared" si="35"/>
        <v>#VALUE!</v>
      </c>
      <c r="M125" s="110" t="e">
        <f t="shared" si="35"/>
        <v>#VALUE!</v>
      </c>
      <c r="N125" s="110">
        <f t="shared" si="35"/>
        <v>23.47795560110367</v>
      </c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</row>
    <row r="126" spans="1:60" s="83" customFormat="1" ht="15" x14ac:dyDescent="0.2">
      <c r="A126" s="96" t="s">
        <v>5</v>
      </c>
      <c r="B126" s="111">
        <v>0.35</v>
      </c>
      <c r="C126" s="100"/>
      <c r="D126" s="100"/>
      <c r="E126" s="100"/>
      <c r="F126" s="110">
        <f>F121-$F$123</f>
        <v>3.6592301908891294</v>
      </c>
      <c r="G126" s="110">
        <f t="shared" ref="G126:N127" si="36">G121-$F$123</f>
        <v>-2.4460035114589753</v>
      </c>
      <c r="H126" s="110">
        <f t="shared" si="36"/>
        <v>8.4990554130300158</v>
      </c>
      <c r="I126" s="110">
        <f t="shared" si="36"/>
        <v>-1.7130175843234448</v>
      </c>
      <c r="J126" s="110">
        <f t="shared" si="36"/>
        <v>3.8026902280533834</v>
      </c>
      <c r="K126" s="110">
        <f t="shared" si="36"/>
        <v>18.237975268151178</v>
      </c>
      <c r="L126" s="110" t="e">
        <f t="shared" si="36"/>
        <v>#VALUE!</v>
      </c>
      <c r="M126" s="110" t="e">
        <f t="shared" si="36"/>
        <v>#VALUE!</v>
      </c>
      <c r="N126" s="110">
        <f t="shared" si="36"/>
        <v>19.636815221577795</v>
      </c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</row>
    <row r="127" spans="1:60" s="83" customFormat="1" ht="15" x14ac:dyDescent="0.2">
      <c r="A127" s="96" t="s">
        <v>5</v>
      </c>
      <c r="B127" s="111">
        <v>0.4</v>
      </c>
      <c r="C127" s="100"/>
      <c r="D127" s="100"/>
      <c r="E127" s="100"/>
      <c r="F127" s="110">
        <f>F122-$F$123</f>
        <v>1.793750169491525</v>
      </c>
      <c r="G127" s="110">
        <f t="shared" si="36"/>
        <v>-4.5667758297201413</v>
      </c>
      <c r="H127" s="110">
        <f t="shared" si="36"/>
        <v>6.2379299724083577</v>
      </c>
      <c r="I127" s="110">
        <f t="shared" si="36"/>
        <v>-3.9580243555380412</v>
      </c>
      <c r="J127" s="110">
        <f t="shared" si="36"/>
        <v>0.81813834450137568</v>
      </c>
      <c r="K127" s="110">
        <f t="shared" si="36"/>
        <v>15.093124417968898</v>
      </c>
      <c r="L127" s="110" t="e">
        <f t="shared" si="36"/>
        <v>#VALUE!</v>
      </c>
      <c r="M127" s="110" t="e">
        <f t="shared" si="36"/>
        <v>#VALUE!</v>
      </c>
      <c r="N127" s="110">
        <f t="shared" si="36"/>
        <v>16.755959936933387</v>
      </c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</row>
    <row r="128" spans="1:60" s="83" customFormat="1" x14ac:dyDescent="0.25">
      <c r="A128" s="91"/>
      <c r="B128" s="92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</row>
    <row r="129" spans="1:60" s="83" customFormat="1" x14ac:dyDescent="0.25">
      <c r="A129" s="91"/>
      <c r="B129" s="92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</row>
    <row r="130" spans="1:60" s="83" customFormat="1" x14ac:dyDescent="0.25">
      <c r="A130" s="91"/>
      <c r="B130" s="92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</row>
    <row r="131" spans="1:60" s="83" customFormat="1" x14ac:dyDescent="0.25">
      <c r="A131" s="91"/>
      <c r="B131" s="92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</row>
    <row r="132" spans="1:60" s="83" customFormat="1" x14ac:dyDescent="0.25">
      <c r="A132" s="91"/>
      <c r="B132" s="92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</row>
    <row r="133" spans="1:60" s="83" customFormat="1" x14ac:dyDescent="0.25">
      <c r="A133" s="91"/>
      <c r="B133" s="92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</row>
    <row r="134" spans="1:60" s="83" customFormat="1" x14ac:dyDescent="0.25">
      <c r="A134" s="91"/>
      <c r="B134" s="92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</row>
    <row r="135" spans="1:60" s="83" customFormat="1" x14ac:dyDescent="0.25">
      <c r="A135" s="91"/>
      <c r="B135" s="92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</row>
    <row r="136" spans="1:60" s="83" customFormat="1" x14ac:dyDescent="0.25">
      <c r="A136" s="91"/>
      <c r="B136" s="92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</row>
    <row r="137" spans="1:60" s="83" customFormat="1" x14ac:dyDescent="0.25">
      <c r="A137" s="91"/>
      <c r="B137" s="92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</row>
    <row r="138" spans="1:60" s="83" customFormat="1" x14ac:dyDescent="0.25">
      <c r="A138" s="91"/>
      <c r="B138" s="92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</row>
    <row r="139" spans="1:60" s="83" customFormat="1" x14ac:dyDescent="0.25">
      <c r="A139" s="91"/>
      <c r="B139" s="92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</row>
    <row r="140" spans="1:60" s="83" customFormat="1" x14ac:dyDescent="0.25">
      <c r="A140" s="91"/>
      <c r="B140" s="92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</row>
    <row r="141" spans="1:60" s="83" customFormat="1" x14ac:dyDescent="0.25">
      <c r="A141" s="91"/>
      <c r="B141" s="92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</row>
    <row r="142" spans="1:60" s="83" customFormat="1" x14ac:dyDescent="0.25">
      <c r="A142" s="91"/>
      <c r="B142" s="92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</row>
    <row r="143" spans="1:60" s="83" customFormat="1" x14ac:dyDescent="0.25">
      <c r="A143" s="91"/>
      <c r="B143" s="92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</row>
    <row r="144" spans="1:60" s="83" customFormat="1" x14ac:dyDescent="0.25">
      <c r="A144" s="91"/>
      <c r="B144" s="92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</row>
    <row r="145" spans="1:60" s="83" customFormat="1" x14ac:dyDescent="0.25">
      <c r="A145" s="91"/>
      <c r="B145" s="92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</row>
    <row r="146" spans="1:60" s="83" customFormat="1" x14ac:dyDescent="0.25">
      <c r="A146" s="91"/>
      <c r="B146" s="92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</row>
    <row r="147" spans="1:60" s="83" customFormat="1" x14ac:dyDescent="0.25">
      <c r="A147" s="91"/>
      <c r="B147" s="92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</row>
    <row r="148" spans="1:60" s="83" customFormat="1" x14ac:dyDescent="0.25">
      <c r="A148" s="91"/>
      <c r="B148" s="92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</row>
    <row r="149" spans="1:60" s="83" customFormat="1" x14ac:dyDescent="0.25">
      <c r="A149" s="91"/>
      <c r="B149" s="92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</row>
    <row r="150" spans="1:60" s="83" customFormat="1" x14ac:dyDescent="0.25">
      <c r="A150" s="91"/>
      <c r="B150" s="92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</row>
    <row r="151" spans="1:60" s="83" customFormat="1" x14ac:dyDescent="0.25">
      <c r="A151" s="91"/>
      <c r="B151" s="92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</row>
    <row r="152" spans="1:60" s="83" customFormat="1" x14ac:dyDescent="0.25">
      <c r="A152" s="91"/>
      <c r="B152" s="92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</row>
    <row r="153" spans="1:60" s="83" customFormat="1" x14ac:dyDescent="0.25">
      <c r="A153" s="91"/>
      <c r="B153" s="92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</row>
    <row r="154" spans="1:60" s="83" customFormat="1" x14ac:dyDescent="0.25">
      <c r="A154" s="91"/>
      <c r="B154" s="92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</row>
    <row r="155" spans="1:60" s="83" customFormat="1" x14ac:dyDescent="0.25">
      <c r="A155" s="91"/>
      <c r="B155" s="92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</row>
    <row r="156" spans="1:60" s="83" customFormat="1" x14ac:dyDescent="0.25">
      <c r="A156" s="91"/>
      <c r="B156" s="92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</row>
    <row r="157" spans="1:60" s="83" customFormat="1" x14ac:dyDescent="0.25">
      <c r="A157" s="91"/>
      <c r="B157" s="92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</row>
    <row r="158" spans="1:60" s="83" customFormat="1" x14ac:dyDescent="0.25">
      <c r="A158" s="91"/>
      <c r="B158" s="92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</row>
    <row r="159" spans="1:60" s="83" customFormat="1" x14ac:dyDescent="0.25">
      <c r="A159" s="91"/>
      <c r="B159" s="92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</row>
    <row r="160" spans="1:60" s="83" customFormat="1" x14ac:dyDescent="0.25">
      <c r="A160" s="91"/>
      <c r="B160" s="92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</row>
    <row r="161" spans="1:60" s="83" customFormat="1" x14ac:dyDescent="0.25">
      <c r="A161" s="91"/>
      <c r="B161" s="92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</row>
    <row r="162" spans="1:60" s="83" customFormat="1" x14ac:dyDescent="0.25">
      <c r="A162" s="91"/>
      <c r="B162" s="92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</row>
    <row r="163" spans="1:60" s="83" customFormat="1" x14ac:dyDescent="0.25">
      <c r="A163" s="91"/>
      <c r="B163" s="92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</row>
    <row r="164" spans="1:60" s="83" customFormat="1" x14ac:dyDescent="0.25">
      <c r="A164" s="91"/>
      <c r="B164" s="92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</row>
    <row r="165" spans="1:60" s="83" customFormat="1" x14ac:dyDescent="0.25">
      <c r="A165" s="91"/>
      <c r="B165" s="92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</row>
    <row r="166" spans="1:60" s="83" customFormat="1" x14ac:dyDescent="0.25">
      <c r="A166" s="91"/>
      <c r="B166" s="92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</row>
    <row r="167" spans="1:60" s="83" customFormat="1" x14ac:dyDescent="0.25">
      <c r="A167" s="91"/>
      <c r="B167" s="92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</row>
    <row r="168" spans="1:60" s="83" customFormat="1" x14ac:dyDescent="0.25">
      <c r="A168" s="91"/>
      <c r="B168" s="92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</row>
    <row r="169" spans="1:60" s="83" customFormat="1" x14ac:dyDescent="0.25">
      <c r="A169" s="91"/>
      <c r="B169" s="92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</row>
    <row r="170" spans="1:60" s="83" customFormat="1" x14ac:dyDescent="0.25">
      <c r="A170" s="91"/>
      <c r="B170" s="92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</row>
    <row r="171" spans="1:60" s="83" customFormat="1" x14ac:dyDescent="0.25">
      <c r="A171" s="91"/>
      <c r="B171" s="92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</row>
    <row r="172" spans="1:60" s="83" customFormat="1" x14ac:dyDescent="0.25">
      <c r="A172" s="91"/>
      <c r="B172" s="92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</row>
    <row r="173" spans="1:60" s="83" customFormat="1" x14ac:dyDescent="0.25">
      <c r="A173" s="91"/>
      <c r="B173" s="92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</row>
    <row r="174" spans="1:60" s="83" customFormat="1" x14ac:dyDescent="0.25">
      <c r="A174" s="91"/>
      <c r="B174" s="92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</row>
    <row r="175" spans="1:60" s="83" customFormat="1" x14ac:dyDescent="0.25">
      <c r="A175" s="91"/>
      <c r="B175" s="92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</row>
    <row r="176" spans="1:60" s="83" customFormat="1" x14ac:dyDescent="0.25">
      <c r="A176" s="91"/>
      <c r="B176" s="92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</row>
    <row r="177" spans="1:60" s="83" customFormat="1" x14ac:dyDescent="0.25">
      <c r="A177" s="91"/>
      <c r="B177" s="92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</row>
    <row r="178" spans="1:60" s="83" customFormat="1" x14ac:dyDescent="0.25">
      <c r="A178" s="91"/>
      <c r="B178" s="92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</row>
    <row r="179" spans="1:60" s="83" customFormat="1" x14ac:dyDescent="0.25">
      <c r="A179" s="91"/>
      <c r="B179" s="92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</row>
    <row r="180" spans="1:60" s="83" customFormat="1" x14ac:dyDescent="0.25">
      <c r="A180" s="91"/>
      <c r="B180" s="92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</row>
    <row r="181" spans="1:60" s="83" customFormat="1" x14ac:dyDescent="0.25">
      <c r="A181" s="91"/>
      <c r="B181" s="92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</row>
    <row r="182" spans="1:60" s="83" customFormat="1" x14ac:dyDescent="0.25">
      <c r="A182" s="91"/>
      <c r="B182" s="92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</row>
    <row r="183" spans="1:60" s="83" customFormat="1" x14ac:dyDescent="0.25">
      <c r="A183" s="91"/>
      <c r="B183" s="92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</row>
    <row r="184" spans="1:60" s="83" customFormat="1" x14ac:dyDescent="0.25">
      <c r="A184" s="91"/>
      <c r="B184" s="92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</row>
    <row r="185" spans="1:60" s="83" customFormat="1" x14ac:dyDescent="0.25">
      <c r="A185" s="91"/>
      <c r="B185" s="92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</row>
    <row r="186" spans="1:60" s="83" customFormat="1" x14ac:dyDescent="0.25">
      <c r="A186" s="91"/>
      <c r="B186" s="92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</row>
    <row r="187" spans="1:60" s="83" customFormat="1" x14ac:dyDescent="0.25">
      <c r="A187" s="91"/>
      <c r="B187" s="92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</row>
    <row r="188" spans="1:60" s="83" customFormat="1" x14ac:dyDescent="0.25">
      <c r="A188" s="91"/>
      <c r="B188" s="92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</row>
    <row r="189" spans="1:60" s="83" customFormat="1" x14ac:dyDescent="0.25">
      <c r="A189" s="91"/>
      <c r="B189" s="92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</row>
    <row r="190" spans="1:60" s="83" customFormat="1" x14ac:dyDescent="0.25">
      <c r="A190" s="91"/>
      <c r="B190" s="92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</row>
    <row r="191" spans="1:60" s="83" customFormat="1" x14ac:dyDescent="0.25">
      <c r="A191" s="91"/>
      <c r="B191" s="92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</row>
    <row r="192" spans="1:60" s="83" customFormat="1" x14ac:dyDescent="0.25">
      <c r="A192" s="91"/>
      <c r="B192" s="92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</row>
    <row r="193" spans="1:60" s="83" customFormat="1" x14ac:dyDescent="0.25">
      <c r="A193" s="91"/>
      <c r="B193" s="92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</row>
    <row r="194" spans="1:60" s="83" customFormat="1" x14ac:dyDescent="0.25">
      <c r="A194" s="91"/>
      <c r="B194" s="92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</row>
    <row r="195" spans="1:60" s="83" customFormat="1" x14ac:dyDescent="0.25">
      <c r="A195" s="91"/>
      <c r="B195" s="92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</row>
    <row r="196" spans="1:60" s="83" customFormat="1" x14ac:dyDescent="0.25">
      <c r="A196" s="91"/>
      <c r="B196" s="92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</row>
    <row r="197" spans="1:60" s="83" customFormat="1" x14ac:dyDescent="0.25">
      <c r="A197" s="91"/>
      <c r="B197" s="92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</row>
    <row r="198" spans="1:60" s="83" customFormat="1" x14ac:dyDescent="0.25">
      <c r="A198" s="91"/>
      <c r="B198" s="92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</row>
    <row r="199" spans="1:60" s="83" customFormat="1" x14ac:dyDescent="0.25">
      <c r="A199" s="91"/>
      <c r="B199" s="92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</row>
    <row r="200" spans="1:60" s="83" customFormat="1" x14ac:dyDescent="0.25">
      <c r="A200" s="91"/>
      <c r="B200" s="92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</row>
    <row r="201" spans="1:60" s="83" customFormat="1" x14ac:dyDescent="0.25">
      <c r="A201" s="91"/>
      <c r="B201" s="92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</row>
    <row r="202" spans="1:60" s="83" customFormat="1" x14ac:dyDescent="0.25">
      <c r="A202" s="91"/>
      <c r="B202" s="92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</row>
    <row r="203" spans="1:60" s="83" customFormat="1" x14ac:dyDescent="0.25">
      <c r="A203" s="91"/>
      <c r="B203" s="92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</row>
    <row r="204" spans="1:60" s="83" customFormat="1" x14ac:dyDescent="0.25">
      <c r="A204" s="91"/>
      <c r="B204" s="92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</row>
    <row r="205" spans="1:60" s="83" customFormat="1" x14ac:dyDescent="0.25">
      <c r="A205" s="91"/>
      <c r="B205" s="92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</row>
    <row r="206" spans="1:60" s="83" customFormat="1" x14ac:dyDescent="0.25">
      <c r="A206" s="91"/>
      <c r="B206" s="92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</row>
    <row r="207" spans="1:60" s="83" customFormat="1" x14ac:dyDescent="0.25">
      <c r="A207" s="91"/>
      <c r="B207" s="92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</row>
    <row r="208" spans="1:60" s="83" customFormat="1" x14ac:dyDescent="0.25">
      <c r="A208" s="91"/>
      <c r="B208" s="92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</row>
    <row r="209" spans="1:60" s="83" customFormat="1" x14ac:dyDescent="0.25">
      <c r="A209" s="91"/>
      <c r="B209" s="92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</row>
    <row r="210" spans="1:60" s="83" customFormat="1" x14ac:dyDescent="0.25">
      <c r="A210" s="91"/>
      <c r="B210" s="92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</row>
    <row r="211" spans="1:60" s="83" customFormat="1" x14ac:dyDescent="0.25">
      <c r="A211" s="91"/>
      <c r="B211" s="92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</row>
    <row r="212" spans="1:60" s="83" customFormat="1" x14ac:dyDescent="0.25">
      <c r="A212" s="91"/>
      <c r="B212" s="92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</row>
    <row r="213" spans="1:60" s="83" customFormat="1" x14ac:dyDescent="0.25">
      <c r="A213" s="91"/>
      <c r="B213" s="92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</row>
    <row r="214" spans="1:60" s="83" customFormat="1" x14ac:dyDescent="0.25">
      <c r="A214" s="91"/>
      <c r="B214" s="92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</row>
    <row r="215" spans="1:60" s="83" customFormat="1" x14ac:dyDescent="0.25">
      <c r="A215" s="91"/>
      <c r="B215" s="92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</row>
    <row r="216" spans="1:60" s="83" customFormat="1" x14ac:dyDescent="0.25">
      <c r="A216" s="91"/>
      <c r="B216" s="92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</row>
    <row r="217" spans="1:60" s="83" customFormat="1" x14ac:dyDescent="0.25">
      <c r="A217" s="91"/>
      <c r="B217" s="92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</row>
    <row r="218" spans="1:60" s="83" customFormat="1" x14ac:dyDescent="0.25">
      <c r="A218" s="91"/>
      <c r="B218" s="92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</row>
    <row r="219" spans="1:60" s="83" customFormat="1" x14ac:dyDescent="0.25">
      <c r="A219" s="91"/>
      <c r="B219" s="92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</row>
    <row r="220" spans="1:60" s="83" customFormat="1" x14ac:dyDescent="0.25">
      <c r="A220" s="91"/>
      <c r="B220" s="92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</row>
    <row r="221" spans="1:60" s="83" customFormat="1" x14ac:dyDescent="0.25">
      <c r="A221" s="91"/>
      <c r="B221" s="92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</row>
    <row r="222" spans="1:60" s="83" customFormat="1" x14ac:dyDescent="0.25">
      <c r="A222" s="91"/>
      <c r="B222" s="92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</row>
    <row r="223" spans="1:60" s="83" customFormat="1" x14ac:dyDescent="0.25">
      <c r="A223" s="91"/>
      <c r="B223" s="92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</row>
    <row r="224" spans="1:60" s="83" customFormat="1" x14ac:dyDescent="0.25">
      <c r="A224" s="91"/>
      <c r="B224" s="92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</row>
    <row r="225" spans="1:60" s="83" customFormat="1" x14ac:dyDescent="0.25">
      <c r="A225" s="91"/>
      <c r="B225" s="92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</row>
    <row r="226" spans="1:60" s="83" customFormat="1" x14ac:dyDescent="0.25">
      <c r="A226" s="91"/>
      <c r="B226" s="92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</row>
    <row r="227" spans="1:60" s="83" customFormat="1" x14ac:dyDescent="0.25">
      <c r="A227" s="91"/>
      <c r="B227" s="92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</row>
    <row r="228" spans="1:60" s="83" customFormat="1" x14ac:dyDescent="0.25">
      <c r="A228" s="91"/>
      <c r="B228" s="92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</row>
    <row r="229" spans="1:60" s="83" customFormat="1" x14ac:dyDescent="0.25">
      <c r="A229" s="91"/>
      <c r="B229" s="92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</row>
    <row r="230" spans="1:60" s="83" customFormat="1" x14ac:dyDescent="0.25">
      <c r="A230" s="91"/>
      <c r="B230" s="92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</row>
    <row r="231" spans="1:60" s="83" customFormat="1" x14ac:dyDescent="0.25">
      <c r="A231" s="91"/>
      <c r="B231" s="92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</row>
    <row r="232" spans="1:60" s="83" customFormat="1" x14ac:dyDescent="0.25">
      <c r="A232" s="91"/>
      <c r="B232" s="92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</row>
    <row r="233" spans="1:60" s="83" customFormat="1" x14ac:dyDescent="0.25">
      <c r="A233" s="91"/>
      <c r="B233" s="92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</row>
    <row r="234" spans="1:60" s="83" customFormat="1" x14ac:dyDescent="0.25">
      <c r="A234" s="91"/>
      <c r="B234" s="92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</row>
    <row r="235" spans="1:60" s="83" customFormat="1" x14ac:dyDescent="0.25">
      <c r="A235" s="91"/>
      <c r="B235" s="92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</row>
    <row r="236" spans="1:60" s="83" customFormat="1" x14ac:dyDescent="0.25">
      <c r="A236" s="91"/>
      <c r="B236" s="92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</row>
    <row r="237" spans="1:60" s="83" customFormat="1" x14ac:dyDescent="0.25">
      <c r="A237" s="91"/>
      <c r="B237" s="92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</row>
    <row r="238" spans="1:60" s="83" customFormat="1" x14ac:dyDescent="0.25">
      <c r="A238" s="91"/>
      <c r="B238" s="92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</row>
    <row r="239" spans="1:60" s="83" customFormat="1" x14ac:dyDescent="0.25">
      <c r="A239" s="91"/>
      <c r="B239" s="92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</row>
    <row r="240" spans="1:60" s="83" customFormat="1" x14ac:dyDescent="0.25">
      <c r="A240" s="91"/>
      <c r="B240" s="92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</row>
    <row r="241" spans="1:60" s="83" customFormat="1" x14ac:dyDescent="0.25">
      <c r="A241" s="91"/>
      <c r="B241" s="92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</row>
    <row r="242" spans="1:60" s="83" customFormat="1" x14ac:dyDescent="0.25">
      <c r="A242" s="91"/>
      <c r="B242" s="92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</row>
    <row r="243" spans="1:60" s="83" customFormat="1" x14ac:dyDescent="0.25">
      <c r="A243" s="91"/>
      <c r="B243" s="92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</row>
    <row r="244" spans="1:60" s="83" customFormat="1" x14ac:dyDescent="0.25">
      <c r="A244" s="91"/>
      <c r="B244" s="92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</row>
    <row r="245" spans="1:60" s="83" customFormat="1" x14ac:dyDescent="0.25">
      <c r="A245" s="91"/>
      <c r="B245" s="92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</row>
    <row r="246" spans="1:60" s="83" customFormat="1" x14ac:dyDescent="0.25">
      <c r="A246" s="91"/>
      <c r="B246" s="92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</row>
    <row r="247" spans="1:60" s="83" customFormat="1" x14ac:dyDescent="0.25">
      <c r="A247" s="91"/>
      <c r="B247" s="92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</row>
    <row r="248" spans="1:60" s="83" customFormat="1" x14ac:dyDescent="0.25">
      <c r="A248" s="91"/>
      <c r="B248" s="92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</row>
    <row r="249" spans="1:60" s="83" customFormat="1" x14ac:dyDescent="0.25">
      <c r="A249" s="91"/>
      <c r="B249" s="92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</row>
    <row r="250" spans="1:60" s="83" customFormat="1" x14ac:dyDescent="0.25">
      <c r="A250" s="91"/>
      <c r="B250" s="92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</row>
    <row r="251" spans="1:60" s="83" customFormat="1" x14ac:dyDescent="0.25">
      <c r="A251" s="91"/>
      <c r="B251" s="92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</row>
    <row r="252" spans="1:60" s="83" customFormat="1" x14ac:dyDescent="0.25">
      <c r="A252" s="91"/>
      <c r="B252" s="92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</row>
    <row r="253" spans="1:60" s="83" customFormat="1" x14ac:dyDescent="0.25">
      <c r="A253" s="91"/>
      <c r="B253" s="92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</row>
    <row r="254" spans="1:60" s="83" customFormat="1" x14ac:dyDescent="0.25">
      <c r="A254" s="91"/>
      <c r="B254" s="92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</row>
    <row r="255" spans="1:60" s="83" customFormat="1" x14ac:dyDescent="0.25">
      <c r="A255" s="91"/>
      <c r="B255" s="92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</row>
    <row r="256" spans="1:60" s="83" customFormat="1" x14ac:dyDescent="0.25">
      <c r="A256" s="91"/>
      <c r="B256" s="92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</row>
    <row r="257" spans="1:60" s="83" customFormat="1" x14ac:dyDescent="0.25">
      <c r="A257" s="91"/>
      <c r="B257" s="92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</row>
    <row r="258" spans="1:60" s="83" customFormat="1" x14ac:dyDescent="0.25">
      <c r="A258" s="91"/>
      <c r="B258" s="92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</row>
    <row r="259" spans="1:60" s="83" customFormat="1" x14ac:dyDescent="0.25">
      <c r="A259" s="91"/>
      <c r="B259" s="92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</row>
    <row r="260" spans="1:60" s="83" customFormat="1" x14ac:dyDescent="0.25">
      <c r="A260" s="91"/>
      <c r="B260" s="92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</row>
    <row r="261" spans="1:60" s="83" customFormat="1" x14ac:dyDescent="0.25">
      <c r="A261" s="91"/>
      <c r="B261" s="92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</row>
    <row r="262" spans="1:60" s="83" customFormat="1" x14ac:dyDescent="0.25">
      <c r="A262" s="91"/>
      <c r="B262" s="92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</row>
    <row r="263" spans="1:60" s="83" customFormat="1" x14ac:dyDescent="0.25">
      <c r="A263" s="91"/>
      <c r="B263" s="92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</row>
    <row r="264" spans="1:60" s="83" customFormat="1" x14ac:dyDescent="0.25">
      <c r="A264" s="91"/>
      <c r="B264" s="92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</row>
    <row r="265" spans="1:60" s="83" customFormat="1" x14ac:dyDescent="0.25">
      <c r="A265" s="91"/>
      <c r="B265" s="92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</row>
    <row r="266" spans="1:60" s="83" customFormat="1" x14ac:dyDescent="0.25">
      <c r="A266" s="91"/>
      <c r="B266" s="92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</row>
    <row r="267" spans="1:60" s="83" customFormat="1" x14ac:dyDescent="0.25">
      <c r="A267" s="91"/>
      <c r="B267" s="92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</row>
    <row r="268" spans="1:60" s="83" customFormat="1" x14ac:dyDescent="0.25">
      <c r="A268" s="91"/>
      <c r="B268" s="92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</row>
    <row r="269" spans="1:60" s="83" customFormat="1" x14ac:dyDescent="0.25">
      <c r="A269" s="91"/>
      <c r="B269" s="92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</row>
    <row r="270" spans="1:60" s="83" customFormat="1" x14ac:dyDescent="0.25">
      <c r="A270" s="91"/>
      <c r="B270" s="92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</row>
    <row r="271" spans="1:60" s="83" customFormat="1" x14ac:dyDescent="0.25">
      <c r="A271" s="91"/>
      <c r="B271" s="92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</row>
    <row r="272" spans="1:60" s="83" customFormat="1" x14ac:dyDescent="0.25">
      <c r="A272" s="91"/>
      <c r="B272" s="92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</row>
    <row r="273" spans="1:60" s="83" customFormat="1" x14ac:dyDescent="0.25">
      <c r="A273" s="91"/>
      <c r="B273" s="92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</row>
    <row r="274" spans="1:60" s="83" customFormat="1" x14ac:dyDescent="0.25">
      <c r="A274" s="91"/>
      <c r="B274" s="92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</row>
    <row r="275" spans="1:60" s="83" customFormat="1" x14ac:dyDescent="0.25">
      <c r="A275" s="91"/>
      <c r="B275" s="92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</row>
    <row r="276" spans="1:60" s="83" customFormat="1" x14ac:dyDescent="0.25">
      <c r="A276" s="91"/>
      <c r="B276" s="92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</row>
    <row r="277" spans="1:60" s="83" customFormat="1" x14ac:dyDescent="0.25">
      <c r="A277" s="91"/>
      <c r="B277" s="92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</row>
    <row r="278" spans="1:60" s="83" customFormat="1" x14ac:dyDescent="0.25">
      <c r="A278" s="91"/>
      <c r="B278" s="92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</row>
    <row r="279" spans="1:60" s="83" customFormat="1" x14ac:dyDescent="0.25">
      <c r="A279" s="91"/>
      <c r="B279" s="92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</row>
    <row r="280" spans="1:60" s="83" customFormat="1" x14ac:dyDescent="0.25">
      <c r="A280" s="91"/>
      <c r="B280" s="92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</row>
    <row r="281" spans="1:60" s="83" customFormat="1" x14ac:dyDescent="0.25">
      <c r="A281" s="91"/>
      <c r="B281" s="92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</row>
    <row r="282" spans="1:60" s="83" customFormat="1" x14ac:dyDescent="0.25">
      <c r="A282" s="91"/>
      <c r="B282" s="92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</row>
    <row r="283" spans="1:60" s="83" customFormat="1" x14ac:dyDescent="0.25">
      <c r="A283" s="91"/>
      <c r="B283" s="92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</row>
    <row r="284" spans="1:60" s="83" customFormat="1" x14ac:dyDescent="0.25">
      <c r="A284" s="91"/>
      <c r="B284" s="92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</row>
    <row r="285" spans="1:60" s="83" customFormat="1" x14ac:dyDescent="0.25">
      <c r="A285" s="91"/>
      <c r="B285" s="92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</row>
    <row r="286" spans="1:60" s="83" customFormat="1" x14ac:dyDescent="0.25">
      <c r="A286" s="91"/>
      <c r="B286" s="92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</row>
    <row r="287" spans="1:60" s="83" customFormat="1" x14ac:dyDescent="0.25">
      <c r="A287" s="91"/>
      <c r="B287" s="92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</row>
    <row r="288" spans="1:60" s="83" customFormat="1" x14ac:dyDescent="0.25">
      <c r="A288" s="91"/>
      <c r="B288" s="92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</row>
    <row r="289" spans="1:60" s="83" customFormat="1" x14ac:dyDescent="0.25">
      <c r="A289" s="91"/>
      <c r="B289" s="92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</row>
    <row r="290" spans="1:60" s="83" customFormat="1" x14ac:dyDescent="0.25">
      <c r="A290" s="91"/>
      <c r="B290" s="92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</row>
    <row r="291" spans="1:60" s="83" customFormat="1" x14ac:dyDescent="0.25">
      <c r="A291" s="91"/>
      <c r="B291" s="92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</row>
    <row r="292" spans="1:60" s="83" customFormat="1" x14ac:dyDescent="0.25">
      <c r="A292" s="91"/>
      <c r="B292" s="92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</row>
    <row r="293" spans="1:60" s="83" customFormat="1" x14ac:dyDescent="0.25">
      <c r="A293" s="91"/>
      <c r="B293" s="92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</row>
    <row r="294" spans="1:60" s="83" customFormat="1" x14ac:dyDescent="0.25">
      <c r="A294" s="91"/>
      <c r="B294" s="92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</row>
    <row r="295" spans="1:60" s="83" customFormat="1" x14ac:dyDescent="0.25">
      <c r="A295" s="91"/>
      <c r="B295" s="92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</row>
    <row r="296" spans="1:60" s="83" customFormat="1" x14ac:dyDescent="0.25">
      <c r="A296" s="91"/>
      <c r="B296" s="92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</row>
    <row r="297" spans="1:60" s="83" customFormat="1" x14ac:dyDescent="0.25">
      <c r="A297" s="91"/>
      <c r="B297" s="92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</row>
    <row r="298" spans="1:60" s="83" customFormat="1" x14ac:dyDescent="0.25">
      <c r="A298" s="91"/>
      <c r="B298" s="92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</row>
    <row r="299" spans="1:60" s="83" customFormat="1" x14ac:dyDescent="0.25">
      <c r="A299" s="91"/>
      <c r="B299" s="92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</row>
    <row r="300" spans="1:60" s="83" customFormat="1" x14ac:dyDescent="0.25">
      <c r="A300" s="91"/>
      <c r="B300" s="92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</row>
    <row r="301" spans="1:60" s="83" customFormat="1" x14ac:dyDescent="0.25">
      <c r="A301" s="91"/>
      <c r="B301" s="92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</row>
    <row r="302" spans="1:60" s="83" customFormat="1" x14ac:dyDescent="0.25">
      <c r="A302" s="91"/>
      <c r="B302" s="92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</row>
    <row r="303" spans="1:60" s="83" customFormat="1" x14ac:dyDescent="0.25">
      <c r="A303" s="91"/>
      <c r="B303" s="92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</row>
    <row r="304" spans="1:60" s="83" customFormat="1" x14ac:dyDescent="0.25">
      <c r="A304" s="91"/>
      <c r="B304" s="92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</row>
    <row r="305" spans="1:60" s="83" customFormat="1" x14ac:dyDescent="0.25">
      <c r="A305" s="91"/>
      <c r="B305" s="92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</row>
    <row r="306" spans="1:60" s="83" customFormat="1" x14ac:dyDescent="0.25">
      <c r="A306" s="91"/>
      <c r="B306" s="92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</row>
    <row r="307" spans="1:60" s="83" customFormat="1" x14ac:dyDescent="0.25">
      <c r="A307" s="91"/>
      <c r="B307" s="92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</row>
    <row r="308" spans="1:60" s="83" customFormat="1" x14ac:dyDescent="0.25">
      <c r="A308" s="91"/>
      <c r="B308" s="92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</row>
    <row r="309" spans="1:60" s="83" customFormat="1" x14ac:dyDescent="0.25">
      <c r="A309" s="91"/>
      <c r="B309" s="92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</row>
    <row r="310" spans="1:60" s="83" customFormat="1" x14ac:dyDescent="0.25">
      <c r="A310" s="91"/>
      <c r="B310" s="92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</row>
    <row r="311" spans="1:60" s="83" customFormat="1" x14ac:dyDescent="0.25">
      <c r="A311" s="91"/>
      <c r="B311" s="92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</row>
    <row r="312" spans="1:60" s="83" customFormat="1" x14ac:dyDescent="0.25">
      <c r="A312" s="91"/>
      <c r="B312" s="92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</row>
    <row r="313" spans="1:60" s="83" customFormat="1" x14ac:dyDescent="0.25">
      <c r="A313" s="91"/>
      <c r="B313" s="92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</row>
    <row r="314" spans="1:60" s="83" customFormat="1" x14ac:dyDescent="0.25">
      <c r="A314" s="91"/>
      <c r="B314" s="92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</row>
    <row r="315" spans="1:60" s="83" customFormat="1" x14ac:dyDescent="0.25">
      <c r="A315" s="91"/>
      <c r="B315" s="92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</row>
    <row r="316" spans="1:60" s="83" customFormat="1" x14ac:dyDescent="0.25">
      <c r="A316" s="91"/>
      <c r="B316" s="92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</row>
    <row r="317" spans="1:60" s="83" customFormat="1" x14ac:dyDescent="0.25">
      <c r="A317" s="91"/>
      <c r="B317" s="92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</row>
    <row r="318" spans="1:60" s="83" customFormat="1" x14ac:dyDescent="0.25">
      <c r="A318" s="91"/>
      <c r="B318" s="92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</row>
    <row r="319" spans="1:60" s="83" customFormat="1" x14ac:dyDescent="0.25">
      <c r="A319" s="91"/>
      <c r="B319" s="92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</row>
    <row r="320" spans="1:60" s="83" customFormat="1" x14ac:dyDescent="0.25">
      <c r="A320" s="91"/>
      <c r="B320" s="92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</row>
    <row r="321" spans="1:60" s="83" customFormat="1" x14ac:dyDescent="0.25">
      <c r="A321" s="91"/>
      <c r="B321" s="92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</row>
    <row r="322" spans="1:60" s="83" customFormat="1" x14ac:dyDescent="0.25">
      <c r="A322" s="91"/>
      <c r="B322" s="92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</row>
    <row r="323" spans="1:60" s="83" customFormat="1" x14ac:dyDescent="0.25">
      <c r="A323" s="91"/>
      <c r="B323" s="92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</row>
    <row r="324" spans="1:60" s="83" customFormat="1" x14ac:dyDescent="0.25">
      <c r="A324" s="91"/>
      <c r="B324" s="92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</row>
    <row r="325" spans="1:60" s="83" customFormat="1" x14ac:dyDescent="0.25">
      <c r="A325" s="91"/>
      <c r="B325" s="92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</row>
    <row r="326" spans="1:60" s="83" customFormat="1" x14ac:dyDescent="0.25">
      <c r="A326" s="91"/>
      <c r="B326" s="92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</row>
    <row r="327" spans="1:60" s="83" customFormat="1" x14ac:dyDescent="0.25">
      <c r="A327" s="91"/>
      <c r="B327" s="92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</row>
    <row r="328" spans="1:60" s="83" customFormat="1" x14ac:dyDescent="0.25">
      <c r="A328" s="91"/>
      <c r="B328" s="92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</row>
    <row r="329" spans="1:60" s="83" customFormat="1" x14ac:dyDescent="0.25">
      <c r="A329" s="91"/>
      <c r="B329" s="92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</row>
    <row r="330" spans="1:60" s="83" customFormat="1" x14ac:dyDescent="0.25">
      <c r="A330" s="91"/>
      <c r="B330" s="92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</row>
    <row r="331" spans="1:60" s="83" customFormat="1" x14ac:dyDescent="0.25">
      <c r="A331" s="91"/>
      <c r="B331" s="92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</row>
    <row r="332" spans="1:60" s="83" customFormat="1" x14ac:dyDescent="0.25">
      <c r="A332" s="91"/>
      <c r="B332" s="92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</row>
    <row r="333" spans="1:60" s="83" customFormat="1" x14ac:dyDescent="0.25">
      <c r="A333" s="91"/>
      <c r="B333" s="92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</row>
    <row r="334" spans="1:60" s="83" customFormat="1" x14ac:dyDescent="0.25">
      <c r="A334" s="91"/>
      <c r="B334" s="92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</row>
    <row r="335" spans="1:60" s="83" customFormat="1" x14ac:dyDescent="0.25">
      <c r="A335" s="91"/>
      <c r="B335" s="92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</row>
    <row r="336" spans="1:60" s="83" customFormat="1" x14ac:dyDescent="0.25">
      <c r="A336" s="91"/>
      <c r="B336" s="92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</row>
    <row r="337" spans="1:60" s="83" customFormat="1" x14ac:dyDescent="0.25">
      <c r="A337" s="91"/>
      <c r="B337" s="92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</row>
    <row r="338" spans="1:60" s="83" customFormat="1" x14ac:dyDescent="0.25">
      <c r="A338" s="91"/>
      <c r="B338" s="92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</row>
    <row r="339" spans="1:60" s="83" customFormat="1" x14ac:dyDescent="0.25">
      <c r="A339" s="91"/>
      <c r="B339" s="92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</row>
    <row r="340" spans="1:60" s="83" customFormat="1" x14ac:dyDescent="0.25">
      <c r="A340" s="91"/>
      <c r="B340" s="92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</row>
    <row r="341" spans="1:60" s="83" customFormat="1" x14ac:dyDescent="0.25">
      <c r="A341" s="91"/>
      <c r="B341" s="92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</row>
    <row r="342" spans="1:60" s="83" customFormat="1" x14ac:dyDescent="0.25">
      <c r="A342" s="91"/>
      <c r="B342" s="92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</row>
    <row r="343" spans="1:60" s="83" customFormat="1" x14ac:dyDescent="0.25">
      <c r="A343" s="91"/>
      <c r="B343" s="92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</row>
    <row r="344" spans="1:60" s="83" customFormat="1" x14ac:dyDescent="0.25">
      <c r="A344" s="91"/>
      <c r="B344" s="92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</row>
    <row r="345" spans="1:60" s="83" customFormat="1" x14ac:dyDescent="0.25">
      <c r="A345" s="91"/>
      <c r="B345" s="92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</row>
    <row r="346" spans="1:60" s="83" customFormat="1" x14ac:dyDescent="0.25">
      <c r="A346" s="91"/>
      <c r="B346" s="92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</row>
    <row r="347" spans="1:60" s="83" customFormat="1" x14ac:dyDescent="0.25">
      <c r="A347" s="91"/>
      <c r="B347" s="92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</row>
    <row r="348" spans="1:60" s="83" customFormat="1" x14ac:dyDescent="0.25">
      <c r="A348" s="91"/>
      <c r="B348" s="92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</row>
    <row r="349" spans="1:60" s="83" customFormat="1" x14ac:dyDescent="0.25">
      <c r="A349" s="91"/>
      <c r="B349" s="92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</row>
    <row r="350" spans="1:60" s="83" customFormat="1" x14ac:dyDescent="0.25">
      <c r="A350" s="91"/>
      <c r="B350" s="92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</row>
    <row r="351" spans="1:60" s="83" customFormat="1" x14ac:dyDescent="0.25">
      <c r="A351" s="91"/>
      <c r="B351" s="92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</row>
    <row r="352" spans="1:60" s="83" customFormat="1" x14ac:dyDescent="0.25">
      <c r="A352" s="91"/>
      <c r="B352" s="92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</row>
    <row r="353" spans="1:60" s="83" customFormat="1" x14ac:dyDescent="0.25">
      <c r="A353" s="91"/>
      <c r="B353" s="92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</row>
    <row r="354" spans="1:60" s="83" customFormat="1" x14ac:dyDescent="0.25">
      <c r="A354" s="91"/>
      <c r="B354" s="92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</row>
    <row r="355" spans="1:60" s="83" customFormat="1" x14ac:dyDescent="0.25">
      <c r="A355" s="91"/>
      <c r="B355" s="92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</row>
    <row r="356" spans="1:60" s="83" customFormat="1" x14ac:dyDescent="0.25">
      <c r="A356" s="91"/>
      <c r="B356" s="92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</row>
    <row r="357" spans="1:60" s="83" customFormat="1" x14ac:dyDescent="0.25">
      <c r="A357" s="91"/>
      <c r="B357" s="92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</row>
    <row r="358" spans="1:60" s="83" customFormat="1" x14ac:dyDescent="0.25">
      <c r="A358" s="91"/>
      <c r="B358" s="92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</row>
    <row r="359" spans="1:60" s="83" customFormat="1" x14ac:dyDescent="0.25">
      <c r="A359" s="91"/>
      <c r="B359" s="92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</row>
    <row r="360" spans="1:60" s="83" customFormat="1" x14ac:dyDescent="0.25">
      <c r="A360" s="91"/>
      <c r="B360" s="92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</row>
    <row r="361" spans="1:60" s="83" customFormat="1" x14ac:dyDescent="0.25">
      <c r="A361" s="91"/>
      <c r="B361" s="92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</row>
    <row r="362" spans="1:60" s="83" customFormat="1" x14ac:dyDescent="0.25">
      <c r="A362" s="91"/>
      <c r="B362" s="92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</row>
    <row r="363" spans="1:60" s="83" customFormat="1" x14ac:dyDescent="0.25">
      <c r="A363" s="91"/>
      <c r="B363" s="92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</row>
    <row r="364" spans="1:60" s="83" customFormat="1" x14ac:dyDescent="0.25">
      <c r="A364" s="91"/>
      <c r="B364" s="92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</row>
    <row r="365" spans="1:60" s="83" customFormat="1" x14ac:dyDescent="0.25">
      <c r="A365" s="91"/>
      <c r="B365" s="92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</row>
    <row r="366" spans="1:60" s="83" customFormat="1" x14ac:dyDescent="0.25">
      <c r="A366" s="91"/>
      <c r="B366" s="92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</row>
    <row r="367" spans="1:60" s="83" customFormat="1" x14ac:dyDescent="0.25">
      <c r="A367" s="91"/>
      <c r="B367" s="92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</row>
    <row r="368" spans="1:60" s="83" customFormat="1" x14ac:dyDescent="0.25">
      <c r="A368" s="91"/>
      <c r="B368" s="92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</row>
    <row r="369" spans="1:60" s="83" customFormat="1" x14ac:dyDescent="0.25">
      <c r="A369" s="91"/>
      <c r="B369" s="92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</row>
    <row r="370" spans="1:60" s="83" customFormat="1" x14ac:dyDescent="0.25">
      <c r="A370" s="91"/>
      <c r="B370" s="92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</row>
    <row r="371" spans="1:60" s="83" customFormat="1" x14ac:dyDescent="0.25">
      <c r="A371" s="91"/>
      <c r="B371" s="92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</row>
    <row r="372" spans="1:60" s="83" customFormat="1" x14ac:dyDescent="0.25">
      <c r="A372" s="91"/>
      <c r="B372" s="92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</row>
    <row r="373" spans="1:60" s="83" customFormat="1" x14ac:dyDescent="0.25">
      <c r="A373" s="91"/>
      <c r="B373" s="92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</row>
    <row r="374" spans="1:60" s="83" customFormat="1" x14ac:dyDescent="0.25">
      <c r="A374" s="91"/>
      <c r="B374" s="92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</row>
    <row r="375" spans="1:60" s="83" customFormat="1" x14ac:dyDescent="0.25">
      <c r="A375" s="91"/>
      <c r="B375" s="92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</row>
    <row r="376" spans="1:60" s="83" customFormat="1" x14ac:dyDescent="0.25">
      <c r="A376" s="91"/>
      <c r="B376" s="92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</row>
    <row r="377" spans="1:60" s="83" customFormat="1" x14ac:dyDescent="0.25">
      <c r="A377" s="91"/>
      <c r="B377" s="92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</row>
    <row r="378" spans="1:60" s="83" customFormat="1" x14ac:dyDescent="0.25">
      <c r="A378" s="91"/>
      <c r="B378" s="92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</row>
    <row r="379" spans="1:60" s="83" customFormat="1" x14ac:dyDescent="0.25">
      <c r="A379" s="91"/>
      <c r="B379" s="92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</row>
    <row r="380" spans="1:60" s="83" customFormat="1" x14ac:dyDescent="0.25">
      <c r="A380" s="91"/>
      <c r="B380" s="92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</row>
    <row r="381" spans="1:60" s="83" customFormat="1" x14ac:dyDescent="0.25">
      <c r="A381" s="91"/>
      <c r="B381" s="92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</row>
    <row r="382" spans="1:60" s="83" customFormat="1" x14ac:dyDescent="0.25">
      <c r="A382" s="91"/>
      <c r="B382" s="92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</row>
    <row r="383" spans="1:60" s="83" customFormat="1" x14ac:dyDescent="0.25">
      <c r="A383" s="91"/>
      <c r="B383" s="92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</row>
    <row r="384" spans="1:60" s="83" customFormat="1" x14ac:dyDescent="0.25">
      <c r="A384" s="91"/>
      <c r="B384" s="92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</row>
    <row r="385" spans="1:60" s="83" customFormat="1" x14ac:dyDescent="0.25">
      <c r="A385" s="91"/>
      <c r="B385" s="92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</row>
    <row r="386" spans="1:60" s="83" customFormat="1" x14ac:dyDescent="0.25">
      <c r="A386" s="91"/>
      <c r="B386" s="92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</row>
    <row r="387" spans="1:60" s="83" customFormat="1" x14ac:dyDescent="0.25">
      <c r="A387" s="91"/>
      <c r="B387" s="92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</row>
    <row r="388" spans="1:60" s="83" customFormat="1" x14ac:dyDescent="0.25">
      <c r="A388" s="91"/>
      <c r="B388" s="92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</row>
    <row r="389" spans="1:60" s="83" customFormat="1" x14ac:dyDescent="0.25">
      <c r="A389" s="91"/>
      <c r="B389" s="92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</row>
    <row r="390" spans="1:60" s="83" customFormat="1" x14ac:dyDescent="0.25">
      <c r="A390" s="91"/>
      <c r="B390" s="92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</row>
    <row r="391" spans="1:60" s="83" customFormat="1" x14ac:dyDescent="0.25">
      <c r="A391" s="91"/>
      <c r="B391" s="92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</row>
    <row r="392" spans="1:60" s="83" customFormat="1" x14ac:dyDescent="0.25">
      <c r="A392" s="91"/>
      <c r="B392" s="92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</row>
    <row r="393" spans="1:60" s="83" customFormat="1" x14ac:dyDescent="0.25">
      <c r="A393" s="91"/>
      <c r="B393" s="92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</row>
    <row r="394" spans="1:60" s="83" customFormat="1" x14ac:dyDescent="0.25">
      <c r="A394" s="91"/>
      <c r="B394" s="92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</row>
    <row r="395" spans="1:60" s="83" customFormat="1" x14ac:dyDescent="0.25">
      <c r="A395" s="91"/>
      <c r="B395" s="92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</row>
    <row r="396" spans="1:60" s="83" customFormat="1" x14ac:dyDescent="0.25">
      <c r="A396" s="91"/>
      <c r="B396" s="92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</row>
    <row r="397" spans="1:60" s="83" customFormat="1" x14ac:dyDescent="0.25">
      <c r="A397" s="91"/>
      <c r="B397" s="92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</row>
    <row r="398" spans="1:60" s="83" customFormat="1" x14ac:dyDescent="0.25">
      <c r="A398" s="91"/>
      <c r="B398" s="92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</row>
    <row r="399" spans="1:60" s="83" customFormat="1" x14ac:dyDescent="0.25">
      <c r="A399" s="91"/>
      <c r="B399" s="92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</row>
    <row r="400" spans="1:60" s="83" customFormat="1" x14ac:dyDescent="0.25">
      <c r="A400" s="91"/>
      <c r="B400" s="92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</row>
    <row r="401" spans="1:60" s="83" customFormat="1" x14ac:dyDescent="0.25">
      <c r="A401" s="91"/>
      <c r="B401" s="92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</row>
    <row r="402" spans="1:60" s="83" customFormat="1" x14ac:dyDescent="0.25">
      <c r="A402" s="91"/>
      <c r="B402" s="92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</row>
    <row r="403" spans="1:60" s="83" customFormat="1" x14ac:dyDescent="0.25">
      <c r="A403" s="91"/>
      <c r="B403" s="92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</row>
    <row r="404" spans="1:60" s="83" customFormat="1" x14ac:dyDescent="0.25">
      <c r="A404" s="91"/>
      <c r="B404" s="92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</row>
    <row r="405" spans="1:60" s="83" customFormat="1" x14ac:dyDescent="0.25">
      <c r="A405" s="91"/>
      <c r="B405" s="92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</row>
    <row r="406" spans="1:60" s="83" customFormat="1" x14ac:dyDescent="0.25">
      <c r="A406" s="91"/>
      <c r="B406" s="92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</row>
    <row r="407" spans="1:60" s="83" customFormat="1" x14ac:dyDescent="0.25">
      <c r="A407" s="91"/>
      <c r="B407" s="92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</row>
    <row r="408" spans="1:60" s="83" customFormat="1" x14ac:dyDescent="0.25">
      <c r="A408" s="91"/>
      <c r="B408" s="92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</row>
    <row r="409" spans="1:60" s="83" customFormat="1" x14ac:dyDescent="0.25">
      <c r="A409" s="91"/>
      <c r="B409" s="92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</row>
    <row r="410" spans="1:60" s="83" customFormat="1" x14ac:dyDescent="0.25">
      <c r="A410" s="91"/>
      <c r="B410" s="92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</row>
    <row r="411" spans="1:60" s="83" customFormat="1" x14ac:dyDescent="0.25">
      <c r="A411" s="91"/>
      <c r="B411" s="92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</row>
    <row r="412" spans="1:60" s="83" customFormat="1" x14ac:dyDescent="0.25">
      <c r="A412" s="91"/>
      <c r="B412" s="92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</row>
    <row r="413" spans="1:60" s="83" customFormat="1" x14ac:dyDescent="0.25">
      <c r="A413" s="91"/>
      <c r="B413" s="92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</row>
    <row r="414" spans="1:60" s="83" customFormat="1" x14ac:dyDescent="0.25">
      <c r="A414" s="91"/>
      <c r="B414" s="92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</row>
    <row r="415" spans="1:60" s="83" customFormat="1" x14ac:dyDescent="0.25">
      <c r="A415" s="91"/>
      <c r="B415" s="92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</row>
    <row r="416" spans="1:60" s="83" customFormat="1" x14ac:dyDescent="0.25">
      <c r="A416" s="91"/>
      <c r="B416" s="92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</row>
    <row r="417" spans="1:60" s="83" customFormat="1" x14ac:dyDescent="0.25">
      <c r="A417" s="91"/>
      <c r="B417" s="92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</row>
    <row r="418" spans="1:60" s="83" customFormat="1" x14ac:dyDescent="0.25">
      <c r="A418" s="91"/>
      <c r="B418" s="92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</row>
    <row r="419" spans="1:60" s="83" customFormat="1" x14ac:dyDescent="0.25">
      <c r="A419" s="91"/>
      <c r="B419" s="92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</row>
    <row r="420" spans="1:60" s="83" customFormat="1" x14ac:dyDescent="0.25">
      <c r="A420" s="91"/>
      <c r="B420" s="92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</row>
    <row r="421" spans="1:60" s="83" customFormat="1" x14ac:dyDescent="0.25">
      <c r="A421" s="91"/>
      <c r="B421" s="92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</row>
    <row r="422" spans="1:60" s="83" customFormat="1" x14ac:dyDescent="0.25">
      <c r="A422" s="91"/>
      <c r="B422" s="92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</row>
    <row r="423" spans="1:60" s="83" customFormat="1" x14ac:dyDescent="0.25">
      <c r="A423" s="91"/>
      <c r="B423" s="92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</row>
    <row r="424" spans="1:60" s="83" customFormat="1" x14ac:dyDescent="0.25">
      <c r="A424" s="91"/>
      <c r="B424" s="92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</row>
    <row r="425" spans="1:60" s="83" customFormat="1" x14ac:dyDescent="0.25">
      <c r="A425" s="91"/>
      <c r="B425" s="92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</row>
    <row r="426" spans="1:60" s="83" customFormat="1" x14ac:dyDescent="0.25">
      <c r="A426" s="91"/>
      <c r="B426" s="92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</row>
    <row r="427" spans="1:60" s="83" customFormat="1" x14ac:dyDescent="0.25">
      <c r="A427" s="91"/>
      <c r="B427" s="92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</row>
    <row r="428" spans="1:60" s="83" customFormat="1" x14ac:dyDescent="0.25">
      <c r="A428" s="91"/>
      <c r="B428" s="92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</row>
    <row r="429" spans="1:60" s="83" customFormat="1" x14ac:dyDescent="0.25">
      <c r="A429" s="91"/>
      <c r="B429" s="92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</row>
    <row r="430" spans="1:60" s="83" customFormat="1" x14ac:dyDescent="0.25">
      <c r="A430" s="91"/>
      <c r="B430" s="92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</row>
    <row r="431" spans="1:60" s="83" customFormat="1" x14ac:dyDescent="0.25">
      <c r="A431" s="91"/>
      <c r="B431" s="92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</row>
    <row r="432" spans="1:60" s="83" customFormat="1" x14ac:dyDescent="0.25">
      <c r="A432" s="91"/>
      <c r="B432" s="92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</row>
    <row r="433" spans="1:60" s="83" customFormat="1" x14ac:dyDescent="0.25">
      <c r="A433" s="91"/>
      <c r="B433" s="92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</row>
    <row r="434" spans="1:60" s="83" customFormat="1" x14ac:dyDescent="0.25">
      <c r="A434" s="91"/>
      <c r="B434" s="92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</row>
    <row r="435" spans="1:60" s="83" customFormat="1" x14ac:dyDescent="0.25">
      <c r="A435" s="91"/>
      <c r="B435" s="92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</row>
    <row r="436" spans="1:60" s="83" customFormat="1" x14ac:dyDescent="0.25">
      <c r="A436" s="91"/>
      <c r="B436" s="92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</row>
    <row r="437" spans="1:60" s="83" customFormat="1" x14ac:dyDescent="0.25">
      <c r="A437" s="91"/>
      <c r="B437" s="92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</row>
    <row r="438" spans="1:60" s="83" customFormat="1" x14ac:dyDescent="0.25">
      <c r="A438" s="91"/>
      <c r="B438" s="92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</row>
    <row r="439" spans="1:60" s="83" customFormat="1" x14ac:dyDescent="0.25">
      <c r="A439" s="91"/>
      <c r="B439" s="92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</row>
    <row r="440" spans="1:60" s="83" customFormat="1" x14ac:dyDescent="0.25">
      <c r="A440" s="91"/>
      <c r="B440" s="92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</row>
    <row r="441" spans="1:60" s="83" customFormat="1" x14ac:dyDescent="0.25">
      <c r="A441" s="91"/>
      <c r="B441" s="92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</row>
    <row r="442" spans="1:60" s="83" customFormat="1" x14ac:dyDescent="0.25">
      <c r="A442" s="91"/>
      <c r="B442" s="92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</row>
    <row r="443" spans="1:60" s="83" customFormat="1" x14ac:dyDescent="0.25">
      <c r="A443" s="91"/>
      <c r="B443" s="92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</row>
    <row r="444" spans="1:60" s="83" customFormat="1" x14ac:dyDescent="0.25">
      <c r="A444" s="91"/>
      <c r="B444" s="92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</row>
    <row r="445" spans="1:60" s="83" customFormat="1" x14ac:dyDescent="0.25">
      <c r="A445" s="91"/>
      <c r="B445" s="92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</row>
    <row r="446" spans="1:60" s="83" customFormat="1" x14ac:dyDescent="0.25">
      <c r="A446" s="91"/>
      <c r="B446" s="92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</row>
    <row r="447" spans="1:60" s="83" customFormat="1" x14ac:dyDescent="0.25">
      <c r="A447" s="91"/>
      <c r="B447" s="92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</row>
    <row r="448" spans="1:60" s="83" customFormat="1" x14ac:dyDescent="0.25">
      <c r="A448" s="91"/>
      <c r="B448" s="92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</row>
    <row r="449" spans="1:60" s="83" customFormat="1" x14ac:dyDescent="0.25">
      <c r="A449" s="91"/>
      <c r="B449" s="92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</row>
    <row r="450" spans="1:60" s="83" customFormat="1" x14ac:dyDescent="0.25">
      <c r="A450" s="91"/>
      <c r="B450" s="92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</row>
    <row r="451" spans="1:60" s="83" customFormat="1" x14ac:dyDescent="0.25">
      <c r="A451" s="91"/>
      <c r="B451" s="92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</row>
    <row r="452" spans="1:60" s="83" customFormat="1" x14ac:dyDescent="0.25">
      <c r="A452" s="91"/>
      <c r="B452" s="92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</row>
    <row r="453" spans="1:60" s="83" customFormat="1" x14ac:dyDescent="0.25">
      <c r="A453" s="91"/>
      <c r="B453" s="92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</row>
    <row r="454" spans="1:60" s="83" customFormat="1" x14ac:dyDescent="0.25">
      <c r="A454" s="91"/>
      <c r="B454" s="92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</row>
    <row r="455" spans="1:60" s="83" customFormat="1" x14ac:dyDescent="0.25">
      <c r="A455" s="91"/>
      <c r="B455" s="92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</row>
    <row r="456" spans="1:60" s="83" customFormat="1" x14ac:dyDescent="0.25">
      <c r="A456" s="91"/>
      <c r="B456" s="92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</row>
    <row r="457" spans="1:60" s="83" customFormat="1" x14ac:dyDescent="0.25">
      <c r="A457" s="91"/>
      <c r="B457" s="92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</row>
    <row r="458" spans="1:60" s="83" customFormat="1" x14ac:dyDescent="0.25">
      <c r="A458" s="91"/>
      <c r="B458" s="92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</row>
    <row r="459" spans="1:60" s="83" customFormat="1" x14ac:dyDescent="0.25">
      <c r="A459" s="91"/>
      <c r="B459" s="92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</row>
    <row r="460" spans="1:60" s="83" customFormat="1" x14ac:dyDescent="0.25">
      <c r="A460" s="91"/>
      <c r="B460" s="92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</row>
    <row r="461" spans="1:60" s="83" customFormat="1" x14ac:dyDescent="0.25">
      <c r="A461" s="91"/>
      <c r="B461" s="92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</row>
    <row r="462" spans="1:60" s="83" customFormat="1" x14ac:dyDescent="0.25">
      <c r="A462" s="91"/>
      <c r="B462" s="92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</row>
    <row r="463" spans="1:60" s="83" customFormat="1" x14ac:dyDescent="0.25">
      <c r="A463" s="91"/>
      <c r="B463" s="92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</row>
    <row r="464" spans="1:60" s="83" customFormat="1" x14ac:dyDescent="0.25">
      <c r="A464" s="91"/>
      <c r="B464" s="92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</row>
    <row r="465" spans="1:60" s="83" customFormat="1" x14ac:dyDescent="0.25">
      <c r="A465" s="91"/>
      <c r="B465" s="92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</row>
    <row r="466" spans="1:60" s="83" customFormat="1" x14ac:dyDescent="0.25">
      <c r="A466" s="91"/>
      <c r="B466" s="92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</row>
    <row r="467" spans="1:60" s="83" customFormat="1" x14ac:dyDescent="0.25">
      <c r="A467" s="91"/>
      <c r="B467" s="92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</row>
    <row r="468" spans="1:60" s="83" customFormat="1" x14ac:dyDescent="0.25">
      <c r="A468" s="91"/>
      <c r="B468" s="92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</row>
    <row r="469" spans="1:60" s="83" customFormat="1" x14ac:dyDescent="0.25">
      <c r="A469" s="91"/>
      <c r="B469" s="92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</row>
    <row r="470" spans="1:60" s="83" customFormat="1" x14ac:dyDescent="0.25">
      <c r="A470" s="91"/>
      <c r="B470" s="92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</row>
    <row r="471" spans="1:60" s="83" customFormat="1" x14ac:dyDescent="0.25">
      <c r="A471" s="91"/>
      <c r="B471" s="92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</row>
    <row r="472" spans="1:60" s="83" customFormat="1" x14ac:dyDescent="0.25">
      <c r="A472" s="91"/>
      <c r="B472" s="92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</row>
    <row r="473" spans="1:60" s="83" customFormat="1" x14ac:dyDescent="0.25">
      <c r="A473" s="91"/>
      <c r="B473" s="92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</row>
    <row r="474" spans="1:60" s="83" customFormat="1" x14ac:dyDescent="0.25">
      <c r="A474" s="91"/>
      <c r="B474" s="92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</row>
    <row r="475" spans="1:60" s="83" customFormat="1" x14ac:dyDescent="0.25">
      <c r="A475" s="91"/>
      <c r="B475" s="92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</row>
    <row r="476" spans="1:60" s="83" customFormat="1" x14ac:dyDescent="0.25">
      <c r="A476" s="91"/>
      <c r="B476" s="92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</row>
    <row r="477" spans="1:60" s="83" customFormat="1" x14ac:dyDescent="0.25">
      <c r="A477" s="91"/>
      <c r="B477" s="92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</row>
    <row r="478" spans="1:60" s="83" customFormat="1" x14ac:dyDescent="0.25">
      <c r="A478" s="91"/>
      <c r="B478" s="92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</row>
    <row r="479" spans="1:60" s="83" customFormat="1" x14ac:dyDescent="0.25">
      <c r="A479" s="91"/>
      <c r="B479" s="92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</row>
    <row r="480" spans="1:60" s="83" customFormat="1" x14ac:dyDescent="0.25">
      <c r="A480" s="91"/>
      <c r="B480" s="92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</row>
    <row r="481" spans="1:60" s="83" customFormat="1" x14ac:dyDescent="0.25">
      <c r="A481" s="91"/>
      <c r="B481" s="92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</row>
    <row r="482" spans="1:60" s="83" customFormat="1" x14ac:dyDescent="0.25">
      <c r="A482" s="91"/>
      <c r="B482" s="92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</row>
    <row r="483" spans="1:60" s="83" customFormat="1" x14ac:dyDescent="0.25">
      <c r="A483" s="91"/>
      <c r="B483" s="92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</row>
    <row r="484" spans="1:60" s="83" customFormat="1" x14ac:dyDescent="0.25">
      <c r="A484" s="91"/>
      <c r="B484" s="92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</row>
    <row r="485" spans="1:60" s="83" customFormat="1" x14ac:dyDescent="0.25">
      <c r="A485" s="91"/>
      <c r="B485" s="92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</row>
    <row r="486" spans="1:60" s="83" customFormat="1" x14ac:dyDescent="0.25">
      <c r="A486" s="91"/>
      <c r="B486" s="92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</row>
    <row r="487" spans="1:60" s="83" customFormat="1" x14ac:dyDescent="0.25">
      <c r="A487" s="91"/>
      <c r="B487" s="92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</row>
    <row r="488" spans="1:60" s="83" customFormat="1" x14ac:dyDescent="0.25">
      <c r="A488" s="91"/>
      <c r="B488" s="92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</row>
    <row r="489" spans="1:60" s="83" customFormat="1" x14ac:dyDescent="0.25">
      <c r="A489" s="91"/>
      <c r="B489" s="92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</row>
    <row r="490" spans="1:60" s="83" customFormat="1" x14ac:dyDescent="0.25">
      <c r="A490" s="91"/>
      <c r="B490" s="92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</row>
    <row r="491" spans="1:60" s="83" customFormat="1" x14ac:dyDescent="0.25">
      <c r="A491" s="91"/>
      <c r="B491" s="92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</row>
    <row r="492" spans="1:60" s="83" customFormat="1" x14ac:dyDescent="0.25">
      <c r="A492" s="91"/>
      <c r="B492" s="92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</row>
    <row r="493" spans="1:60" s="83" customFormat="1" x14ac:dyDescent="0.25">
      <c r="A493" s="91"/>
      <c r="B493" s="92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</row>
    <row r="494" spans="1:60" s="83" customFormat="1" x14ac:dyDescent="0.25">
      <c r="A494" s="91"/>
      <c r="B494" s="92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</row>
    <row r="495" spans="1:60" s="83" customFormat="1" x14ac:dyDescent="0.25">
      <c r="A495" s="91"/>
      <c r="B495" s="92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</row>
    <row r="496" spans="1:60" s="83" customFormat="1" x14ac:dyDescent="0.25">
      <c r="A496" s="91"/>
      <c r="B496" s="92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</row>
    <row r="497" spans="1:60" s="83" customFormat="1" x14ac:dyDescent="0.25">
      <c r="A497" s="91"/>
      <c r="B497" s="92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</row>
    <row r="498" spans="1:60" s="83" customFormat="1" x14ac:dyDescent="0.25">
      <c r="A498" s="91"/>
      <c r="B498" s="92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</row>
    <row r="499" spans="1:60" s="83" customFormat="1" x14ac:dyDescent="0.25">
      <c r="A499" s="91"/>
      <c r="B499" s="92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</row>
    <row r="500" spans="1:60" s="83" customFormat="1" x14ac:dyDescent="0.25">
      <c r="A500" s="91"/>
      <c r="B500" s="92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</row>
    <row r="501" spans="1:60" s="83" customFormat="1" x14ac:dyDescent="0.25">
      <c r="A501" s="91"/>
      <c r="B501" s="92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</row>
    <row r="502" spans="1:60" s="83" customFormat="1" x14ac:dyDescent="0.25">
      <c r="A502" s="91"/>
      <c r="B502" s="92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</row>
    <row r="503" spans="1:60" s="83" customFormat="1" x14ac:dyDescent="0.25">
      <c r="A503" s="91"/>
      <c r="B503" s="92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</row>
    <row r="504" spans="1:60" s="83" customFormat="1" x14ac:dyDescent="0.25">
      <c r="A504" s="91"/>
      <c r="B504" s="92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</row>
    <row r="505" spans="1:60" s="83" customFormat="1" x14ac:dyDescent="0.25">
      <c r="A505" s="91"/>
      <c r="B505" s="92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</row>
    <row r="506" spans="1:60" s="83" customFormat="1" x14ac:dyDescent="0.25">
      <c r="A506" s="91"/>
      <c r="B506" s="92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</row>
    <row r="507" spans="1:60" s="83" customFormat="1" x14ac:dyDescent="0.25">
      <c r="A507" s="91"/>
      <c r="B507" s="92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</row>
    <row r="508" spans="1:60" s="83" customFormat="1" x14ac:dyDescent="0.25">
      <c r="A508" s="91"/>
      <c r="B508" s="92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</row>
    <row r="509" spans="1:60" s="83" customFormat="1" x14ac:dyDescent="0.25">
      <c r="A509" s="91"/>
      <c r="B509" s="92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</row>
    <row r="510" spans="1:60" s="83" customFormat="1" x14ac:dyDescent="0.25">
      <c r="A510" s="91"/>
      <c r="B510" s="92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</row>
    <row r="511" spans="1:60" s="83" customFormat="1" x14ac:dyDescent="0.25">
      <c r="A511" s="91"/>
      <c r="B511" s="92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</row>
    <row r="512" spans="1:60" s="83" customFormat="1" x14ac:dyDescent="0.25">
      <c r="A512" s="91"/>
      <c r="B512" s="92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</row>
    <row r="513" spans="1:60" s="83" customFormat="1" x14ac:dyDescent="0.25">
      <c r="A513" s="91"/>
      <c r="B513" s="92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</row>
    <row r="514" spans="1:60" s="83" customFormat="1" x14ac:dyDescent="0.25">
      <c r="A514" s="91"/>
      <c r="B514" s="92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</row>
    <row r="515" spans="1:60" s="83" customFormat="1" x14ac:dyDescent="0.25">
      <c r="A515" s="91"/>
      <c r="B515" s="92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</row>
    <row r="516" spans="1:60" s="83" customFormat="1" x14ac:dyDescent="0.25">
      <c r="A516" s="91"/>
      <c r="B516" s="92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</row>
    <row r="517" spans="1:60" s="83" customFormat="1" x14ac:dyDescent="0.25">
      <c r="A517" s="91"/>
      <c r="B517" s="92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</row>
    <row r="518" spans="1:60" s="83" customFormat="1" x14ac:dyDescent="0.25">
      <c r="A518" s="91"/>
      <c r="B518" s="92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</row>
    <row r="519" spans="1:60" s="83" customFormat="1" x14ac:dyDescent="0.25">
      <c r="A519" s="91"/>
      <c r="B519" s="92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</row>
    <row r="520" spans="1:60" s="83" customFormat="1" x14ac:dyDescent="0.25">
      <c r="A520" s="91"/>
      <c r="B520" s="92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</row>
    <row r="521" spans="1:60" s="83" customFormat="1" x14ac:dyDescent="0.25">
      <c r="A521" s="91"/>
      <c r="B521" s="92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</row>
    <row r="522" spans="1:60" s="83" customFormat="1" x14ac:dyDescent="0.25">
      <c r="A522" s="91"/>
      <c r="B522" s="92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</row>
    <row r="523" spans="1:60" s="83" customFormat="1" x14ac:dyDescent="0.25">
      <c r="A523" s="91"/>
      <c r="B523" s="92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</row>
    <row r="524" spans="1:60" s="83" customFormat="1" x14ac:dyDescent="0.25">
      <c r="A524" s="91"/>
      <c r="B524" s="92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</row>
    <row r="525" spans="1:60" s="83" customFormat="1" x14ac:dyDescent="0.25">
      <c r="A525" s="91"/>
      <c r="B525" s="92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</row>
    <row r="526" spans="1:60" s="83" customFormat="1" x14ac:dyDescent="0.25">
      <c r="A526" s="91"/>
      <c r="B526" s="92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</row>
    <row r="527" spans="1:60" s="83" customFormat="1" x14ac:dyDescent="0.25">
      <c r="A527" s="91"/>
      <c r="B527" s="92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</row>
    <row r="528" spans="1:60" s="83" customFormat="1" x14ac:dyDescent="0.25">
      <c r="A528" s="91"/>
      <c r="B528" s="92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</row>
    <row r="529" spans="1:60" s="83" customFormat="1" x14ac:dyDescent="0.25">
      <c r="A529" s="91"/>
      <c r="B529" s="92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</row>
    <row r="530" spans="1:60" s="83" customFormat="1" x14ac:dyDescent="0.25">
      <c r="A530" s="91"/>
      <c r="B530" s="92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</row>
    <row r="531" spans="1:60" s="83" customFormat="1" x14ac:dyDescent="0.25">
      <c r="A531" s="91"/>
      <c r="B531" s="92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</row>
    <row r="532" spans="1:60" s="83" customFormat="1" x14ac:dyDescent="0.25">
      <c r="A532" s="91"/>
      <c r="B532" s="92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</row>
    <row r="533" spans="1:60" s="83" customFormat="1" x14ac:dyDescent="0.25">
      <c r="A533" s="91"/>
      <c r="B533" s="92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</row>
    <row r="534" spans="1:60" s="83" customFormat="1" x14ac:dyDescent="0.25">
      <c r="A534" s="91"/>
      <c r="B534" s="92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</row>
    <row r="535" spans="1:60" s="83" customFormat="1" x14ac:dyDescent="0.25">
      <c r="A535" s="91"/>
      <c r="B535" s="92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</row>
    <row r="536" spans="1:60" s="83" customFormat="1" x14ac:dyDescent="0.25">
      <c r="A536" s="91"/>
      <c r="B536" s="92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</row>
    <row r="537" spans="1:60" s="83" customFormat="1" x14ac:dyDescent="0.25">
      <c r="A537" s="91"/>
      <c r="B537" s="92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</row>
    <row r="538" spans="1:60" s="83" customFormat="1" x14ac:dyDescent="0.25">
      <c r="A538" s="91"/>
      <c r="B538" s="92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</row>
    <row r="539" spans="1:60" s="83" customFormat="1" x14ac:dyDescent="0.25">
      <c r="A539" s="91"/>
      <c r="B539" s="92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</row>
    <row r="540" spans="1:60" s="83" customFormat="1" x14ac:dyDescent="0.25">
      <c r="A540" s="91"/>
      <c r="B540" s="92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</row>
    <row r="541" spans="1:60" s="83" customFormat="1" x14ac:dyDescent="0.25">
      <c r="A541" s="91"/>
      <c r="B541" s="92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</row>
    <row r="542" spans="1:60" s="83" customFormat="1" x14ac:dyDescent="0.25">
      <c r="A542" s="91"/>
      <c r="B542" s="92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</row>
    <row r="543" spans="1:60" s="83" customFormat="1" x14ac:dyDescent="0.25">
      <c r="A543" s="91"/>
      <c r="B543" s="92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</row>
    <row r="544" spans="1:60" s="83" customFormat="1" x14ac:dyDescent="0.25">
      <c r="A544" s="91"/>
      <c r="B544" s="92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</row>
    <row r="545" spans="1:60" s="83" customFormat="1" x14ac:dyDescent="0.25">
      <c r="A545" s="91"/>
      <c r="B545" s="92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</row>
    <row r="546" spans="1:60" s="83" customFormat="1" x14ac:dyDescent="0.25">
      <c r="A546" s="91"/>
      <c r="B546" s="92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</row>
    <row r="547" spans="1:60" s="83" customFormat="1" x14ac:dyDescent="0.25">
      <c r="A547" s="91"/>
      <c r="B547" s="92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</row>
    <row r="548" spans="1:60" s="83" customFormat="1" x14ac:dyDescent="0.25">
      <c r="A548" s="91"/>
      <c r="B548" s="92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</row>
    <row r="549" spans="1:60" s="83" customFormat="1" x14ac:dyDescent="0.25">
      <c r="A549" s="91"/>
      <c r="B549" s="92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</row>
    <row r="550" spans="1:60" s="83" customFormat="1" x14ac:dyDescent="0.25">
      <c r="A550" s="91"/>
      <c r="B550" s="92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</row>
    <row r="551" spans="1:60" s="83" customFormat="1" x14ac:dyDescent="0.25">
      <c r="A551" s="91"/>
      <c r="B551" s="92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</row>
    <row r="552" spans="1:60" s="83" customFormat="1" x14ac:dyDescent="0.25">
      <c r="A552" s="91"/>
      <c r="B552" s="92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</row>
    <row r="553" spans="1:60" s="83" customFormat="1" x14ac:dyDescent="0.25">
      <c r="A553" s="91"/>
      <c r="B553" s="92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</row>
    <row r="554" spans="1:60" s="83" customFormat="1" x14ac:dyDescent="0.25">
      <c r="A554" s="91"/>
      <c r="B554" s="92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</row>
    <row r="555" spans="1:60" s="83" customFormat="1" x14ac:dyDescent="0.25">
      <c r="A555" s="91"/>
      <c r="B555" s="92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</row>
    <row r="556" spans="1:60" s="83" customFormat="1" x14ac:dyDescent="0.25">
      <c r="A556" s="91"/>
      <c r="B556" s="92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</row>
    <row r="557" spans="1:60" s="83" customFormat="1" x14ac:dyDescent="0.25">
      <c r="A557" s="91"/>
      <c r="B557" s="92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</row>
    <row r="558" spans="1:60" s="83" customFormat="1" x14ac:dyDescent="0.25">
      <c r="A558" s="91"/>
      <c r="B558" s="92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</row>
    <row r="559" spans="1:60" s="83" customFormat="1" x14ac:dyDescent="0.25">
      <c r="A559" s="91"/>
      <c r="B559" s="92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</row>
    <row r="560" spans="1:60" s="83" customFormat="1" x14ac:dyDescent="0.25">
      <c r="A560" s="91"/>
      <c r="B560" s="92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</row>
    <row r="561" spans="1:60" s="83" customFormat="1" x14ac:dyDescent="0.25">
      <c r="A561" s="91"/>
      <c r="B561" s="92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</row>
    <row r="562" spans="1:60" s="83" customFormat="1" x14ac:dyDescent="0.25">
      <c r="A562" s="91"/>
      <c r="B562" s="92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</row>
    <row r="563" spans="1:60" s="83" customFormat="1" x14ac:dyDescent="0.25">
      <c r="A563" s="91"/>
      <c r="B563" s="92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</row>
    <row r="564" spans="1:60" s="83" customFormat="1" x14ac:dyDescent="0.25">
      <c r="A564" s="91"/>
      <c r="B564" s="92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</row>
    <row r="565" spans="1:60" s="83" customFormat="1" x14ac:dyDescent="0.25">
      <c r="A565" s="91"/>
      <c r="B565" s="92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</row>
    <row r="566" spans="1:60" s="83" customFormat="1" x14ac:dyDescent="0.25">
      <c r="A566" s="91"/>
      <c r="B566" s="92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</row>
    <row r="567" spans="1:60" s="83" customFormat="1" x14ac:dyDescent="0.25">
      <c r="A567" s="91"/>
      <c r="B567" s="92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</row>
    <row r="568" spans="1:60" s="83" customFormat="1" x14ac:dyDescent="0.25">
      <c r="A568" s="91"/>
      <c r="B568" s="92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</row>
    <row r="569" spans="1:60" s="83" customFormat="1" x14ac:dyDescent="0.25">
      <c r="A569" s="91"/>
      <c r="B569" s="92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</row>
    <row r="570" spans="1:60" s="83" customFormat="1" x14ac:dyDescent="0.25">
      <c r="A570" s="91"/>
      <c r="B570" s="92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</row>
    <row r="571" spans="1:60" s="83" customFormat="1" x14ac:dyDescent="0.25">
      <c r="A571" s="91"/>
      <c r="B571" s="92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</row>
    <row r="572" spans="1:60" s="83" customFormat="1" x14ac:dyDescent="0.25">
      <c r="A572" s="91"/>
      <c r="B572" s="92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</row>
    <row r="573" spans="1:60" s="83" customFormat="1" x14ac:dyDescent="0.25">
      <c r="A573" s="91"/>
      <c r="B573" s="92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</row>
    <row r="574" spans="1:60" s="83" customFormat="1" x14ac:dyDescent="0.25">
      <c r="A574" s="91"/>
      <c r="B574" s="92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</row>
    <row r="575" spans="1:60" s="83" customFormat="1" x14ac:dyDescent="0.25">
      <c r="A575" s="91"/>
      <c r="B575" s="92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</row>
    <row r="576" spans="1:60" s="83" customFormat="1" x14ac:dyDescent="0.25">
      <c r="A576" s="91"/>
      <c r="B576" s="92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</row>
    <row r="577" spans="1:60" s="83" customFormat="1" x14ac:dyDescent="0.25">
      <c r="A577" s="91"/>
      <c r="B577" s="92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</row>
    <row r="578" spans="1:60" s="83" customFormat="1" x14ac:dyDescent="0.25">
      <c r="A578" s="91"/>
      <c r="B578" s="92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</row>
    <row r="579" spans="1:60" s="83" customFormat="1" x14ac:dyDescent="0.25">
      <c r="A579" s="91"/>
      <c r="B579" s="92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</row>
    <row r="580" spans="1:60" s="83" customFormat="1" x14ac:dyDescent="0.25">
      <c r="A580" s="91"/>
      <c r="B580" s="92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</row>
    <row r="581" spans="1:60" s="83" customFormat="1" x14ac:dyDescent="0.25">
      <c r="A581" s="91"/>
      <c r="B581" s="92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</row>
    <row r="582" spans="1:60" s="83" customFormat="1" x14ac:dyDescent="0.25">
      <c r="A582" s="91"/>
      <c r="B582" s="92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</row>
    <row r="583" spans="1:60" s="83" customFormat="1" x14ac:dyDescent="0.25">
      <c r="A583" s="91"/>
      <c r="B583" s="92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</row>
    <row r="584" spans="1:60" s="83" customFormat="1" x14ac:dyDescent="0.25">
      <c r="A584" s="91"/>
      <c r="B584" s="92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</row>
    <row r="585" spans="1:60" s="83" customFormat="1" x14ac:dyDescent="0.25">
      <c r="A585" s="91"/>
      <c r="B585" s="92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</row>
    <row r="586" spans="1:60" s="83" customFormat="1" x14ac:dyDescent="0.25">
      <c r="A586" s="91"/>
      <c r="B586" s="92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</row>
    <row r="587" spans="1:60" s="83" customFormat="1" x14ac:dyDescent="0.25">
      <c r="A587" s="91"/>
      <c r="B587" s="92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</row>
    <row r="588" spans="1:60" s="83" customFormat="1" x14ac:dyDescent="0.25">
      <c r="A588" s="91"/>
      <c r="B588" s="92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</row>
    <row r="589" spans="1:60" s="83" customFormat="1" x14ac:dyDescent="0.25">
      <c r="A589" s="91"/>
      <c r="B589" s="92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</row>
    <row r="590" spans="1:60" s="83" customFormat="1" x14ac:dyDescent="0.25">
      <c r="A590" s="91"/>
      <c r="B590" s="92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</row>
    <row r="591" spans="1:60" s="83" customFormat="1" x14ac:dyDescent="0.25">
      <c r="A591" s="91"/>
      <c r="B591" s="92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</row>
    <row r="592" spans="1:60" s="83" customFormat="1" x14ac:dyDescent="0.25">
      <c r="A592" s="91"/>
      <c r="B592" s="92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</row>
    <row r="593" spans="1:60" s="83" customFormat="1" x14ac:dyDescent="0.25">
      <c r="A593" s="91"/>
      <c r="B593" s="92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</row>
    <row r="594" spans="1:60" s="83" customFormat="1" x14ac:dyDescent="0.25">
      <c r="A594" s="91"/>
      <c r="B594" s="92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</row>
    <row r="595" spans="1:60" s="83" customFormat="1" x14ac:dyDescent="0.25">
      <c r="A595" s="91"/>
      <c r="B595" s="92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</row>
    <row r="596" spans="1:60" s="83" customFormat="1" x14ac:dyDescent="0.25">
      <c r="A596" s="91"/>
      <c r="B596" s="92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</row>
    <row r="597" spans="1:60" s="83" customFormat="1" x14ac:dyDescent="0.25">
      <c r="A597" s="91"/>
      <c r="B597" s="92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</row>
    <row r="598" spans="1:60" s="83" customFormat="1" x14ac:dyDescent="0.25">
      <c r="A598" s="91"/>
      <c r="B598" s="92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</row>
    <row r="599" spans="1:60" s="83" customFormat="1" x14ac:dyDescent="0.25">
      <c r="A599" s="91"/>
      <c r="B599" s="92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</row>
    <row r="600" spans="1:60" s="83" customFormat="1" x14ac:dyDescent="0.25">
      <c r="A600" s="91"/>
      <c r="B600" s="92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</row>
    <row r="601" spans="1:60" s="83" customFormat="1" x14ac:dyDescent="0.25">
      <c r="A601" s="91"/>
      <c r="B601" s="92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</row>
    <row r="602" spans="1:60" s="83" customFormat="1" x14ac:dyDescent="0.25">
      <c r="A602" s="91"/>
      <c r="B602" s="92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</row>
    <row r="603" spans="1:60" s="83" customFormat="1" x14ac:dyDescent="0.25">
      <c r="A603" s="91"/>
      <c r="B603" s="92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</row>
    <row r="604" spans="1:60" s="83" customFormat="1" x14ac:dyDescent="0.25">
      <c r="A604" s="91"/>
      <c r="B604" s="92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</row>
    <row r="605" spans="1:60" s="83" customFormat="1" x14ac:dyDescent="0.25">
      <c r="A605" s="91"/>
      <c r="B605" s="92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</row>
    <row r="606" spans="1:60" s="83" customFormat="1" x14ac:dyDescent="0.25">
      <c r="A606" s="91"/>
      <c r="B606" s="92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</row>
    <row r="607" spans="1:60" s="83" customFormat="1" x14ac:dyDescent="0.25">
      <c r="A607" s="91"/>
      <c r="B607" s="92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</row>
    <row r="608" spans="1:60" s="83" customFormat="1" x14ac:dyDescent="0.25">
      <c r="A608" s="91"/>
      <c r="B608" s="92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</row>
    <row r="609" spans="1:60" s="83" customFormat="1" x14ac:dyDescent="0.25">
      <c r="A609" s="91"/>
      <c r="B609" s="92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</row>
    <row r="610" spans="1:60" s="83" customFormat="1" x14ac:dyDescent="0.25">
      <c r="A610" s="91"/>
      <c r="B610" s="92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</row>
    <row r="611" spans="1:60" s="83" customFormat="1" x14ac:dyDescent="0.25">
      <c r="A611" s="91"/>
      <c r="B611" s="92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</row>
    <row r="612" spans="1:60" s="83" customFormat="1" x14ac:dyDescent="0.25">
      <c r="A612" s="91"/>
      <c r="B612" s="92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</row>
    <row r="613" spans="1:60" s="83" customFormat="1" x14ac:dyDescent="0.25">
      <c r="A613" s="91"/>
      <c r="B613" s="92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</row>
    <row r="614" spans="1:60" s="83" customFormat="1" x14ac:dyDescent="0.25">
      <c r="A614" s="91"/>
      <c r="B614" s="92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</row>
    <row r="615" spans="1:60" s="83" customFormat="1" x14ac:dyDescent="0.25">
      <c r="A615" s="91"/>
      <c r="B615" s="92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</row>
    <row r="616" spans="1:60" s="83" customFormat="1" x14ac:dyDescent="0.25">
      <c r="A616" s="91"/>
      <c r="B616" s="92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</row>
    <row r="617" spans="1:60" s="83" customFormat="1" x14ac:dyDescent="0.25">
      <c r="A617" s="91"/>
      <c r="B617" s="92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</row>
    <row r="618" spans="1:60" s="83" customFormat="1" x14ac:dyDescent="0.25">
      <c r="A618" s="91"/>
      <c r="B618" s="92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</row>
    <row r="619" spans="1:60" s="83" customFormat="1" x14ac:dyDescent="0.25">
      <c r="A619" s="91"/>
      <c r="B619" s="92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</row>
    <row r="620" spans="1:60" s="83" customFormat="1" x14ac:dyDescent="0.25">
      <c r="A620" s="91"/>
      <c r="B620" s="92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</row>
    <row r="621" spans="1:60" s="83" customFormat="1" x14ac:dyDescent="0.25">
      <c r="A621" s="91"/>
      <c r="B621" s="92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</row>
    <row r="622" spans="1:60" s="83" customFormat="1" x14ac:dyDescent="0.25">
      <c r="A622" s="91"/>
      <c r="B622" s="92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</row>
    <row r="623" spans="1:60" s="83" customFormat="1" x14ac:dyDescent="0.25">
      <c r="A623" s="91"/>
      <c r="B623" s="92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</row>
    <row r="624" spans="1:60" s="83" customFormat="1" x14ac:dyDescent="0.25">
      <c r="A624" s="91"/>
      <c r="B624" s="92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</row>
    <row r="625" spans="1:60" s="83" customFormat="1" x14ac:dyDescent="0.25">
      <c r="A625" s="91"/>
      <c r="B625" s="92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</row>
    <row r="626" spans="1:60" s="83" customFormat="1" x14ac:dyDescent="0.25">
      <c r="A626" s="91"/>
      <c r="B626" s="92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</row>
    <row r="627" spans="1:60" s="83" customFormat="1" x14ac:dyDescent="0.25">
      <c r="A627" s="91"/>
      <c r="B627" s="92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</row>
    <row r="628" spans="1:60" s="83" customFormat="1" x14ac:dyDescent="0.25">
      <c r="A628" s="91"/>
      <c r="B628" s="92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</row>
    <row r="629" spans="1:60" s="83" customFormat="1" x14ac:dyDescent="0.25">
      <c r="A629" s="91"/>
      <c r="B629" s="92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</row>
    <row r="630" spans="1:60" s="83" customFormat="1" x14ac:dyDescent="0.25">
      <c r="A630" s="91"/>
      <c r="B630" s="92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</row>
    <row r="631" spans="1:60" s="83" customFormat="1" x14ac:dyDescent="0.25">
      <c r="A631" s="91"/>
      <c r="B631" s="92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</row>
    <row r="632" spans="1:60" s="83" customFormat="1" x14ac:dyDescent="0.25">
      <c r="A632" s="91"/>
      <c r="B632" s="92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</row>
    <row r="633" spans="1:60" s="83" customFormat="1" x14ac:dyDescent="0.25">
      <c r="A633" s="91"/>
      <c r="B633" s="92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</row>
    <row r="634" spans="1:60" s="83" customFormat="1" x14ac:dyDescent="0.25">
      <c r="A634" s="91"/>
      <c r="B634" s="92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</row>
    <row r="635" spans="1:60" s="83" customFormat="1" x14ac:dyDescent="0.25">
      <c r="A635" s="91"/>
      <c r="B635" s="92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</row>
    <row r="636" spans="1:60" s="83" customFormat="1" x14ac:dyDescent="0.25">
      <c r="A636" s="91"/>
      <c r="B636" s="92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</row>
    <row r="637" spans="1:60" s="83" customFormat="1" x14ac:dyDescent="0.25">
      <c r="A637" s="91"/>
      <c r="B637" s="92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</row>
    <row r="638" spans="1:60" s="83" customFormat="1" x14ac:dyDescent="0.25">
      <c r="A638" s="91"/>
      <c r="B638" s="92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</row>
    <row r="639" spans="1:60" s="83" customFormat="1" x14ac:dyDescent="0.25">
      <c r="A639" s="91"/>
      <c r="B639" s="92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</row>
    <row r="640" spans="1:60" s="83" customFormat="1" x14ac:dyDescent="0.25">
      <c r="A640" s="91"/>
      <c r="B640" s="92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</row>
    <row r="641" spans="1:60" s="83" customFormat="1" x14ac:dyDescent="0.25">
      <c r="A641" s="91"/>
      <c r="B641" s="92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</row>
    <row r="642" spans="1:60" s="83" customFormat="1" x14ac:dyDescent="0.25">
      <c r="A642" s="91"/>
      <c r="B642" s="92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</row>
    <row r="643" spans="1:60" s="83" customFormat="1" x14ac:dyDescent="0.25">
      <c r="A643" s="91"/>
      <c r="B643" s="92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</row>
    <row r="644" spans="1:60" s="83" customFormat="1" x14ac:dyDescent="0.25">
      <c r="A644" s="91"/>
      <c r="B644" s="92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</row>
    <row r="645" spans="1:60" s="83" customFormat="1" x14ac:dyDescent="0.25">
      <c r="A645" s="91"/>
      <c r="B645" s="92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</row>
    <row r="646" spans="1:60" s="83" customFormat="1" x14ac:dyDescent="0.25">
      <c r="A646" s="91"/>
      <c r="B646" s="92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</row>
    <row r="647" spans="1:60" s="83" customFormat="1" x14ac:dyDescent="0.25">
      <c r="A647" s="91"/>
      <c r="B647" s="92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</row>
    <row r="648" spans="1:60" s="83" customFormat="1" x14ac:dyDescent="0.25">
      <c r="A648" s="91"/>
      <c r="B648" s="92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</row>
    <row r="649" spans="1:60" s="83" customFormat="1" x14ac:dyDescent="0.25">
      <c r="A649" s="91"/>
      <c r="B649" s="92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</row>
    <row r="650" spans="1:60" s="83" customFormat="1" x14ac:dyDescent="0.25">
      <c r="A650" s="91"/>
      <c r="B650" s="92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</row>
    <row r="651" spans="1:60" s="83" customFormat="1" x14ac:dyDescent="0.25">
      <c r="A651" s="91"/>
      <c r="B651" s="92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</row>
    <row r="652" spans="1:60" s="83" customFormat="1" x14ac:dyDescent="0.25">
      <c r="A652" s="91"/>
      <c r="B652" s="92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</row>
    <row r="653" spans="1:60" s="83" customFormat="1" x14ac:dyDescent="0.25">
      <c r="A653" s="91"/>
      <c r="B653" s="92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</row>
    <row r="654" spans="1:60" s="83" customFormat="1" x14ac:dyDescent="0.25">
      <c r="A654" s="91"/>
      <c r="B654" s="92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</row>
    <row r="655" spans="1:60" s="83" customFormat="1" x14ac:dyDescent="0.25">
      <c r="A655" s="91"/>
      <c r="B655" s="92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</row>
    <row r="656" spans="1:60" s="83" customFormat="1" x14ac:dyDescent="0.25">
      <c r="A656" s="91"/>
      <c r="B656" s="92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</row>
    <row r="657" spans="1:60" s="83" customFormat="1" x14ac:dyDescent="0.25">
      <c r="A657" s="91"/>
      <c r="B657" s="92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</row>
    <row r="658" spans="1:60" s="83" customFormat="1" x14ac:dyDescent="0.25">
      <c r="A658" s="91"/>
      <c r="B658" s="92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</row>
    <row r="659" spans="1:60" s="83" customFormat="1" x14ac:dyDescent="0.25">
      <c r="A659" s="91"/>
      <c r="B659" s="92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</row>
    <row r="660" spans="1:60" s="83" customFormat="1" x14ac:dyDescent="0.25">
      <c r="A660" s="91"/>
      <c r="B660" s="92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</row>
    <row r="661" spans="1:60" s="83" customFormat="1" x14ac:dyDescent="0.25">
      <c r="A661" s="91"/>
      <c r="B661" s="92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</row>
    <row r="662" spans="1:60" s="83" customFormat="1" x14ac:dyDescent="0.25">
      <c r="A662" s="91"/>
      <c r="B662" s="92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</row>
    <row r="663" spans="1:60" s="83" customFormat="1" x14ac:dyDescent="0.25">
      <c r="A663" s="91"/>
      <c r="B663" s="92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</row>
    <row r="664" spans="1:60" s="83" customFormat="1" x14ac:dyDescent="0.25">
      <c r="A664" s="91"/>
      <c r="B664" s="92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</row>
    <row r="665" spans="1:60" s="83" customFormat="1" x14ac:dyDescent="0.25">
      <c r="A665" s="91"/>
      <c r="B665" s="92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</row>
    <row r="666" spans="1:60" s="83" customFormat="1" x14ac:dyDescent="0.25">
      <c r="A666" s="91"/>
      <c r="B666" s="92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</row>
    <row r="667" spans="1:60" s="83" customFormat="1" x14ac:dyDescent="0.25">
      <c r="A667" s="91"/>
      <c r="B667" s="92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</row>
    <row r="668" spans="1:60" s="83" customFormat="1" x14ac:dyDescent="0.25">
      <c r="A668" s="91"/>
      <c r="B668" s="92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</row>
    <row r="669" spans="1:60" s="83" customFormat="1" x14ac:dyDescent="0.25">
      <c r="A669" s="91"/>
      <c r="B669" s="92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</row>
    <row r="670" spans="1:60" s="83" customFormat="1" x14ac:dyDescent="0.25">
      <c r="A670" s="91"/>
      <c r="B670" s="92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</row>
    <row r="671" spans="1:60" s="83" customFormat="1" x14ac:dyDescent="0.25">
      <c r="A671" s="91"/>
      <c r="B671" s="92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</row>
    <row r="672" spans="1:60" s="83" customFormat="1" x14ac:dyDescent="0.25">
      <c r="A672" s="91"/>
      <c r="B672" s="92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</row>
    <row r="673" spans="1:60" s="83" customFormat="1" x14ac:dyDescent="0.25">
      <c r="A673" s="91"/>
      <c r="B673" s="92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</row>
    <row r="674" spans="1:60" s="83" customFormat="1" x14ac:dyDescent="0.25">
      <c r="A674" s="91"/>
      <c r="B674" s="92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</row>
    <row r="675" spans="1:60" s="83" customFormat="1" x14ac:dyDescent="0.25">
      <c r="A675" s="91"/>
      <c r="B675" s="92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</row>
    <row r="676" spans="1:60" s="83" customFormat="1" x14ac:dyDescent="0.25">
      <c r="A676" s="91"/>
      <c r="B676" s="92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</row>
    <row r="677" spans="1:60" s="83" customFormat="1" x14ac:dyDescent="0.25">
      <c r="A677" s="91"/>
      <c r="B677" s="92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</row>
    <row r="678" spans="1:60" s="83" customFormat="1" x14ac:dyDescent="0.25">
      <c r="A678" s="91"/>
      <c r="B678" s="92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</row>
    <row r="679" spans="1:60" s="83" customFormat="1" x14ac:dyDescent="0.25">
      <c r="A679" s="91"/>
      <c r="B679" s="92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</row>
    <row r="680" spans="1:60" s="83" customFormat="1" x14ac:dyDescent="0.25">
      <c r="A680" s="91"/>
      <c r="B680" s="92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</row>
    <row r="681" spans="1:60" s="83" customFormat="1" x14ac:dyDescent="0.25">
      <c r="A681" s="91"/>
      <c r="B681" s="92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</row>
    <row r="682" spans="1:60" s="83" customFormat="1" x14ac:dyDescent="0.25">
      <c r="A682" s="91"/>
      <c r="B682" s="92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</row>
    <row r="683" spans="1:60" s="83" customFormat="1" x14ac:dyDescent="0.25">
      <c r="A683" s="91"/>
      <c r="B683" s="92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</row>
    <row r="684" spans="1:60" s="83" customFormat="1" x14ac:dyDescent="0.25">
      <c r="A684" s="91"/>
      <c r="B684" s="92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</row>
    <row r="685" spans="1:60" s="83" customFormat="1" x14ac:dyDescent="0.25">
      <c r="A685" s="91"/>
      <c r="B685" s="92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</row>
    <row r="686" spans="1:60" s="83" customFormat="1" x14ac:dyDescent="0.25">
      <c r="A686" s="91"/>
      <c r="B686" s="92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</row>
    <row r="687" spans="1:60" s="83" customFormat="1" x14ac:dyDescent="0.25">
      <c r="A687" s="91"/>
      <c r="B687" s="92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</row>
    <row r="688" spans="1:60" s="83" customFormat="1" x14ac:dyDescent="0.25">
      <c r="A688" s="91"/>
      <c r="B688" s="92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</row>
    <row r="689" spans="1:60" s="83" customFormat="1" x14ac:dyDescent="0.25">
      <c r="A689" s="91"/>
      <c r="B689" s="92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</row>
    <row r="690" spans="1:60" s="83" customFormat="1" x14ac:dyDescent="0.25">
      <c r="A690" s="91"/>
      <c r="B690" s="92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</row>
    <row r="691" spans="1:60" s="83" customFormat="1" x14ac:dyDescent="0.25">
      <c r="A691" s="91"/>
      <c r="B691" s="92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</row>
    <row r="692" spans="1:60" s="83" customFormat="1" x14ac:dyDescent="0.25">
      <c r="A692" s="91"/>
      <c r="B692" s="92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</row>
    <row r="693" spans="1:60" s="83" customFormat="1" x14ac:dyDescent="0.25">
      <c r="A693" s="91"/>
      <c r="B693" s="92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</row>
    <row r="694" spans="1:60" s="83" customFormat="1" x14ac:dyDescent="0.25">
      <c r="A694" s="91"/>
      <c r="B694" s="92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</row>
    <row r="695" spans="1:60" s="83" customFormat="1" x14ac:dyDescent="0.25">
      <c r="A695" s="91"/>
      <c r="B695" s="92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</row>
    <row r="696" spans="1:60" s="83" customFormat="1" x14ac:dyDescent="0.25">
      <c r="A696" s="91"/>
      <c r="B696" s="92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</row>
    <row r="697" spans="1:60" s="83" customFormat="1" x14ac:dyDescent="0.25">
      <c r="A697" s="91"/>
      <c r="B697" s="92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</row>
    <row r="698" spans="1:60" s="83" customFormat="1" x14ac:dyDescent="0.25">
      <c r="A698" s="91"/>
      <c r="B698" s="92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</row>
    <row r="699" spans="1:60" s="83" customFormat="1" x14ac:dyDescent="0.25">
      <c r="A699" s="91"/>
      <c r="B699" s="92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</row>
    <row r="700" spans="1:60" s="83" customFormat="1" x14ac:dyDescent="0.25">
      <c r="A700" s="91"/>
      <c r="B700" s="92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</row>
    <row r="701" spans="1:60" s="83" customFormat="1" x14ac:dyDescent="0.25">
      <c r="A701" s="91"/>
      <c r="B701" s="92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</row>
    <row r="702" spans="1:60" s="83" customFormat="1" x14ac:dyDescent="0.25">
      <c r="A702" s="91"/>
      <c r="B702" s="92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</row>
    <row r="703" spans="1:60" s="83" customFormat="1" x14ac:dyDescent="0.25">
      <c r="A703" s="91"/>
      <c r="B703" s="92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</row>
    <row r="704" spans="1:60" s="83" customFormat="1" x14ac:dyDescent="0.25">
      <c r="A704" s="91"/>
      <c r="B704" s="92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</row>
    <row r="705" spans="1:60" s="83" customFormat="1" x14ac:dyDescent="0.25">
      <c r="A705" s="91"/>
      <c r="B705" s="92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</row>
    <row r="706" spans="1:60" s="83" customFormat="1" x14ac:dyDescent="0.25">
      <c r="A706" s="91"/>
      <c r="B706" s="92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</row>
    <row r="707" spans="1:60" s="83" customFormat="1" x14ac:dyDescent="0.25">
      <c r="A707" s="91"/>
      <c r="B707" s="92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</row>
    <row r="708" spans="1:60" s="83" customFormat="1" x14ac:dyDescent="0.25">
      <c r="A708" s="91"/>
      <c r="B708" s="92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</row>
    <row r="709" spans="1:60" s="83" customFormat="1" x14ac:dyDescent="0.25">
      <c r="A709" s="91"/>
      <c r="B709" s="92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</row>
    <row r="710" spans="1:60" s="83" customFormat="1" x14ac:dyDescent="0.25">
      <c r="A710" s="91"/>
      <c r="B710" s="92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</row>
    <row r="711" spans="1:60" s="83" customFormat="1" x14ac:dyDescent="0.25">
      <c r="A711" s="91"/>
      <c r="B711" s="92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</row>
    <row r="712" spans="1:60" s="83" customFormat="1" x14ac:dyDescent="0.25">
      <c r="A712" s="91"/>
      <c r="B712" s="92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</row>
    <row r="713" spans="1:60" s="83" customFormat="1" x14ac:dyDescent="0.25">
      <c r="A713" s="91"/>
      <c r="B713" s="92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</row>
    <row r="714" spans="1:60" s="83" customFormat="1" x14ac:dyDescent="0.25">
      <c r="A714" s="91"/>
      <c r="B714" s="92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</row>
    <row r="715" spans="1:60" s="83" customFormat="1" x14ac:dyDescent="0.25">
      <c r="A715" s="91"/>
      <c r="B715" s="92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</row>
    <row r="716" spans="1:60" s="83" customFormat="1" x14ac:dyDescent="0.25">
      <c r="A716" s="91"/>
      <c r="B716" s="92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</row>
    <row r="717" spans="1:60" s="83" customFormat="1" x14ac:dyDescent="0.25">
      <c r="A717" s="91"/>
      <c r="B717" s="92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</row>
    <row r="718" spans="1:60" s="83" customFormat="1" x14ac:dyDescent="0.25">
      <c r="A718" s="91"/>
      <c r="B718" s="92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</row>
    <row r="719" spans="1:60" s="83" customFormat="1" x14ac:dyDescent="0.25">
      <c r="A719" s="91"/>
      <c r="B719" s="92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</row>
    <row r="720" spans="1:60" s="83" customFormat="1" x14ac:dyDescent="0.25">
      <c r="A720" s="91"/>
      <c r="B720" s="92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</row>
    <row r="721" spans="1:60" s="83" customFormat="1" x14ac:dyDescent="0.25">
      <c r="A721" s="91"/>
      <c r="B721" s="92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</row>
    <row r="722" spans="1:60" s="83" customFormat="1" x14ac:dyDescent="0.25">
      <c r="A722" s="91"/>
      <c r="B722" s="92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</row>
    <row r="723" spans="1:60" s="83" customFormat="1" x14ac:dyDescent="0.25">
      <c r="A723" s="91"/>
      <c r="B723" s="92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</row>
    <row r="724" spans="1:60" s="83" customFormat="1" x14ac:dyDescent="0.25">
      <c r="A724" s="91"/>
      <c r="B724" s="92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</row>
    <row r="725" spans="1:60" s="83" customFormat="1" x14ac:dyDescent="0.25">
      <c r="A725" s="91"/>
      <c r="B725" s="92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</row>
    <row r="726" spans="1:60" s="83" customFormat="1" x14ac:dyDescent="0.25">
      <c r="A726" s="91"/>
      <c r="B726" s="92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</row>
    <row r="727" spans="1:60" s="83" customFormat="1" x14ac:dyDescent="0.25">
      <c r="A727" s="91"/>
      <c r="B727" s="92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</row>
    <row r="728" spans="1:60" s="83" customFormat="1" x14ac:dyDescent="0.25">
      <c r="A728" s="91"/>
      <c r="B728" s="92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</row>
    <row r="729" spans="1:60" s="83" customFormat="1" x14ac:dyDescent="0.25">
      <c r="A729" s="91"/>
      <c r="B729" s="92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</row>
    <row r="730" spans="1:60" s="83" customFormat="1" x14ac:dyDescent="0.25">
      <c r="A730" s="91"/>
      <c r="B730" s="92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</row>
    <row r="731" spans="1:60" s="83" customFormat="1" x14ac:dyDescent="0.25">
      <c r="A731" s="91"/>
      <c r="B731" s="92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</row>
    <row r="732" spans="1:60" s="83" customFormat="1" x14ac:dyDescent="0.25">
      <c r="A732" s="91"/>
      <c r="B732" s="92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</row>
    <row r="733" spans="1:60" s="83" customFormat="1" x14ac:dyDescent="0.25">
      <c r="A733" s="91"/>
      <c r="B733" s="92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</row>
    <row r="734" spans="1:60" s="83" customFormat="1" x14ac:dyDescent="0.25">
      <c r="A734" s="91"/>
      <c r="B734" s="92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</row>
    <row r="735" spans="1:60" s="83" customFormat="1" x14ac:dyDescent="0.25">
      <c r="A735" s="91"/>
      <c r="B735" s="92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</row>
    <row r="736" spans="1:60" s="83" customFormat="1" x14ac:dyDescent="0.25">
      <c r="A736" s="91"/>
      <c r="B736" s="92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</row>
    <row r="737" spans="1:60" s="83" customFormat="1" x14ac:dyDescent="0.25">
      <c r="A737" s="91"/>
      <c r="B737" s="92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</row>
    <row r="738" spans="1:60" s="83" customFormat="1" x14ac:dyDescent="0.25">
      <c r="A738" s="91"/>
      <c r="B738" s="92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</row>
    <row r="739" spans="1:60" s="83" customFormat="1" x14ac:dyDescent="0.25">
      <c r="A739" s="91"/>
      <c r="B739" s="92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</row>
    <row r="740" spans="1:60" s="83" customFormat="1" x14ac:dyDescent="0.25">
      <c r="A740" s="91"/>
      <c r="B740" s="92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</row>
    <row r="741" spans="1:60" s="83" customFormat="1" x14ac:dyDescent="0.25">
      <c r="A741" s="91"/>
      <c r="B741" s="92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</row>
    <row r="742" spans="1:60" s="83" customFormat="1" x14ac:dyDescent="0.25">
      <c r="A742" s="91"/>
      <c r="B742" s="92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</row>
    <row r="743" spans="1:60" s="83" customFormat="1" x14ac:dyDescent="0.25">
      <c r="A743" s="91"/>
      <c r="B743" s="92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</row>
    <row r="744" spans="1:60" s="83" customFormat="1" x14ac:dyDescent="0.25">
      <c r="A744" s="91"/>
      <c r="B744" s="92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</row>
    <row r="745" spans="1:60" s="83" customFormat="1" x14ac:dyDescent="0.25">
      <c r="A745" s="91"/>
      <c r="B745" s="92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</row>
    <row r="746" spans="1:60" s="83" customFormat="1" x14ac:dyDescent="0.25">
      <c r="A746" s="91"/>
      <c r="B746" s="92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</row>
    <row r="747" spans="1:60" s="83" customFormat="1" x14ac:dyDescent="0.25">
      <c r="A747" s="91"/>
      <c r="B747" s="92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</row>
    <row r="748" spans="1:60" s="83" customFormat="1" x14ac:dyDescent="0.25">
      <c r="A748" s="91"/>
      <c r="B748" s="92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</row>
    <row r="749" spans="1:60" s="83" customFormat="1" x14ac:dyDescent="0.25">
      <c r="A749" s="91"/>
      <c r="B749" s="92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</row>
    <row r="750" spans="1:60" s="83" customFormat="1" x14ac:dyDescent="0.25">
      <c r="A750" s="91"/>
      <c r="B750" s="92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</row>
    <row r="751" spans="1:60" s="83" customFormat="1" x14ac:dyDescent="0.25">
      <c r="A751" s="91"/>
      <c r="B751" s="92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</row>
    <row r="752" spans="1:60" s="83" customFormat="1" x14ac:dyDescent="0.25">
      <c r="A752" s="91"/>
      <c r="B752" s="92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</row>
    <row r="753" spans="1:60" s="83" customFormat="1" x14ac:dyDescent="0.25">
      <c r="A753" s="91"/>
      <c r="B753" s="92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</row>
    <row r="754" spans="1:60" s="83" customFormat="1" x14ac:dyDescent="0.25">
      <c r="A754" s="91"/>
      <c r="B754" s="92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</row>
    <row r="755" spans="1:60" s="83" customFormat="1" x14ac:dyDescent="0.25">
      <c r="A755" s="91"/>
      <c r="B755" s="92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</row>
    <row r="756" spans="1:60" s="83" customFormat="1" x14ac:dyDescent="0.25">
      <c r="A756" s="91"/>
      <c r="B756" s="92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</row>
    <row r="757" spans="1:60" s="83" customFormat="1" x14ac:dyDescent="0.25">
      <c r="A757" s="91"/>
      <c r="B757" s="92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</row>
    <row r="758" spans="1:60" s="83" customFormat="1" x14ac:dyDescent="0.25">
      <c r="A758" s="91"/>
      <c r="B758" s="92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</row>
    <row r="759" spans="1:60" s="83" customFormat="1" x14ac:dyDescent="0.25">
      <c r="A759" s="91"/>
      <c r="B759" s="92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</row>
    <row r="760" spans="1:60" s="83" customFormat="1" x14ac:dyDescent="0.25">
      <c r="A760" s="91"/>
      <c r="B760" s="92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</row>
    <row r="761" spans="1:60" s="83" customFormat="1" x14ac:dyDescent="0.25">
      <c r="A761" s="91"/>
      <c r="B761" s="92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</row>
    <row r="762" spans="1:60" s="83" customFormat="1" x14ac:dyDescent="0.25">
      <c r="A762" s="91"/>
      <c r="B762" s="92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</row>
    <row r="763" spans="1:60" s="83" customFormat="1" x14ac:dyDescent="0.25">
      <c r="A763" s="91"/>
      <c r="B763" s="92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</row>
    <row r="764" spans="1:60" s="83" customFormat="1" x14ac:dyDescent="0.25">
      <c r="A764" s="91"/>
      <c r="B764" s="92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</row>
    <row r="765" spans="1:60" s="83" customFormat="1" x14ac:dyDescent="0.25">
      <c r="A765" s="91"/>
      <c r="B765" s="92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</row>
    <row r="766" spans="1:60" s="83" customFormat="1" x14ac:dyDescent="0.25">
      <c r="A766" s="91"/>
      <c r="B766" s="92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</row>
    <row r="767" spans="1:60" s="83" customFormat="1" x14ac:dyDescent="0.25">
      <c r="A767" s="91"/>
      <c r="B767" s="92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</row>
    <row r="768" spans="1:60" s="83" customFormat="1" x14ac:dyDescent="0.25">
      <c r="A768" s="91"/>
      <c r="B768" s="92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</row>
    <row r="769" spans="1:60" s="83" customFormat="1" x14ac:dyDescent="0.25">
      <c r="A769" s="91"/>
      <c r="B769" s="92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</row>
    <row r="770" spans="1:60" s="83" customFormat="1" x14ac:dyDescent="0.25">
      <c r="A770" s="91"/>
      <c r="B770" s="92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</row>
    <row r="771" spans="1:60" s="83" customFormat="1" x14ac:dyDescent="0.25">
      <c r="A771" s="91"/>
      <c r="B771" s="92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</row>
    <row r="772" spans="1:60" s="83" customFormat="1" x14ac:dyDescent="0.25">
      <c r="A772" s="91"/>
      <c r="B772" s="92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</row>
    <row r="773" spans="1:60" s="83" customFormat="1" x14ac:dyDescent="0.25">
      <c r="A773" s="91"/>
      <c r="B773" s="92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</row>
    <row r="774" spans="1:60" s="83" customFormat="1" x14ac:dyDescent="0.25">
      <c r="A774" s="91"/>
      <c r="B774" s="92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</row>
    <row r="775" spans="1:60" s="83" customFormat="1" x14ac:dyDescent="0.25">
      <c r="A775" s="91"/>
      <c r="B775" s="92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</row>
    <row r="776" spans="1:60" s="83" customFormat="1" x14ac:dyDescent="0.25">
      <c r="A776" s="91"/>
      <c r="B776" s="92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</row>
    <row r="777" spans="1:60" s="83" customFormat="1" x14ac:dyDescent="0.25">
      <c r="A777" s="91"/>
      <c r="B777" s="92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</row>
    <row r="778" spans="1:60" s="83" customFormat="1" x14ac:dyDescent="0.25">
      <c r="A778" s="91"/>
      <c r="B778" s="92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</row>
    <row r="779" spans="1:60" s="83" customFormat="1" x14ac:dyDescent="0.25">
      <c r="A779" s="91"/>
      <c r="B779" s="92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</row>
    <row r="780" spans="1:60" s="83" customFormat="1" x14ac:dyDescent="0.25">
      <c r="A780" s="91"/>
      <c r="B780" s="92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</row>
    <row r="781" spans="1:60" s="83" customFormat="1" x14ac:dyDescent="0.25">
      <c r="A781" s="91"/>
      <c r="B781" s="92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</row>
    <row r="782" spans="1:60" s="83" customFormat="1" x14ac:dyDescent="0.25">
      <c r="A782" s="91"/>
      <c r="B782" s="92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</row>
    <row r="783" spans="1:60" s="83" customFormat="1" x14ac:dyDescent="0.25">
      <c r="A783" s="91"/>
      <c r="B783" s="92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</row>
    <row r="784" spans="1:60" s="83" customFormat="1" x14ac:dyDescent="0.25">
      <c r="A784" s="91"/>
      <c r="B784" s="92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</row>
    <row r="785" spans="1:60" s="83" customFormat="1" x14ac:dyDescent="0.25">
      <c r="A785" s="91"/>
      <c r="B785" s="92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</row>
    <row r="786" spans="1:60" s="83" customFormat="1" x14ac:dyDescent="0.25">
      <c r="A786" s="91"/>
      <c r="B786" s="92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</row>
    <row r="787" spans="1:60" s="83" customFormat="1" x14ac:dyDescent="0.25">
      <c r="A787" s="91"/>
      <c r="B787" s="92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</row>
    <row r="788" spans="1:60" s="83" customFormat="1" x14ac:dyDescent="0.25">
      <c r="A788" s="91"/>
      <c r="B788" s="92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</row>
    <row r="789" spans="1:60" s="83" customFormat="1" x14ac:dyDescent="0.25">
      <c r="A789" s="91"/>
      <c r="B789" s="92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</row>
    <row r="790" spans="1:60" s="83" customFormat="1" x14ac:dyDescent="0.25">
      <c r="A790" s="91"/>
      <c r="B790" s="92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</row>
    <row r="791" spans="1:60" s="83" customFormat="1" x14ac:dyDescent="0.25">
      <c r="A791" s="91"/>
      <c r="B791" s="92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</row>
    <row r="792" spans="1:60" s="83" customFormat="1" x14ac:dyDescent="0.25">
      <c r="A792" s="91"/>
      <c r="B792" s="92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</row>
    <row r="793" spans="1:60" s="83" customFormat="1" x14ac:dyDescent="0.25">
      <c r="A793" s="91"/>
      <c r="B793" s="92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</row>
    <row r="794" spans="1:60" s="83" customFormat="1" x14ac:dyDescent="0.25">
      <c r="A794" s="91"/>
      <c r="B794" s="92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</row>
    <row r="795" spans="1:60" s="83" customFormat="1" x14ac:dyDescent="0.25">
      <c r="A795" s="91"/>
      <c r="B795" s="92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</row>
    <row r="796" spans="1:60" s="83" customFormat="1" x14ac:dyDescent="0.25">
      <c r="A796" s="91"/>
      <c r="B796" s="92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</row>
    <row r="797" spans="1:60" s="83" customFormat="1" x14ac:dyDescent="0.25">
      <c r="A797" s="91"/>
      <c r="B797" s="92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</row>
    <row r="798" spans="1:60" s="83" customFormat="1" x14ac:dyDescent="0.25">
      <c r="A798" s="91"/>
      <c r="B798" s="92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</row>
    <row r="799" spans="1:60" s="83" customFormat="1" x14ac:dyDescent="0.25">
      <c r="A799" s="91"/>
      <c r="B799" s="92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</row>
    <row r="800" spans="1:60" s="83" customFormat="1" x14ac:dyDescent="0.25">
      <c r="A800" s="91"/>
      <c r="B800" s="92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</row>
    <row r="801" spans="1:60" s="83" customFormat="1" x14ac:dyDescent="0.25">
      <c r="A801" s="91"/>
      <c r="B801" s="92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</row>
    <row r="802" spans="1:60" s="83" customFormat="1" x14ac:dyDescent="0.25">
      <c r="A802" s="91"/>
      <c r="B802" s="92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</row>
    <row r="803" spans="1:60" s="83" customFormat="1" x14ac:dyDescent="0.25">
      <c r="A803" s="91"/>
      <c r="B803" s="92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</row>
    <row r="804" spans="1:60" s="83" customFormat="1" x14ac:dyDescent="0.25">
      <c r="A804" s="91"/>
      <c r="B804" s="92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</row>
    <row r="805" spans="1:60" s="83" customFormat="1" x14ac:dyDescent="0.25">
      <c r="A805" s="91"/>
      <c r="B805" s="92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</row>
    <row r="806" spans="1:60" s="83" customFormat="1" x14ac:dyDescent="0.25">
      <c r="A806" s="91"/>
      <c r="B806" s="92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</row>
    <row r="807" spans="1:60" s="83" customFormat="1" x14ac:dyDescent="0.25">
      <c r="A807" s="91"/>
      <c r="B807" s="92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</row>
    <row r="808" spans="1:60" s="83" customFormat="1" x14ac:dyDescent="0.25">
      <c r="A808" s="91"/>
      <c r="B808" s="92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</row>
    <row r="809" spans="1:60" s="83" customFormat="1" x14ac:dyDescent="0.25">
      <c r="A809" s="91"/>
      <c r="B809" s="92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</row>
    <row r="810" spans="1:60" s="83" customFormat="1" x14ac:dyDescent="0.25">
      <c r="A810" s="91"/>
      <c r="B810" s="92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</row>
    <row r="811" spans="1:60" s="83" customFormat="1" x14ac:dyDescent="0.25">
      <c r="A811" s="91"/>
      <c r="B811" s="92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</row>
    <row r="812" spans="1:60" s="83" customFormat="1" x14ac:dyDescent="0.25">
      <c r="A812" s="91"/>
      <c r="B812" s="92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</row>
    <row r="813" spans="1:60" s="83" customFormat="1" x14ac:dyDescent="0.25">
      <c r="A813" s="91"/>
      <c r="B813" s="92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</row>
    <row r="814" spans="1:60" s="83" customFormat="1" x14ac:dyDescent="0.25">
      <c r="A814" s="91"/>
      <c r="B814" s="92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</row>
    <row r="815" spans="1:60" s="83" customFormat="1" x14ac:dyDescent="0.25">
      <c r="A815" s="91"/>
      <c r="B815" s="92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</row>
    <row r="816" spans="1:60" s="83" customFormat="1" x14ac:dyDescent="0.25">
      <c r="A816" s="91"/>
      <c r="B816" s="92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</row>
    <row r="817" spans="1:60" s="83" customFormat="1" x14ac:dyDescent="0.25">
      <c r="A817" s="91"/>
      <c r="B817" s="92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</row>
    <row r="818" spans="1:60" s="83" customFormat="1" x14ac:dyDescent="0.25">
      <c r="A818" s="91"/>
      <c r="B818" s="92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</row>
    <row r="819" spans="1:60" s="83" customFormat="1" x14ac:dyDescent="0.25">
      <c r="A819" s="91"/>
      <c r="B819" s="92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</row>
    <row r="820" spans="1:60" s="83" customFormat="1" x14ac:dyDescent="0.25">
      <c r="A820" s="91"/>
      <c r="B820" s="92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</row>
    <row r="821" spans="1:60" s="83" customFormat="1" x14ac:dyDescent="0.25">
      <c r="A821" s="91"/>
      <c r="B821" s="92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</row>
    <row r="822" spans="1:60" s="83" customFormat="1" x14ac:dyDescent="0.25">
      <c r="A822" s="91"/>
      <c r="B822" s="92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</row>
    <row r="823" spans="1:60" s="83" customFormat="1" x14ac:dyDescent="0.25">
      <c r="A823" s="91"/>
      <c r="B823" s="92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</row>
    <row r="824" spans="1:60" s="83" customFormat="1" x14ac:dyDescent="0.25">
      <c r="A824" s="91"/>
      <c r="B824" s="92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</row>
    <row r="825" spans="1:60" s="83" customFormat="1" x14ac:dyDescent="0.25">
      <c r="A825" s="91"/>
      <c r="B825" s="92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</row>
    <row r="826" spans="1:60" s="83" customFormat="1" x14ac:dyDescent="0.25">
      <c r="A826" s="91"/>
      <c r="B826" s="92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</row>
    <row r="827" spans="1:60" s="83" customFormat="1" x14ac:dyDescent="0.25">
      <c r="A827" s="91"/>
      <c r="B827" s="92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</row>
    <row r="828" spans="1:60" s="83" customFormat="1" x14ac:dyDescent="0.25">
      <c r="A828" s="91"/>
      <c r="B828" s="92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</row>
    <row r="829" spans="1:60" s="83" customFormat="1" x14ac:dyDescent="0.25">
      <c r="A829" s="91"/>
      <c r="B829" s="92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</row>
    <row r="830" spans="1:60" s="83" customFormat="1" x14ac:dyDescent="0.25">
      <c r="A830" s="91"/>
      <c r="B830" s="92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</row>
    <row r="831" spans="1:60" s="83" customFormat="1" x14ac:dyDescent="0.25">
      <c r="A831" s="91"/>
      <c r="B831" s="92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</row>
    <row r="832" spans="1:60" s="83" customFormat="1" x14ac:dyDescent="0.25">
      <c r="A832" s="91"/>
      <c r="B832" s="92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</row>
    <row r="833" spans="1:60" s="83" customFormat="1" x14ac:dyDescent="0.25">
      <c r="A833" s="91"/>
      <c r="B833" s="92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</row>
    <row r="834" spans="1:60" s="83" customFormat="1" x14ac:dyDescent="0.25">
      <c r="A834" s="91"/>
      <c r="B834" s="92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</row>
    <row r="835" spans="1:60" s="83" customFormat="1" x14ac:dyDescent="0.25">
      <c r="A835" s="91"/>
      <c r="B835" s="92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</row>
    <row r="836" spans="1:60" s="83" customFormat="1" x14ac:dyDescent="0.25">
      <c r="A836" s="91"/>
      <c r="B836" s="92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</row>
    <row r="837" spans="1:60" s="83" customFormat="1" x14ac:dyDescent="0.25">
      <c r="A837" s="91"/>
      <c r="B837" s="92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</row>
    <row r="838" spans="1:60" s="83" customFormat="1" x14ac:dyDescent="0.25">
      <c r="A838" s="91"/>
      <c r="B838" s="92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</row>
    <row r="839" spans="1:60" s="83" customFormat="1" x14ac:dyDescent="0.25">
      <c r="A839" s="91"/>
      <c r="B839" s="92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</row>
    <row r="840" spans="1:60" s="83" customFormat="1" x14ac:dyDescent="0.25">
      <c r="A840" s="91"/>
      <c r="B840" s="92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</row>
    <row r="841" spans="1:60" s="83" customFormat="1" x14ac:dyDescent="0.25">
      <c r="A841" s="91"/>
      <c r="B841" s="92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</row>
    <row r="842" spans="1:60" s="83" customFormat="1" x14ac:dyDescent="0.25">
      <c r="A842" s="91"/>
      <c r="B842" s="92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</row>
    <row r="843" spans="1:60" s="83" customFormat="1" x14ac:dyDescent="0.25">
      <c r="A843" s="91"/>
      <c r="B843" s="92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</row>
    <row r="844" spans="1:60" s="83" customFormat="1" x14ac:dyDescent="0.25">
      <c r="A844" s="91"/>
      <c r="B844" s="92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</row>
    <row r="845" spans="1:60" s="83" customFormat="1" x14ac:dyDescent="0.25">
      <c r="A845" s="91"/>
      <c r="B845" s="92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</row>
    <row r="846" spans="1:60" s="83" customFormat="1" x14ac:dyDescent="0.25">
      <c r="A846" s="91"/>
      <c r="B846" s="92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</row>
    <row r="847" spans="1:60" s="83" customFormat="1" x14ac:dyDescent="0.25">
      <c r="A847" s="91"/>
      <c r="B847" s="92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</row>
    <row r="848" spans="1:60" s="83" customFormat="1" x14ac:dyDescent="0.25">
      <c r="A848" s="91"/>
      <c r="B848" s="92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</row>
    <row r="849" spans="1:60" s="83" customFormat="1" x14ac:dyDescent="0.25">
      <c r="A849" s="91"/>
      <c r="B849" s="92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</row>
    <row r="850" spans="1:60" s="83" customFormat="1" x14ac:dyDescent="0.25">
      <c r="A850" s="91"/>
      <c r="B850" s="92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</row>
    <row r="851" spans="1:60" s="83" customFormat="1" x14ac:dyDescent="0.25">
      <c r="A851" s="91"/>
      <c r="B851" s="92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</row>
    <row r="852" spans="1:60" s="83" customFormat="1" x14ac:dyDescent="0.25">
      <c r="A852" s="91"/>
      <c r="B852" s="92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</row>
    <row r="853" spans="1:60" s="83" customFormat="1" x14ac:dyDescent="0.25">
      <c r="A853" s="91"/>
      <c r="B853" s="92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</row>
    <row r="854" spans="1:60" s="83" customFormat="1" x14ac:dyDescent="0.25">
      <c r="A854" s="91"/>
      <c r="B854" s="92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</row>
    <row r="855" spans="1:60" s="83" customFormat="1" x14ac:dyDescent="0.25">
      <c r="A855" s="91"/>
      <c r="B855" s="92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</row>
    <row r="856" spans="1:60" s="83" customFormat="1" x14ac:dyDescent="0.25">
      <c r="A856" s="91"/>
      <c r="B856" s="92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</row>
    <row r="857" spans="1:60" s="83" customFormat="1" x14ac:dyDescent="0.25">
      <c r="A857" s="91"/>
      <c r="B857" s="92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</row>
    <row r="858" spans="1:60" s="83" customFormat="1" x14ac:dyDescent="0.25">
      <c r="A858" s="91"/>
      <c r="B858" s="92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</row>
    <row r="859" spans="1:60" s="83" customFormat="1" x14ac:dyDescent="0.25">
      <c r="A859" s="91"/>
      <c r="B859" s="92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</row>
    <row r="860" spans="1:60" s="83" customFormat="1" x14ac:dyDescent="0.25">
      <c r="A860" s="91"/>
      <c r="B860" s="92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</row>
    <row r="861" spans="1:60" s="83" customFormat="1" x14ac:dyDescent="0.25">
      <c r="A861" s="91"/>
      <c r="B861" s="92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</row>
    <row r="862" spans="1:60" s="83" customFormat="1" x14ac:dyDescent="0.25">
      <c r="A862" s="91"/>
      <c r="B862" s="92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</row>
    <row r="863" spans="1:60" s="83" customFormat="1" x14ac:dyDescent="0.25">
      <c r="A863" s="91"/>
      <c r="B863" s="92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</row>
    <row r="864" spans="1:60" s="83" customFormat="1" x14ac:dyDescent="0.25">
      <c r="A864" s="91"/>
      <c r="B864" s="92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</row>
    <row r="865" spans="1:60" s="83" customFormat="1" x14ac:dyDescent="0.25">
      <c r="A865" s="91"/>
      <c r="B865" s="92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</row>
    <row r="866" spans="1:60" s="83" customFormat="1" x14ac:dyDescent="0.25">
      <c r="A866" s="91"/>
      <c r="B866" s="92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</row>
    <row r="867" spans="1:60" s="83" customFormat="1" x14ac:dyDescent="0.25">
      <c r="A867" s="91"/>
      <c r="B867" s="92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</row>
    <row r="868" spans="1:60" s="83" customFormat="1" x14ac:dyDescent="0.25">
      <c r="A868" s="91"/>
      <c r="B868" s="92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</row>
    <row r="869" spans="1:60" s="83" customFormat="1" x14ac:dyDescent="0.25">
      <c r="A869" s="91"/>
      <c r="B869" s="92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</row>
    <row r="870" spans="1:60" s="83" customFormat="1" x14ac:dyDescent="0.25">
      <c r="A870" s="91"/>
      <c r="B870" s="92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</row>
    <row r="871" spans="1:60" s="83" customFormat="1" x14ac:dyDescent="0.25">
      <c r="A871" s="91"/>
      <c r="B871" s="92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</row>
    <row r="872" spans="1:60" s="83" customFormat="1" x14ac:dyDescent="0.25">
      <c r="A872" s="91"/>
      <c r="B872" s="92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</row>
    <row r="873" spans="1:60" s="83" customFormat="1" x14ac:dyDescent="0.25">
      <c r="A873" s="91"/>
      <c r="B873" s="92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</row>
    <row r="874" spans="1:60" s="83" customFormat="1" x14ac:dyDescent="0.25">
      <c r="A874" s="91"/>
      <c r="B874" s="92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</row>
    <row r="875" spans="1:60" s="83" customFormat="1" x14ac:dyDescent="0.25">
      <c r="A875" s="91"/>
      <c r="B875" s="92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</row>
    <row r="876" spans="1:60" s="83" customFormat="1" x14ac:dyDescent="0.25">
      <c r="A876" s="91"/>
      <c r="B876" s="92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</row>
    <row r="877" spans="1:60" s="83" customFormat="1" x14ac:dyDescent="0.25">
      <c r="A877" s="91"/>
      <c r="B877" s="92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</row>
    <row r="878" spans="1:60" s="83" customFormat="1" x14ac:dyDescent="0.25">
      <c r="A878" s="91"/>
      <c r="B878" s="92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</row>
    <row r="879" spans="1:60" s="83" customFormat="1" x14ac:dyDescent="0.25">
      <c r="A879" s="91"/>
      <c r="B879" s="92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</row>
    <row r="880" spans="1:60" s="83" customFormat="1" x14ac:dyDescent="0.25">
      <c r="A880" s="91"/>
      <c r="B880" s="92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</row>
    <row r="881" spans="1:60" s="83" customFormat="1" x14ac:dyDescent="0.25">
      <c r="A881" s="91"/>
      <c r="B881" s="92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</row>
    <row r="882" spans="1:60" s="83" customFormat="1" x14ac:dyDescent="0.25">
      <c r="A882" s="91"/>
      <c r="B882" s="92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</row>
    <row r="883" spans="1:60" s="83" customFormat="1" x14ac:dyDescent="0.25">
      <c r="A883" s="91"/>
      <c r="B883" s="92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</row>
    <row r="884" spans="1:60" s="83" customFormat="1" x14ac:dyDescent="0.25">
      <c r="A884" s="91"/>
      <c r="B884" s="92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</row>
    <row r="885" spans="1:60" s="83" customFormat="1" x14ac:dyDescent="0.25">
      <c r="A885" s="91"/>
      <c r="B885" s="92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</row>
    <row r="886" spans="1:60" s="83" customFormat="1" x14ac:dyDescent="0.25">
      <c r="A886" s="91"/>
      <c r="B886" s="92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</row>
    <row r="887" spans="1:60" s="83" customFormat="1" x14ac:dyDescent="0.25">
      <c r="A887" s="91"/>
      <c r="B887" s="92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</row>
    <row r="888" spans="1:60" s="83" customFormat="1" x14ac:dyDescent="0.25">
      <c r="A888" s="91"/>
      <c r="B888" s="92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</row>
    <row r="889" spans="1:60" s="83" customFormat="1" x14ac:dyDescent="0.25">
      <c r="A889" s="91"/>
      <c r="B889" s="92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</row>
    <row r="890" spans="1:60" s="83" customFormat="1" x14ac:dyDescent="0.25">
      <c r="A890" s="91"/>
      <c r="B890" s="92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</row>
    <row r="891" spans="1:60" s="83" customFormat="1" x14ac:dyDescent="0.25">
      <c r="A891" s="91"/>
      <c r="B891" s="92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</row>
    <row r="892" spans="1:60" s="83" customFormat="1" x14ac:dyDescent="0.25">
      <c r="A892" s="91"/>
      <c r="B892" s="92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</row>
    <row r="893" spans="1:60" s="83" customFormat="1" x14ac:dyDescent="0.25">
      <c r="A893" s="91"/>
      <c r="B893" s="92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</row>
    <row r="894" spans="1:60" s="83" customFormat="1" x14ac:dyDescent="0.25">
      <c r="A894" s="91"/>
      <c r="B894" s="92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</row>
    <row r="895" spans="1:60" s="83" customFormat="1" x14ac:dyDescent="0.25">
      <c r="A895" s="91"/>
      <c r="B895" s="92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</row>
    <row r="896" spans="1:60" s="83" customFormat="1" x14ac:dyDescent="0.25">
      <c r="A896" s="91"/>
      <c r="B896" s="92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</row>
    <row r="897" spans="1:60" s="83" customFormat="1" x14ac:dyDescent="0.25">
      <c r="A897" s="91"/>
      <c r="B897" s="92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</row>
    <row r="898" spans="1:60" s="83" customFormat="1" x14ac:dyDescent="0.25">
      <c r="A898" s="91"/>
      <c r="B898" s="92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</row>
    <row r="899" spans="1:60" s="83" customFormat="1" x14ac:dyDescent="0.25">
      <c r="A899" s="91"/>
      <c r="B899" s="92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</row>
    <row r="900" spans="1:60" s="83" customFormat="1" x14ac:dyDescent="0.25">
      <c r="A900" s="91"/>
      <c r="B900" s="92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</row>
    <row r="901" spans="1:60" s="83" customFormat="1" x14ac:dyDescent="0.25">
      <c r="A901" s="91"/>
      <c r="B901" s="92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</row>
    <row r="902" spans="1:60" s="83" customFormat="1" x14ac:dyDescent="0.25">
      <c r="A902" s="91"/>
      <c r="B902" s="92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</row>
    <row r="903" spans="1:60" s="83" customFormat="1" x14ac:dyDescent="0.25">
      <c r="A903" s="91"/>
      <c r="B903" s="92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</row>
    <row r="904" spans="1:60" s="83" customFormat="1" x14ac:dyDescent="0.25">
      <c r="A904" s="91"/>
      <c r="B904" s="92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</row>
    <row r="905" spans="1:60" s="83" customFormat="1" x14ac:dyDescent="0.25">
      <c r="A905" s="91"/>
      <c r="B905" s="92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</row>
    <row r="906" spans="1:60" s="83" customFormat="1" x14ac:dyDescent="0.25">
      <c r="A906" s="91"/>
      <c r="B906" s="92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</row>
    <row r="907" spans="1:60" s="83" customFormat="1" x14ac:dyDescent="0.25">
      <c r="A907" s="91"/>
      <c r="B907" s="92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</row>
    <row r="908" spans="1:60" s="83" customFormat="1" x14ac:dyDescent="0.25">
      <c r="A908" s="91"/>
      <c r="B908" s="92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</row>
    <row r="909" spans="1:60" s="83" customFormat="1" x14ac:dyDescent="0.25">
      <c r="A909" s="91"/>
      <c r="B909" s="92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</row>
    <row r="910" spans="1:60" s="83" customFormat="1" x14ac:dyDescent="0.25">
      <c r="A910" s="91"/>
      <c r="B910" s="92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</row>
    <row r="911" spans="1:60" s="83" customFormat="1" x14ac:dyDescent="0.25">
      <c r="A911" s="91"/>
      <c r="B911" s="92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</row>
    <row r="912" spans="1:60" s="83" customFormat="1" x14ac:dyDescent="0.25">
      <c r="A912" s="91"/>
      <c r="B912" s="92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</row>
    <row r="913" spans="1:60" s="83" customFormat="1" x14ac:dyDescent="0.25">
      <c r="A913" s="91"/>
      <c r="B913" s="92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</row>
    <row r="914" spans="1:60" s="83" customFormat="1" x14ac:dyDescent="0.25">
      <c r="A914" s="91"/>
      <c r="B914" s="92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</row>
    <row r="915" spans="1:60" s="83" customFormat="1" x14ac:dyDescent="0.25">
      <c r="A915" s="91"/>
      <c r="B915" s="92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</row>
    <row r="916" spans="1:60" s="83" customFormat="1" x14ac:dyDescent="0.25">
      <c r="A916" s="91"/>
      <c r="B916" s="92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</row>
    <row r="917" spans="1:60" s="83" customFormat="1" x14ac:dyDescent="0.25">
      <c r="A917" s="91"/>
      <c r="B917" s="92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</row>
    <row r="918" spans="1:60" s="83" customFormat="1" x14ac:dyDescent="0.25">
      <c r="A918" s="91"/>
      <c r="B918" s="92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</row>
    <row r="919" spans="1:60" s="83" customFormat="1" x14ac:dyDescent="0.25">
      <c r="A919" s="91"/>
      <c r="B919" s="92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</row>
    <row r="920" spans="1:60" s="83" customFormat="1" x14ac:dyDescent="0.25">
      <c r="A920" s="91"/>
      <c r="B920" s="92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</row>
    <row r="921" spans="1:60" s="83" customFormat="1" x14ac:dyDescent="0.25">
      <c r="A921" s="91"/>
      <c r="B921" s="92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</row>
    <row r="922" spans="1:60" s="83" customFormat="1" x14ac:dyDescent="0.25">
      <c r="A922" s="91"/>
      <c r="B922" s="92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</row>
    <row r="923" spans="1:60" s="83" customFormat="1" x14ac:dyDescent="0.25">
      <c r="A923" s="91"/>
      <c r="B923" s="92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</row>
    <row r="924" spans="1:60" s="83" customFormat="1" x14ac:dyDescent="0.25">
      <c r="A924" s="91"/>
      <c r="B924" s="92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</row>
    <row r="925" spans="1:60" s="83" customFormat="1" x14ac:dyDescent="0.25">
      <c r="A925" s="91"/>
      <c r="B925" s="92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</row>
    <row r="926" spans="1:60" s="83" customFormat="1" x14ac:dyDescent="0.25">
      <c r="A926" s="91"/>
      <c r="B926" s="92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</row>
    <row r="927" spans="1:60" s="83" customFormat="1" x14ac:dyDescent="0.25">
      <c r="A927" s="91"/>
      <c r="B927" s="92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</row>
    <row r="928" spans="1:60" s="83" customFormat="1" x14ac:dyDescent="0.25">
      <c r="A928" s="91"/>
      <c r="B928" s="92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</row>
    <row r="929" spans="1:60" s="83" customFormat="1" x14ac:dyDescent="0.25">
      <c r="A929" s="91"/>
      <c r="B929" s="92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</row>
    <row r="930" spans="1:60" s="83" customFormat="1" x14ac:dyDescent="0.25">
      <c r="A930" s="91"/>
      <c r="B930" s="92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</row>
    <row r="931" spans="1:60" s="83" customFormat="1" x14ac:dyDescent="0.25">
      <c r="A931" s="91"/>
      <c r="B931" s="92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</row>
    <row r="932" spans="1:60" s="83" customFormat="1" x14ac:dyDescent="0.25">
      <c r="A932" s="91"/>
      <c r="B932" s="92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</row>
    <row r="933" spans="1:60" s="83" customFormat="1" x14ac:dyDescent="0.25">
      <c r="A933" s="91"/>
      <c r="B933" s="92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</row>
    <row r="934" spans="1:60" s="83" customFormat="1" x14ac:dyDescent="0.25">
      <c r="A934" s="91"/>
      <c r="B934" s="92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</row>
    <row r="935" spans="1:60" s="83" customFormat="1" x14ac:dyDescent="0.25">
      <c r="A935" s="91"/>
      <c r="B935" s="92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</row>
    <row r="936" spans="1:60" s="83" customFormat="1" x14ac:dyDescent="0.25">
      <c r="A936" s="91"/>
      <c r="B936" s="92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</row>
    <row r="937" spans="1:60" s="83" customFormat="1" x14ac:dyDescent="0.25">
      <c r="A937" s="91"/>
      <c r="B937" s="92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</row>
    <row r="938" spans="1:60" s="83" customFormat="1" x14ac:dyDescent="0.25">
      <c r="A938" s="91"/>
      <c r="B938" s="92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</row>
    <row r="939" spans="1:60" s="83" customFormat="1" x14ac:dyDescent="0.25">
      <c r="A939" s="91"/>
      <c r="B939" s="92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</row>
    <row r="940" spans="1:60" s="83" customFormat="1" x14ac:dyDescent="0.25">
      <c r="A940" s="91"/>
      <c r="B940" s="92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</row>
    <row r="941" spans="1:60" s="83" customFormat="1" x14ac:dyDescent="0.25">
      <c r="A941" s="91"/>
      <c r="B941" s="92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</row>
    <row r="942" spans="1:60" s="83" customFormat="1" x14ac:dyDescent="0.25">
      <c r="A942" s="91"/>
      <c r="B942" s="92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</row>
    <row r="943" spans="1:60" s="83" customFormat="1" x14ac:dyDescent="0.25">
      <c r="A943" s="91"/>
      <c r="B943" s="92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</row>
    <row r="944" spans="1:60" s="83" customFormat="1" x14ac:dyDescent="0.25">
      <c r="A944" s="91"/>
      <c r="B944" s="92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</row>
    <row r="945" spans="1:60" s="83" customFormat="1" x14ac:dyDescent="0.25">
      <c r="A945" s="91"/>
      <c r="B945" s="92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</row>
    <row r="946" spans="1:60" s="83" customFormat="1" x14ac:dyDescent="0.25">
      <c r="A946" s="91"/>
      <c r="B946" s="92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</row>
    <row r="947" spans="1:60" s="83" customFormat="1" x14ac:dyDescent="0.25">
      <c r="A947" s="91"/>
      <c r="B947" s="92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</row>
    <row r="948" spans="1:60" s="83" customFormat="1" x14ac:dyDescent="0.25">
      <c r="A948" s="91"/>
      <c r="B948" s="92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</row>
    <row r="949" spans="1:60" s="83" customFormat="1" x14ac:dyDescent="0.25">
      <c r="A949" s="91"/>
      <c r="B949" s="92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</row>
    <row r="950" spans="1:60" s="83" customFormat="1" x14ac:dyDescent="0.25">
      <c r="A950" s="91"/>
      <c r="B950" s="92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</row>
    <row r="951" spans="1:60" s="83" customFormat="1" x14ac:dyDescent="0.25">
      <c r="A951" s="91"/>
      <c r="B951" s="92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</row>
    <row r="952" spans="1:60" s="83" customFormat="1" x14ac:dyDescent="0.25">
      <c r="A952" s="91"/>
      <c r="B952" s="92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</row>
    <row r="953" spans="1:60" s="83" customFormat="1" x14ac:dyDescent="0.25">
      <c r="A953" s="91"/>
      <c r="B953" s="92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</row>
    <row r="954" spans="1:60" s="83" customFormat="1" x14ac:dyDescent="0.25">
      <c r="A954" s="91"/>
      <c r="B954" s="92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</row>
    <row r="955" spans="1:60" s="83" customFormat="1" x14ac:dyDescent="0.25">
      <c r="A955" s="91"/>
      <c r="B955" s="92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</row>
    <row r="956" spans="1:60" s="83" customFormat="1" x14ac:dyDescent="0.25">
      <c r="A956" s="91"/>
      <c r="B956" s="92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</row>
    <row r="957" spans="1:60" s="83" customFormat="1" x14ac:dyDescent="0.25">
      <c r="A957" s="91"/>
      <c r="B957" s="92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</row>
    <row r="958" spans="1:60" s="83" customFormat="1" x14ac:dyDescent="0.25">
      <c r="A958" s="91"/>
      <c r="B958" s="92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</row>
    <row r="959" spans="1:60" s="83" customFormat="1" x14ac:dyDescent="0.25">
      <c r="A959" s="91"/>
      <c r="B959" s="92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</row>
    <row r="960" spans="1:60" s="83" customFormat="1" x14ac:dyDescent="0.25">
      <c r="A960" s="91"/>
      <c r="B960" s="92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</row>
    <row r="961" spans="1:60" s="83" customFormat="1" x14ac:dyDescent="0.25">
      <c r="A961" s="91"/>
      <c r="B961" s="92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</row>
    <row r="962" spans="1:60" s="83" customFormat="1" x14ac:dyDescent="0.25">
      <c r="A962" s="91"/>
      <c r="B962" s="92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</row>
    <row r="963" spans="1:60" s="83" customFormat="1" x14ac:dyDescent="0.25">
      <c r="A963" s="91"/>
      <c r="B963" s="92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</row>
    <row r="964" spans="1:60" s="83" customFormat="1" x14ac:dyDescent="0.25">
      <c r="A964" s="91"/>
      <c r="B964" s="92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</row>
    <row r="965" spans="1:60" s="83" customFormat="1" x14ac:dyDescent="0.25">
      <c r="A965" s="91"/>
      <c r="B965" s="92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</row>
    <row r="966" spans="1:60" s="83" customFormat="1" x14ac:dyDescent="0.25">
      <c r="A966" s="91"/>
      <c r="B966" s="92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</row>
    <row r="967" spans="1:60" s="83" customFormat="1" x14ac:dyDescent="0.25">
      <c r="A967" s="91"/>
      <c r="B967" s="92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</row>
    <row r="968" spans="1:60" s="83" customFormat="1" x14ac:dyDescent="0.25">
      <c r="A968" s="91"/>
      <c r="B968" s="92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</row>
    <row r="969" spans="1:60" s="83" customFormat="1" x14ac:dyDescent="0.25">
      <c r="A969" s="91"/>
      <c r="B969" s="92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</row>
    <row r="970" spans="1:60" s="83" customFormat="1" x14ac:dyDescent="0.25">
      <c r="A970" s="91"/>
      <c r="B970" s="92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</row>
    <row r="971" spans="1:60" s="83" customFormat="1" x14ac:dyDescent="0.25">
      <c r="A971" s="91"/>
      <c r="B971" s="92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</row>
    <row r="972" spans="1:60" s="83" customFormat="1" x14ac:dyDescent="0.25">
      <c r="A972" s="91"/>
      <c r="B972" s="92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</row>
    <row r="973" spans="1:60" s="83" customFormat="1" x14ac:dyDescent="0.25">
      <c r="A973" s="91"/>
      <c r="B973" s="92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</row>
    <row r="974" spans="1:60" s="83" customFormat="1" x14ac:dyDescent="0.25">
      <c r="A974" s="91"/>
      <c r="B974" s="92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</row>
    <row r="975" spans="1:60" s="83" customFormat="1" x14ac:dyDescent="0.25">
      <c r="A975" s="91"/>
      <c r="B975" s="92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</row>
    <row r="976" spans="1:60" s="83" customFormat="1" x14ac:dyDescent="0.25">
      <c r="A976" s="91"/>
      <c r="B976" s="92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</row>
    <row r="977" spans="1:60" s="83" customFormat="1" x14ac:dyDescent="0.25">
      <c r="A977" s="91"/>
      <c r="B977" s="92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</row>
    <row r="978" spans="1:60" s="83" customFormat="1" x14ac:dyDescent="0.25">
      <c r="A978" s="91"/>
      <c r="B978" s="92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</row>
    <row r="979" spans="1:60" s="83" customFormat="1" x14ac:dyDescent="0.25">
      <c r="A979" s="91"/>
      <c r="B979" s="92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</row>
    <row r="980" spans="1:60" s="83" customFormat="1" x14ac:dyDescent="0.25">
      <c r="A980" s="91"/>
      <c r="B980" s="92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</row>
    <row r="981" spans="1:60" s="83" customFormat="1" x14ac:dyDescent="0.25">
      <c r="A981" s="91"/>
      <c r="B981" s="92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</row>
    <row r="982" spans="1:60" s="83" customFormat="1" x14ac:dyDescent="0.25">
      <c r="A982" s="91"/>
      <c r="B982" s="92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</row>
    <row r="983" spans="1:60" s="83" customFormat="1" x14ac:dyDescent="0.25">
      <c r="A983" s="91"/>
      <c r="B983" s="92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</row>
    <row r="984" spans="1:60" s="83" customFormat="1" x14ac:dyDescent="0.25">
      <c r="A984" s="91"/>
      <c r="B984" s="92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</row>
    <row r="985" spans="1:60" s="83" customFormat="1" x14ac:dyDescent="0.25">
      <c r="A985" s="91"/>
      <c r="B985" s="92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</row>
    <row r="986" spans="1:60" s="83" customFormat="1" x14ac:dyDescent="0.25">
      <c r="A986" s="91"/>
      <c r="B986" s="92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</row>
    <row r="987" spans="1:60" s="83" customFormat="1" x14ac:dyDescent="0.25">
      <c r="A987" s="91"/>
      <c r="B987" s="92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</row>
    <row r="988" spans="1:60" s="83" customFormat="1" x14ac:dyDescent="0.25">
      <c r="A988" s="91"/>
      <c r="B988" s="92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</row>
    <row r="989" spans="1:60" s="83" customFormat="1" x14ac:dyDescent="0.25">
      <c r="A989" s="91"/>
      <c r="B989" s="92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</row>
    <row r="990" spans="1:60" s="83" customFormat="1" x14ac:dyDescent="0.25">
      <c r="A990" s="91"/>
      <c r="B990" s="92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</row>
    <row r="991" spans="1:60" s="83" customFormat="1" x14ac:dyDescent="0.25">
      <c r="A991" s="91"/>
      <c r="B991" s="92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</row>
    <row r="992" spans="1:60" s="83" customFormat="1" x14ac:dyDescent="0.25">
      <c r="A992" s="91"/>
      <c r="B992" s="92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</row>
    <row r="993" spans="1:60" s="83" customFormat="1" x14ac:dyDescent="0.25">
      <c r="A993" s="91"/>
      <c r="B993" s="92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</row>
    <row r="994" spans="1:60" s="83" customFormat="1" x14ac:dyDescent="0.25">
      <c r="A994" s="91"/>
      <c r="B994" s="92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</row>
    <row r="995" spans="1:60" s="83" customFormat="1" x14ac:dyDescent="0.25">
      <c r="A995" s="91"/>
      <c r="B995" s="92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</row>
    <row r="996" spans="1:60" s="83" customFormat="1" x14ac:dyDescent="0.25">
      <c r="A996" s="91"/>
      <c r="B996" s="92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</row>
    <row r="997" spans="1:60" s="83" customFormat="1" x14ac:dyDescent="0.25">
      <c r="A997" s="91"/>
      <c r="B997" s="92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</row>
    <row r="998" spans="1:60" s="83" customFormat="1" x14ac:dyDescent="0.25">
      <c r="A998" s="91"/>
      <c r="B998" s="92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</row>
    <row r="999" spans="1:60" s="83" customFormat="1" x14ac:dyDescent="0.25">
      <c r="A999" s="91"/>
      <c r="B999" s="92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</row>
    <row r="1000" spans="1:60" s="83" customFormat="1" x14ac:dyDescent="0.25">
      <c r="A1000" s="91"/>
      <c r="B1000" s="92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</row>
    <row r="1001" spans="1:60" s="83" customFormat="1" x14ac:dyDescent="0.25">
      <c r="A1001" s="91"/>
      <c r="B1001" s="92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10"/>
      <c r="BA1001" s="10"/>
      <c r="BB1001" s="10"/>
      <c r="BC1001" s="10"/>
      <c r="BD1001" s="10"/>
      <c r="BE1001" s="10"/>
      <c r="BF1001" s="10"/>
      <c r="BG1001" s="10"/>
      <c r="BH1001" s="10"/>
    </row>
    <row r="1002" spans="1:60" s="83" customFormat="1" x14ac:dyDescent="0.25">
      <c r="A1002" s="91"/>
      <c r="B1002" s="92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</row>
    <row r="1003" spans="1:60" s="83" customFormat="1" x14ac:dyDescent="0.25">
      <c r="A1003" s="91"/>
      <c r="B1003" s="92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/>
      <c r="AN1003" s="10"/>
      <c r="AO1003" s="10"/>
      <c r="AP1003" s="10"/>
      <c r="AQ1003" s="10"/>
      <c r="AR1003" s="10"/>
      <c r="AS1003" s="10"/>
      <c r="AT1003" s="10"/>
      <c r="AU1003" s="10"/>
      <c r="AV1003" s="10"/>
      <c r="AW1003" s="10"/>
      <c r="AX1003" s="10"/>
      <c r="AY1003" s="10"/>
      <c r="AZ1003" s="10"/>
      <c r="BA1003" s="10"/>
      <c r="BB1003" s="10"/>
      <c r="BC1003" s="10"/>
      <c r="BD1003" s="10"/>
      <c r="BE1003" s="10"/>
      <c r="BF1003" s="10"/>
      <c r="BG1003" s="10"/>
      <c r="BH1003" s="10"/>
    </row>
    <row r="1004" spans="1:60" s="83" customFormat="1" x14ac:dyDescent="0.25">
      <c r="A1004" s="91"/>
      <c r="B1004" s="92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0"/>
      <c r="AP1004" s="10"/>
      <c r="AQ1004" s="10"/>
      <c r="AR1004" s="10"/>
      <c r="AS1004" s="10"/>
      <c r="AT1004" s="10"/>
      <c r="AU1004" s="10"/>
      <c r="AV1004" s="10"/>
      <c r="AW1004" s="10"/>
      <c r="AX1004" s="10"/>
      <c r="AY1004" s="10"/>
      <c r="AZ1004" s="10"/>
      <c r="BA1004" s="10"/>
      <c r="BB1004" s="10"/>
      <c r="BC1004" s="10"/>
      <c r="BD1004" s="10"/>
      <c r="BE1004" s="10"/>
      <c r="BF1004" s="10"/>
      <c r="BG1004" s="10"/>
      <c r="BH1004" s="10"/>
    </row>
    <row r="1005" spans="1:60" s="83" customFormat="1" x14ac:dyDescent="0.25">
      <c r="A1005" s="91"/>
      <c r="B1005" s="92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0"/>
      <c r="AP1005" s="10"/>
      <c r="AQ1005" s="10"/>
      <c r="AR1005" s="10"/>
      <c r="AS1005" s="10"/>
      <c r="AT1005" s="10"/>
      <c r="AU1005" s="10"/>
      <c r="AV1005" s="10"/>
      <c r="AW1005" s="10"/>
      <c r="AX1005" s="10"/>
      <c r="AY1005" s="10"/>
      <c r="AZ1005" s="10"/>
      <c r="BA1005" s="10"/>
      <c r="BB1005" s="10"/>
      <c r="BC1005" s="10"/>
      <c r="BD1005" s="10"/>
      <c r="BE1005" s="10"/>
      <c r="BF1005" s="10"/>
      <c r="BG1005" s="10"/>
      <c r="BH1005" s="10"/>
    </row>
    <row r="1006" spans="1:60" s="83" customFormat="1" x14ac:dyDescent="0.25">
      <c r="A1006" s="91"/>
      <c r="B1006" s="92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  <c r="AL1006" s="10"/>
      <c r="AM1006" s="10"/>
      <c r="AN1006" s="10"/>
      <c r="AO1006" s="10"/>
      <c r="AP1006" s="10"/>
      <c r="AQ1006" s="10"/>
      <c r="AR1006" s="10"/>
      <c r="AS1006" s="10"/>
      <c r="AT1006" s="10"/>
      <c r="AU1006" s="10"/>
      <c r="AV1006" s="10"/>
      <c r="AW1006" s="10"/>
      <c r="AX1006" s="10"/>
      <c r="AY1006" s="10"/>
      <c r="AZ1006" s="10"/>
      <c r="BA1006" s="10"/>
      <c r="BB1006" s="10"/>
      <c r="BC1006" s="10"/>
      <c r="BD1006" s="10"/>
      <c r="BE1006" s="10"/>
      <c r="BF1006" s="10"/>
      <c r="BG1006" s="10"/>
      <c r="BH1006" s="10"/>
    </row>
    <row r="1007" spans="1:60" s="83" customFormat="1" x14ac:dyDescent="0.25">
      <c r="A1007" s="91"/>
      <c r="B1007" s="92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/>
      <c r="AN1007" s="10"/>
      <c r="AO1007" s="10"/>
      <c r="AP1007" s="10"/>
      <c r="AQ1007" s="10"/>
      <c r="AR1007" s="10"/>
      <c r="AS1007" s="10"/>
      <c r="AT1007" s="10"/>
      <c r="AU1007" s="10"/>
      <c r="AV1007" s="10"/>
      <c r="AW1007" s="10"/>
      <c r="AX1007" s="10"/>
      <c r="AY1007" s="10"/>
      <c r="AZ1007" s="10"/>
      <c r="BA1007" s="10"/>
      <c r="BB1007" s="10"/>
      <c r="BC1007" s="10"/>
      <c r="BD1007" s="10"/>
      <c r="BE1007" s="10"/>
      <c r="BF1007" s="10"/>
      <c r="BG1007" s="10"/>
      <c r="BH1007" s="10"/>
    </row>
    <row r="1008" spans="1:60" s="83" customFormat="1" x14ac:dyDescent="0.25">
      <c r="A1008" s="91"/>
      <c r="B1008" s="92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</row>
    <row r="1009" spans="1:60" s="83" customFormat="1" x14ac:dyDescent="0.25">
      <c r="A1009" s="91"/>
      <c r="B1009" s="92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  <c r="AH1009" s="10"/>
      <c r="AI1009" s="10"/>
      <c r="AJ1009" s="10"/>
      <c r="AK1009" s="10"/>
      <c r="AL1009" s="10"/>
      <c r="AM1009" s="10"/>
      <c r="AN1009" s="10"/>
      <c r="AO1009" s="10"/>
      <c r="AP1009" s="10"/>
      <c r="AQ1009" s="10"/>
      <c r="AR1009" s="10"/>
      <c r="AS1009" s="10"/>
      <c r="AT1009" s="10"/>
      <c r="AU1009" s="10"/>
      <c r="AV1009" s="10"/>
      <c r="AW1009" s="10"/>
      <c r="AX1009" s="10"/>
      <c r="AY1009" s="10"/>
      <c r="AZ1009" s="10"/>
      <c r="BA1009" s="10"/>
      <c r="BB1009" s="10"/>
      <c r="BC1009" s="10"/>
      <c r="BD1009" s="10"/>
      <c r="BE1009" s="10"/>
      <c r="BF1009" s="10"/>
      <c r="BG1009" s="10"/>
      <c r="BH1009" s="10"/>
    </row>
    <row r="1010" spans="1:60" s="83" customFormat="1" x14ac:dyDescent="0.25">
      <c r="A1010" s="91"/>
      <c r="B1010" s="92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G1010" s="10"/>
      <c r="AH1010" s="10"/>
      <c r="AI1010" s="10"/>
      <c r="AJ1010" s="10"/>
      <c r="AK1010" s="10"/>
      <c r="AL1010" s="10"/>
      <c r="AM1010" s="10"/>
      <c r="AN1010" s="10"/>
      <c r="AO1010" s="10"/>
      <c r="AP1010" s="10"/>
      <c r="AQ1010" s="10"/>
      <c r="AR1010" s="10"/>
      <c r="AS1010" s="10"/>
      <c r="AT1010" s="10"/>
      <c r="AU1010" s="10"/>
      <c r="AV1010" s="10"/>
      <c r="AW1010" s="10"/>
      <c r="AX1010" s="10"/>
      <c r="AY1010" s="10"/>
      <c r="AZ1010" s="10"/>
      <c r="BA1010" s="10"/>
      <c r="BB1010" s="10"/>
      <c r="BC1010" s="10"/>
      <c r="BD1010" s="10"/>
      <c r="BE1010" s="10"/>
      <c r="BF1010" s="10"/>
      <c r="BG1010" s="10"/>
      <c r="BH1010" s="10"/>
    </row>
    <row r="1011" spans="1:60" s="83" customFormat="1" x14ac:dyDescent="0.25">
      <c r="A1011" s="91"/>
      <c r="B1011" s="92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G1011" s="10"/>
      <c r="AH1011" s="10"/>
      <c r="AI1011" s="10"/>
      <c r="AJ1011" s="10"/>
      <c r="AK1011" s="10"/>
      <c r="AL1011" s="10"/>
      <c r="AM1011" s="10"/>
      <c r="AN1011" s="10"/>
      <c r="AO1011" s="10"/>
      <c r="AP1011" s="10"/>
      <c r="AQ1011" s="10"/>
      <c r="AR1011" s="10"/>
      <c r="AS1011" s="10"/>
      <c r="AT1011" s="10"/>
      <c r="AU1011" s="10"/>
      <c r="AV1011" s="10"/>
      <c r="AW1011" s="10"/>
      <c r="AX1011" s="10"/>
      <c r="AY1011" s="10"/>
      <c r="AZ1011" s="10"/>
      <c r="BA1011" s="10"/>
      <c r="BB1011" s="10"/>
      <c r="BC1011" s="10"/>
      <c r="BD1011" s="10"/>
      <c r="BE1011" s="10"/>
      <c r="BF1011" s="10"/>
      <c r="BG1011" s="10"/>
      <c r="BH1011" s="10"/>
    </row>
    <row r="1012" spans="1:60" s="83" customFormat="1" x14ac:dyDescent="0.25">
      <c r="A1012" s="91"/>
      <c r="B1012" s="92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/>
      <c r="AF1012" s="10"/>
      <c r="AG1012" s="10"/>
      <c r="AH1012" s="10"/>
      <c r="AI1012" s="10"/>
      <c r="AJ1012" s="10"/>
      <c r="AK1012" s="10"/>
      <c r="AL1012" s="10"/>
      <c r="AM1012" s="10"/>
      <c r="AN1012" s="10"/>
      <c r="AO1012" s="10"/>
      <c r="AP1012" s="10"/>
      <c r="AQ1012" s="10"/>
      <c r="AR1012" s="10"/>
      <c r="AS1012" s="10"/>
      <c r="AT1012" s="10"/>
      <c r="AU1012" s="10"/>
      <c r="AV1012" s="10"/>
      <c r="AW1012" s="10"/>
      <c r="AX1012" s="10"/>
      <c r="AY1012" s="10"/>
      <c r="AZ1012" s="10"/>
      <c r="BA1012" s="10"/>
      <c r="BB1012" s="10"/>
      <c r="BC1012" s="10"/>
      <c r="BD1012" s="10"/>
      <c r="BE1012" s="10"/>
      <c r="BF1012" s="10"/>
      <c r="BG1012" s="10"/>
      <c r="BH1012" s="10"/>
    </row>
    <row r="1013" spans="1:60" s="83" customFormat="1" x14ac:dyDescent="0.25">
      <c r="A1013" s="91"/>
      <c r="B1013" s="92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0"/>
      <c r="AG1013" s="10"/>
      <c r="AH1013" s="10"/>
      <c r="AI1013" s="10"/>
      <c r="AJ1013" s="10"/>
      <c r="AK1013" s="10"/>
      <c r="AL1013" s="10"/>
      <c r="AM1013" s="10"/>
      <c r="AN1013" s="10"/>
      <c r="AO1013" s="10"/>
      <c r="AP1013" s="10"/>
      <c r="AQ1013" s="10"/>
      <c r="AR1013" s="10"/>
      <c r="AS1013" s="10"/>
      <c r="AT1013" s="10"/>
      <c r="AU1013" s="10"/>
      <c r="AV1013" s="10"/>
      <c r="AW1013" s="10"/>
      <c r="AX1013" s="10"/>
      <c r="AY1013" s="10"/>
      <c r="AZ1013" s="10"/>
      <c r="BA1013" s="10"/>
      <c r="BB1013" s="10"/>
      <c r="BC1013" s="10"/>
      <c r="BD1013" s="10"/>
      <c r="BE1013" s="10"/>
      <c r="BF1013" s="10"/>
      <c r="BG1013" s="10"/>
      <c r="BH1013" s="10"/>
    </row>
    <row r="1014" spans="1:60" s="83" customFormat="1" x14ac:dyDescent="0.25">
      <c r="A1014" s="91"/>
      <c r="B1014" s="92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0"/>
      <c r="BC1014" s="10"/>
      <c r="BD1014" s="10"/>
      <c r="BE1014" s="10"/>
      <c r="BF1014" s="10"/>
      <c r="BG1014" s="10"/>
      <c r="BH1014" s="10"/>
    </row>
    <row r="1015" spans="1:60" s="83" customFormat="1" x14ac:dyDescent="0.25">
      <c r="A1015" s="91"/>
      <c r="B1015" s="92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0"/>
      <c r="AG1015" s="10"/>
      <c r="AH1015" s="10"/>
      <c r="AI1015" s="10"/>
      <c r="AJ1015" s="10"/>
      <c r="AK1015" s="10"/>
      <c r="AL1015" s="10"/>
      <c r="AM1015" s="10"/>
      <c r="AN1015" s="10"/>
      <c r="AO1015" s="10"/>
      <c r="AP1015" s="10"/>
      <c r="AQ1015" s="10"/>
      <c r="AR1015" s="10"/>
      <c r="AS1015" s="10"/>
      <c r="AT1015" s="10"/>
      <c r="AU1015" s="10"/>
      <c r="AV1015" s="10"/>
      <c r="AW1015" s="10"/>
      <c r="AX1015" s="10"/>
      <c r="AY1015" s="10"/>
      <c r="AZ1015" s="10"/>
      <c r="BA1015" s="10"/>
      <c r="BB1015" s="10"/>
      <c r="BC1015" s="10"/>
      <c r="BD1015" s="10"/>
      <c r="BE1015" s="10"/>
      <c r="BF1015" s="10"/>
      <c r="BG1015" s="10"/>
      <c r="BH1015" s="10"/>
    </row>
    <row r="1016" spans="1:60" s="83" customFormat="1" x14ac:dyDescent="0.25">
      <c r="A1016" s="91"/>
      <c r="B1016" s="92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  <c r="AF1016" s="10"/>
      <c r="AG1016" s="10"/>
      <c r="AH1016" s="10"/>
      <c r="AI1016" s="10"/>
      <c r="AJ1016" s="10"/>
      <c r="AK1016" s="10"/>
      <c r="AL1016" s="10"/>
      <c r="AM1016" s="10"/>
      <c r="AN1016" s="10"/>
      <c r="AO1016" s="10"/>
      <c r="AP1016" s="10"/>
      <c r="AQ1016" s="10"/>
      <c r="AR1016" s="10"/>
      <c r="AS1016" s="10"/>
      <c r="AT1016" s="10"/>
      <c r="AU1016" s="10"/>
      <c r="AV1016" s="10"/>
      <c r="AW1016" s="10"/>
      <c r="AX1016" s="10"/>
      <c r="AY1016" s="10"/>
      <c r="AZ1016" s="10"/>
      <c r="BA1016" s="10"/>
      <c r="BB1016" s="10"/>
      <c r="BC1016" s="10"/>
      <c r="BD1016" s="10"/>
      <c r="BE1016" s="10"/>
      <c r="BF1016" s="10"/>
      <c r="BG1016" s="10"/>
      <c r="BH1016" s="10"/>
    </row>
    <row r="1017" spans="1:60" s="83" customFormat="1" x14ac:dyDescent="0.25">
      <c r="A1017" s="91"/>
      <c r="B1017" s="92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0"/>
      <c r="AG1017" s="10"/>
      <c r="AH1017" s="10"/>
      <c r="AI1017" s="10"/>
      <c r="AJ1017" s="10"/>
      <c r="AK1017" s="10"/>
      <c r="AL1017" s="10"/>
      <c r="AM1017" s="10"/>
      <c r="AN1017" s="10"/>
      <c r="AO1017" s="10"/>
      <c r="AP1017" s="10"/>
      <c r="AQ1017" s="10"/>
      <c r="AR1017" s="10"/>
      <c r="AS1017" s="10"/>
      <c r="AT1017" s="10"/>
      <c r="AU1017" s="10"/>
      <c r="AV1017" s="10"/>
      <c r="AW1017" s="10"/>
      <c r="AX1017" s="10"/>
      <c r="AY1017" s="10"/>
      <c r="AZ1017" s="10"/>
      <c r="BA1017" s="10"/>
      <c r="BB1017" s="10"/>
      <c r="BC1017" s="10"/>
      <c r="BD1017" s="10"/>
      <c r="BE1017" s="10"/>
      <c r="BF1017" s="10"/>
      <c r="BG1017" s="10"/>
      <c r="BH1017" s="10"/>
    </row>
    <row r="1018" spans="1:60" s="83" customFormat="1" x14ac:dyDescent="0.25">
      <c r="A1018" s="91"/>
      <c r="B1018" s="92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  <c r="AF1018" s="10"/>
      <c r="AG1018" s="10"/>
      <c r="AH1018" s="10"/>
      <c r="AI1018" s="10"/>
      <c r="AJ1018" s="10"/>
      <c r="AK1018" s="10"/>
      <c r="AL1018" s="10"/>
      <c r="AM1018" s="10"/>
      <c r="AN1018" s="10"/>
      <c r="AO1018" s="10"/>
      <c r="AP1018" s="10"/>
      <c r="AQ1018" s="10"/>
      <c r="AR1018" s="10"/>
      <c r="AS1018" s="10"/>
      <c r="AT1018" s="10"/>
      <c r="AU1018" s="10"/>
      <c r="AV1018" s="10"/>
      <c r="AW1018" s="10"/>
      <c r="AX1018" s="10"/>
      <c r="AY1018" s="10"/>
      <c r="AZ1018" s="10"/>
      <c r="BA1018" s="10"/>
      <c r="BB1018" s="10"/>
      <c r="BC1018" s="10"/>
      <c r="BD1018" s="10"/>
      <c r="BE1018" s="10"/>
      <c r="BF1018" s="10"/>
      <c r="BG1018" s="10"/>
      <c r="BH1018" s="10"/>
    </row>
    <row r="1019" spans="1:60" s="83" customFormat="1" x14ac:dyDescent="0.25">
      <c r="A1019" s="91"/>
      <c r="B1019" s="92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0"/>
      <c r="AG1019" s="10"/>
      <c r="AH1019" s="10"/>
      <c r="AI1019" s="10"/>
      <c r="AJ1019" s="10"/>
      <c r="AK1019" s="10"/>
      <c r="AL1019" s="10"/>
      <c r="AM1019" s="10"/>
      <c r="AN1019" s="10"/>
      <c r="AO1019" s="10"/>
      <c r="AP1019" s="10"/>
      <c r="AQ1019" s="10"/>
      <c r="AR1019" s="10"/>
      <c r="AS1019" s="10"/>
      <c r="AT1019" s="10"/>
      <c r="AU1019" s="10"/>
      <c r="AV1019" s="10"/>
      <c r="AW1019" s="10"/>
      <c r="AX1019" s="10"/>
      <c r="AY1019" s="10"/>
      <c r="AZ1019" s="10"/>
      <c r="BA1019" s="10"/>
      <c r="BB1019" s="10"/>
      <c r="BC1019" s="10"/>
      <c r="BD1019" s="10"/>
      <c r="BE1019" s="10"/>
      <c r="BF1019" s="10"/>
      <c r="BG1019" s="10"/>
      <c r="BH1019" s="10"/>
    </row>
    <row r="1020" spans="1:60" s="83" customFormat="1" x14ac:dyDescent="0.25">
      <c r="A1020" s="91"/>
      <c r="B1020" s="92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0"/>
      <c r="BC1020" s="10"/>
      <c r="BD1020" s="10"/>
      <c r="BE1020" s="10"/>
      <c r="BF1020" s="10"/>
      <c r="BG1020" s="10"/>
      <c r="BH1020" s="10"/>
    </row>
    <row r="1021" spans="1:60" s="83" customFormat="1" x14ac:dyDescent="0.25">
      <c r="A1021" s="91"/>
      <c r="B1021" s="92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0"/>
      <c r="AG1021" s="10"/>
      <c r="AH1021" s="10"/>
      <c r="AI1021" s="10"/>
      <c r="AJ1021" s="10"/>
      <c r="AK1021" s="10"/>
      <c r="AL1021" s="10"/>
      <c r="AM1021" s="10"/>
      <c r="AN1021" s="10"/>
      <c r="AO1021" s="10"/>
      <c r="AP1021" s="10"/>
      <c r="AQ1021" s="10"/>
      <c r="AR1021" s="10"/>
      <c r="AS1021" s="10"/>
      <c r="AT1021" s="10"/>
      <c r="AU1021" s="10"/>
      <c r="AV1021" s="10"/>
      <c r="AW1021" s="10"/>
      <c r="AX1021" s="10"/>
      <c r="AY1021" s="10"/>
      <c r="AZ1021" s="10"/>
      <c r="BA1021" s="10"/>
      <c r="BB1021" s="10"/>
      <c r="BC1021" s="10"/>
      <c r="BD1021" s="10"/>
      <c r="BE1021" s="10"/>
      <c r="BF1021" s="10"/>
      <c r="BG1021" s="10"/>
      <c r="BH1021" s="10"/>
    </row>
    <row r="1022" spans="1:60" s="83" customFormat="1" x14ac:dyDescent="0.25">
      <c r="A1022" s="91"/>
      <c r="B1022" s="92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  <c r="AF1022" s="10"/>
      <c r="AG1022" s="10"/>
      <c r="AH1022" s="10"/>
      <c r="AI1022" s="10"/>
      <c r="AJ1022" s="10"/>
      <c r="AK1022" s="10"/>
      <c r="AL1022" s="10"/>
      <c r="AM1022" s="10"/>
      <c r="AN1022" s="10"/>
      <c r="AO1022" s="10"/>
      <c r="AP1022" s="10"/>
      <c r="AQ1022" s="10"/>
      <c r="AR1022" s="10"/>
      <c r="AS1022" s="10"/>
      <c r="AT1022" s="10"/>
      <c r="AU1022" s="10"/>
      <c r="AV1022" s="10"/>
      <c r="AW1022" s="10"/>
      <c r="AX1022" s="10"/>
      <c r="AY1022" s="10"/>
      <c r="AZ1022" s="10"/>
      <c r="BA1022" s="10"/>
      <c r="BB1022" s="10"/>
      <c r="BC1022" s="10"/>
      <c r="BD1022" s="10"/>
      <c r="BE1022" s="10"/>
      <c r="BF1022" s="10"/>
      <c r="BG1022" s="10"/>
      <c r="BH1022" s="10"/>
    </row>
    <row r="1023" spans="1:60" s="83" customFormat="1" x14ac:dyDescent="0.25">
      <c r="A1023" s="91"/>
      <c r="B1023" s="92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  <c r="AF1023" s="10"/>
      <c r="AG1023" s="10"/>
      <c r="AH1023" s="10"/>
      <c r="AI1023" s="10"/>
      <c r="AJ1023" s="10"/>
      <c r="AK1023" s="10"/>
      <c r="AL1023" s="10"/>
      <c r="AM1023" s="10"/>
      <c r="AN1023" s="10"/>
      <c r="AO1023" s="10"/>
      <c r="AP1023" s="10"/>
      <c r="AQ1023" s="10"/>
      <c r="AR1023" s="10"/>
      <c r="AS1023" s="10"/>
      <c r="AT1023" s="10"/>
      <c r="AU1023" s="10"/>
      <c r="AV1023" s="10"/>
      <c r="AW1023" s="10"/>
      <c r="AX1023" s="10"/>
      <c r="AY1023" s="10"/>
      <c r="AZ1023" s="10"/>
      <c r="BA1023" s="10"/>
      <c r="BB1023" s="10"/>
      <c r="BC1023" s="10"/>
      <c r="BD1023" s="10"/>
      <c r="BE1023" s="10"/>
      <c r="BF1023" s="10"/>
      <c r="BG1023" s="10"/>
      <c r="BH1023" s="10"/>
    </row>
    <row r="1024" spans="1:60" s="83" customFormat="1" x14ac:dyDescent="0.25">
      <c r="A1024" s="91"/>
      <c r="B1024" s="92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0"/>
      <c r="AF1024" s="10"/>
      <c r="AG1024" s="10"/>
      <c r="AH1024" s="10"/>
      <c r="AI1024" s="10"/>
      <c r="AJ1024" s="10"/>
      <c r="AK1024" s="10"/>
      <c r="AL1024" s="10"/>
      <c r="AM1024" s="10"/>
      <c r="AN1024" s="10"/>
      <c r="AO1024" s="10"/>
      <c r="AP1024" s="10"/>
      <c r="AQ1024" s="10"/>
      <c r="AR1024" s="10"/>
      <c r="AS1024" s="10"/>
      <c r="AT1024" s="10"/>
      <c r="AU1024" s="10"/>
      <c r="AV1024" s="10"/>
      <c r="AW1024" s="10"/>
      <c r="AX1024" s="10"/>
      <c r="AY1024" s="10"/>
      <c r="AZ1024" s="10"/>
      <c r="BA1024" s="10"/>
      <c r="BB1024" s="10"/>
      <c r="BC1024" s="10"/>
      <c r="BD1024" s="10"/>
      <c r="BE1024" s="10"/>
      <c r="BF1024" s="10"/>
      <c r="BG1024" s="10"/>
      <c r="BH1024" s="10"/>
    </row>
    <row r="1025" spans="1:60" s="83" customFormat="1" x14ac:dyDescent="0.25">
      <c r="A1025" s="91"/>
      <c r="B1025" s="92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  <c r="AF1025" s="10"/>
      <c r="AG1025" s="10"/>
      <c r="AH1025" s="10"/>
      <c r="AI1025" s="10"/>
      <c r="AJ1025" s="10"/>
      <c r="AK1025" s="10"/>
      <c r="AL1025" s="10"/>
      <c r="AM1025" s="10"/>
      <c r="AN1025" s="10"/>
      <c r="AO1025" s="10"/>
      <c r="AP1025" s="10"/>
      <c r="AQ1025" s="10"/>
      <c r="AR1025" s="10"/>
      <c r="AS1025" s="10"/>
      <c r="AT1025" s="10"/>
      <c r="AU1025" s="10"/>
      <c r="AV1025" s="10"/>
      <c r="AW1025" s="10"/>
      <c r="AX1025" s="10"/>
      <c r="AY1025" s="10"/>
      <c r="AZ1025" s="10"/>
      <c r="BA1025" s="10"/>
      <c r="BB1025" s="10"/>
      <c r="BC1025" s="10"/>
      <c r="BD1025" s="10"/>
      <c r="BE1025" s="10"/>
      <c r="BF1025" s="10"/>
      <c r="BG1025" s="10"/>
      <c r="BH1025" s="10"/>
    </row>
    <row r="1026" spans="1:60" s="83" customFormat="1" x14ac:dyDescent="0.25">
      <c r="A1026" s="91"/>
      <c r="B1026" s="92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0"/>
      <c r="BC1026" s="10"/>
      <c r="BD1026" s="10"/>
      <c r="BE1026" s="10"/>
      <c r="BF1026" s="10"/>
      <c r="BG1026" s="10"/>
      <c r="BH1026" s="10"/>
    </row>
    <row r="1027" spans="1:60" s="83" customFormat="1" x14ac:dyDescent="0.25">
      <c r="A1027" s="91"/>
      <c r="B1027" s="92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0"/>
      <c r="BC1027" s="10"/>
      <c r="BD1027" s="10"/>
      <c r="BE1027" s="10"/>
      <c r="BF1027" s="10"/>
      <c r="BG1027" s="10"/>
      <c r="BH1027" s="10"/>
    </row>
    <row r="1028" spans="1:60" s="83" customFormat="1" x14ac:dyDescent="0.25">
      <c r="A1028" s="91"/>
      <c r="B1028" s="92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0"/>
      <c r="AF1028" s="10"/>
      <c r="AG1028" s="10"/>
      <c r="AH1028" s="10"/>
      <c r="AI1028" s="10"/>
      <c r="AJ1028" s="10"/>
      <c r="AK1028" s="10"/>
      <c r="AL1028" s="10"/>
      <c r="AM1028" s="10"/>
      <c r="AN1028" s="10"/>
      <c r="AO1028" s="10"/>
      <c r="AP1028" s="10"/>
      <c r="AQ1028" s="10"/>
      <c r="AR1028" s="10"/>
      <c r="AS1028" s="10"/>
      <c r="AT1028" s="10"/>
      <c r="AU1028" s="10"/>
      <c r="AV1028" s="10"/>
      <c r="AW1028" s="10"/>
      <c r="AX1028" s="10"/>
      <c r="AY1028" s="10"/>
      <c r="AZ1028" s="10"/>
      <c r="BA1028" s="10"/>
      <c r="BB1028" s="10"/>
      <c r="BC1028" s="10"/>
      <c r="BD1028" s="10"/>
      <c r="BE1028" s="10"/>
      <c r="BF1028" s="10"/>
      <c r="BG1028" s="10"/>
      <c r="BH1028" s="10"/>
    </row>
    <row r="1029" spans="1:60" s="83" customFormat="1" x14ac:dyDescent="0.25">
      <c r="A1029" s="91"/>
      <c r="B1029" s="92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  <c r="AF1029" s="10"/>
      <c r="AG1029" s="10"/>
      <c r="AH1029" s="10"/>
      <c r="AI1029" s="10"/>
      <c r="AJ1029" s="10"/>
      <c r="AK1029" s="10"/>
      <c r="AL1029" s="10"/>
      <c r="AM1029" s="10"/>
      <c r="AN1029" s="10"/>
      <c r="AO1029" s="10"/>
      <c r="AP1029" s="10"/>
      <c r="AQ1029" s="10"/>
      <c r="AR1029" s="10"/>
      <c r="AS1029" s="10"/>
      <c r="AT1029" s="10"/>
      <c r="AU1029" s="10"/>
      <c r="AV1029" s="10"/>
      <c r="AW1029" s="10"/>
      <c r="AX1029" s="10"/>
      <c r="AY1029" s="10"/>
      <c r="AZ1029" s="10"/>
      <c r="BA1029" s="10"/>
      <c r="BB1029" s="10"/>
      <c r="BC1029" s="10"/>
      <c r="BD1029" s="10"/>
      <c r="BE1029" s="10"/>
      <c r="BF1029" s="10"/>
      <c r="BG1029" s="10"/>
      <c r="BH1029" s="10"/>
    </row>
    <row r="1030" spans="1:60" s="83" customFormat="1" x14ac:dyDescent="0.25">
      <c r="A1030" s="91"/>
      <c r="B1030" s="92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0"/>
      <c r="AF1030" s="10"/>
      <c r="AG1030" s="10"/>
      <c r="AH1030" s="10"/>
      <c r="AI1030" s="10"/>
      <c r="AJ1030" s="10"/>
      <c r="AK1030" s="10"/>
      <c r="AL1030" s="10"/>
      <c r="AM1030" s="10"/>
      <c r="AN1030" s="10"/>
      <c r="AO1030" s="10"/>
      <c r="AP1030" s="10"/>
      <c r="AQ1030" s="10"/>
      <c r="AR1030" s="10"/>
      <c r="AS1030" s="10"/>
      <c r="AT1030" s="10"/>
      <c r="AU1030" s="10"/>
      <c r="AV1030" s="10"/>
      <c r="AW1030" s="10"/>
      <c r="AX1030" s="10"/>
      <c r="AY1030" s="10"/>
      <c r="AZ1030" s="10"/>
      <c r="BA1030" s="10"/>
      <c r="BB1030" s="10"/>
      <c r="BC1030" s="10"/>
      <c r="BD1030" s="10"/>
      <c r="BE1030" s="10"/>
      <c r="BF1030" s="10"/>
      <c r="BG1030" s="10"/>
      <c r="BH1030" s="10"/>
    </row>
    <row r="1031" spans="1:60" s="83" customFormat="1" x14ac:dyDescent="0.25">
      <c r="A1031" s="91"/>
      <c r="B1031" s="92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  <c r="AF1031" s="10"/>
      <c r="AG1031" s="10"/>
      <c r="AH1031" s="10"/>
      <c r="AI1031" s="10"/>
      <c r="AJ1031" s="10"/>
      <c r="AK1031" s="10"/>
      <c r="AL1031" s="10"/>
      <c r="AM1031" s="10"/>
      <c r="AN1031" s="10"/>
      <c r="AO1031" s="10"/>
      <c r="AP1031" s="10"/>
      <c r="AQ1031" s="10"/>
      <c r="AR1031" s="10"/>
      <c r="AS1031" s="10"/>
      <c r="AT1031" s="10"/>
      <c r="AU1031" s="10"/>
      <c r="AV1031" s="10"/>
      <c r="AW1031" s="10"/>
      <c r="AX1031" s="10"/>
      <c r="AY1031" s="10"/>
      <c r="AZ1031" s="10"/>
      <c r="BA1031" s="10"/>
      <c r="BB1031" s="10"/>
      <c r="BC1031" s="10"/>
      <c r="BD1031" s="10"/>
      <c r="BE1031" s="10"/>
      <c r="BF1031" s="10"/>
      <c r="BG1031" s="10"/>
      <c r="BH1031" s="10"/>
    </row>
    <row r="1032" spans="1:60" s="83" customFormat="1" x14ac:dyDescent="0.25">
      <c r="A1032" s="91"/>
      <c r="B1032" s="92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  <c r="AF1032" s="10"/>
      <c r="AG1032" s="10"/>
      <c r="AH1032" s="10"/>
      <c r="AI1032" s="10"/>
      <c r="AJ1032" s="10"/>
      <c r="AK1032" s="10"/>
      <c r="AL1032" s="10"/>
      <c r="AM1032" s="10"/>
      <c r="AN1032" s="10"/>
      <c r="AO1032" s="10"/>
      <c r="AP1032" s="10"/>
      <c r="AQ1032" s="10"/>
      <c r="AR1032" s="10"/>
      <c r="AS1032" s="10"/>
      <c r="AT1032" s="10"/>
      <c r="AU1032" s="10"/>
      <c r="AV1032" s="10"/>
      <c r="AW1032" s="10"/>
      <c r="AX1032" s="10"/>
      <c r="AY1032" s="10"/>
      <c r="AZ1032" s="10"/>
      <c r="BA1032" s="10"/>
      <c r="BB1032" s="10"/>
      <c r="BC1032" s="10"/>
      <c r="BD1032" s="10"/>
      <c r="BE1032" s="10"/>
      <c r="BF1032" s="10"/>
      <c r="BG1032" s="10"/>
      <c r="BH1032" s="10"/>
    </row>
    <row r="1033" spans="1:60" s="83" customFormat="1" x14ac:dyDescent="0.25">
      <c r="A1033" s="91"/>
      <c r="B1033" s="92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/>
      <c r="BE1033" s="10"/>
      <c r="BF1033" s="10"/>
      <c r="BG1033" s="10"/>
      <c r="BH1033" s="10"/>
    </row>
    <row r="1034" spans="1:60" s="83" customFormat="1" x14ac:dyDescent="0.25">
      <c r="A1034" s="91"/>
      <c r="B1034" s="92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0"/>
      <c r="AF1034" s="10"/>
      <c r="AG1034" s="10"/>
      <c r="AH1034" s="10"/>
      <c r="AI1034" s="10"/>
      <c r="AJ1034" s="10"/>
      <c r="AK1034" s="10"/>
      <c r="AL1034" s="10"/>
      <c r="AM1034" s="10"/>
      <c r="AN1034" s="10"/>
      <c r="AO1034" s="10"/>
      <c r="AP1034" s="10"/>
      <c r="AQ1034" s="10"/>
      <c r="AR1034" s="10"/>
      <c r="AS1034" s="10"/>
      <c r="AT1034" s="10"/>
      <c r="AU1034" s="10"/>
      <c r="AV1034" s="10"/>
      <c r="AW1034" s="10"/>
      <c r="AX1034" s="10"/>
      <c r="AY1034" s="10"/>
      <c r="AZ1034" s="10"/>
      <c r="BA1034" s="10"/>
      <c r="BB1034" s="10"/>
      <c r="BC1034" s="10"/>
      <c r="BD1034" s="10"/>
      <c r="BE1034" s="10"/>
      <c r="BF1034" s="10"/>
      <c r="BG1034" s="10"/>
      <c r="BH1034" s="10"/>
    </row>
    <row r="1035" spans="1:60" s="83" customFormat="1" x14ac:dyDescent="0.25">
      <c r="A1035" s="91"/>
      <c r="B1035" s="92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0"/>
      <c r="AF1035" s="10"/>
      <c r="AG1035" s="10"/>
      <c r="AH1035" s="10"/>
      <c r="AI1035" s="10"/>
      <c r="AJ1035" s="10"/>
      <c r="AK1035" s="10"/>
      <c r="AL1035" s="10"/>
      <c r="AM1035" s="10"/>
      <c r="AN1035" s="10"/>
      <c r="AO1035" s="10"/>
      <c r="AP1035" s="10"/>
      <c r="AQ1035" s="10"/>
      <c r="AR1035" s="10"/>
      <c r="AS1035" s="10"/>
      <c r="AT1035" s="10"/>
      <c r="AU1035" s="10"/>
      <c r="AV1035" s="10"/>
      <c r="AW1035" s="10"/>
      <c r="AX1035" s="10"/>
      <c r="AY1035" s="10"/>
      <c r="AZ1035" s="10"/>
      <c r="BA1035" s="10"/>
      <c r="BB1035" s="10"/>
      <c r="BC1035" s="10"/>
      <c r="BD1035" s="10"/>
      <c r="BE1035" s="10"/>
      <c r="BF1035" s="10"/>
      <c r="BG1035" s="10"/>
      <c r="BH1035" s="10"/>
    </row>
    <row r="1036" spans="1:60" s="83" customFormat="1" x14ac:dyDescent="0.25">
      <c r="A1036" s="91"/>
      <c r="B1036" s="92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0"/>
      <c r="AF1036" s="10"/>
      <c r="AG1036" s="10"/>
      <c r="AH1036" s="10"/>
      <c r="AI1036" s="10"/>
      <c r="AJ1036" s="10"/>
      <c r="AK1036" s="10"/>
      <c r="AL1036" s="10"/>
      <c r="AM1036" s="10"/>
      <c r="AN1036" s="10"/>
      <c r="AO1036" s="10"/>
      <c r="AP1036" s="10"/>
      <c r="AQ1036" s="10"/>
      <c r="AR1036" s="10"/>
      <c r="AS1036" s="10"/>
      <c r="AT1036" s="10"/>
      <c r="AU1036" s="10"/>
      <c r="AV1036" s="10"/>
      <c r="AW1036" s="10"/>
      <c r="AX1036" s="10"/>
      <c r="AY1036" s="10"/>
      <c r="AZ1036" s="10"/>
      <c r="BA1036" s="10"/>
      <c r="BB1036" s="10"/>
      <c r="BC1036" s="10"/>
      <c r="BD1036" s="10"/>
      <c r="BE1036" s="10"/>
      <c r="BF1036" s="10"/>
      <c r="BG1036" s="10"/>
      <c r="BH1036" s="10"/>
    </row>
    <row r="1037" spans="1:60" s="83" customFormat="1" x14ac:dyDescent="0.25">
      <c r="A1037" s="91"/>
      <c r="B1037" s="92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0"/>
      <c r="AG1037" s="10"/>
      <c r="AH1037" s="10"/>
      <c r="AI1037" s="10"/>
      <c r="AJ1037" s="10"/>
      <c r="AK1037" s="10"/>
      <c r="AL1037" s="10"/>
      <c r="AM1037" s="10"/>
      <c r="AN1037" s="10"/>
      <c r="AO1037" s="10"/>
      <c r="AP1037" s="10"/>
      <c r="AQ1037" s="10"/>
      <c r="AR1037" s="10"/>
      <c r="AS1037" s="10"/>
      <c r="AT1037" s="10"/>
      <c r="AU1037" s="10"/>
      <c r="AV1037" s="10"/>
      <c r="AW1037" s="10"/>
      <c r="AX1037" s="10"/>
      <c r="AY1037" s="10"/>
      <c r="AZ1037" s="10"/>
      <c r="BA1037" s="10"/>
      <c r="BB1037" s="10"/>
      <c r="BC1037" s="10"/>
      <c r="BD1037" s="10"/>
      <c r="BE1037" s="10"/>
      <c r="BF1037" s="10"/>
      <c r="BG1037" s="10"/>
      <c r="BH1037" s="10"/>
    </row>
    <row r="1038" spans="1:60" s="83" customFormat="1" x14ac:dyDescent="0.25">
      <c r="A1038" s="91"/>
      <c r="B1038" s="92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0"/>
      <c r="AF1038" s="10"/>
      <c r="AG1038" s="10"/>
      <c r="AH1038" s="10"/>
      <c r="AI1038" s="10"/>
      <c r="AJ1038" s="10"/>
      <c r="AK1038" s="10"/>
      <c r="AL1038" s="10"/>
      <c r="AM1038" s="10"/>
      <c r="AN1038" s="10"/>
      <c r="AO1038" s="10"/>
      <c r="AP1038" s="10"/>
      <c r="AQ1038" s="10"/>
      <c r="AR1038" s="10"/>
      <c r="AS1038" s="10"/>
      <c r="AT1038" s="10"/>
      <c r="AU1038" s="10"/>
      <c r="AV1038" s="10"/>
      <c r="AW1038" s="10"/>
      <c r="AX1038" s="10"/>
      <c r="AY1038" s="10"/>
      <c r="AZ1038" s="10"/>
      <c r="BA1038" s="10"/>
      <c r="BB1038" s="10"/>
      <c r="BC1038" s="10"/>
      <c r="BD1038" s="10"/>
      <c r="BE1038" s="10"/>
      <c r="BF1038" s="10"/>
      <c r="BG1038" s="10"/>
      <c r="BH1038" s="10"/>
    </row>
    <row r="1039" spans="1:60" s="83" customFormat="1" x14ac:dyDescent="0.25">
      <c r="A1039" s="91"/>
      <c r="B1039" s="92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  <c r="BE1039" s="10"/>
      <c r="BF1039" s="10"/>
      <c r="BG1039" s="10"/>
      <c r="BH1039" s="10"/>
    </row>
    <row r="1040" spans="1:60" s="83" customFormat="1" x14ac:dyDescent="0.25">
      <c r="A1040" s="91"/>
      <c r="B1040" s="92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0"/>
      <c r="AG1040" s="10"/>
      <c r="AH1040" s="10"/>
      <c r="AI1040" s="10"/>
      <c r="AJ1040" s="10"/>
      <c r="AK1040" s="10"/>
      <c r="AL1040" s="10"/>
      <c r="AM1040" s="10"/>
      <c r="AN1040" s="10"/>
      <c r="AO1040" s="10"/>
      <c r="AP1040" s="10"/>
      <c r="AQ1040" s="10"/>
      <c r="AR1040" s="10"/>
      <c r="AS1040" s="10"/>
      <c r="AT1040" s="10"/>
      <c r="AU1040" s="10"/>
      <c r="AV1040" s="10"/>
      <c r="AW1040" s="10"/>
      <c r="AX1040" s="10"/>
      <c r="AY1040" s="10"/>
      <c r="AZ1040" s="10"/>
      <c r="BA1040" s="10"/>
      <c r="BB1040" s="10"/>
      <c r="BC1040" s="10"/>
      <c r="BD1040" s="10"/>
      <c r="BE1040" s="10"/>
      <c r="BF1040" s="10"/>
      <c r="BG1040" s="10"/>
      <c r="BH1040" s="10"/>
    </row>
    <row r="1041" spans="1:60" s="83" customFormat="1" x14ac:dyDescent="0.25">
      <c r="A1041" s="91"/>
      <c r="B1041" s="92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0"/>
      <c r="AG1041" s="10"/>
      <c r="AH1041" s="10"/>
      <c r="AI1041" s="10"/>
      <c r="AJ1041" s="10"/>
      <c r="AK1041" s="10"/>
      <c r="AL1041" s="10"/>
      <c r="AM1041" s="10"/>
      <c r="AN1041" s="10"/>
      <c r="AO1041" s="10"/>
      <c r="AP1041" s="10"/>
      <c r="AQ1041" s="10"/>
      <c r="AR1041" s="10"/>
      <c r="AS1041" s="10"/>
      <c r="AT1041" s="10"/>
      <c r="AU1041" s="10"/>
      <c r="AV1041" s="10"/>
      <c r="AW1041" s="10"/>
      <c r="AX1041" s="10"/>
      <c r="AY1041" s="10"/>
      <c r="AZ1041" s="10"/>
      <c r="BA1041" s="10"/>
      <c r="BB1041" s="10"/>
      <c r="BC1041" s="10"/>
      <c r="BD1041" s="10"/>
      <c r="BE1041" s="10"/>
      <c r="BF1041" s="10"/>
      <c r="BG1041" s="10"/>
      <c r="BH1041" s="10"/>
    </row>
    <row r="1042" spans="1:60" s="83" customFormat="1" x14ac:dyDescent="0.25">
      <c r="A1042" s="91"/>
      <c r="B1042" s="92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0"/>
      <c r="AF1042" s="10"/>
      <c r="AG1042" s="10"/>
      <c r="AH1042" s="10"/>
      <c r="AI1042" s="10"/>
      <c r="AJ1042" s="10"/>
      <c r="AK1042" s="10"/>
      <c r="AL1042" s="10"/>
      <c r="AM1042" s="10"/>
      <c r="AN1042" s="10"/>
      <c r="AO1042" s="10"/>
      <c r="AP1042" s="10"/>
      <c r="AQ1042" s="10"/>
      <c r="AR1042" s="10"/>
      <c r="AS1042" s="10"/>
      <c r="AT1042" s="10"/>
      <c r="AU1042" s="10"/>
      <c r="AV1042" s="10"/>
      <c r="AW1042" s="10"/>
      <c r="AX1042" s="10"/>
      <c r="AY1042" s="10"/>
      <c r="AZ1042" s="10"/>
      <c r="BA1042" s="10"/>
      <c r="BB1042" s="10"/>
      <c r="BC1042" s="10"/>
      <c r="BD1042" s="10"/>
      <c r="BE1042" s="10"/>
      <c r="BF1042" s="10"/>
      <c r="BG1042" s="10"/>
      <c r="BH1042" s="10"/>
    </row>
    <row r="1043" spans="1:60" s="83" customFormat="1" x14ac:dyDescent="0.25">
      <c r="A1043" s="91"/>
      <c r="B1043" s="92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0"/>
      <c r="AG1043" s="10"/>
      <c r="AH1043" s="10"/>
      <c r="AI1043" s="10"/>
      <c r="AJ1043" s="10"/>
      <c r="AK1043" s="10"/>
      <c r="AL1043" s="10"/>
      <c r="AM1043" s="10"/>
      <c r="AN1043" s="10"/>
      <c r="AO1043" s="10"/>
      <c r="AP1043" s="10"/>
      <c r="AQ1043" s="10"/>
      <c r="AR1043" s="10"/>
      <c r="AS1043" s="10"/>
      <c r="AT1043" s="10"/>
      <c r="AU1043" s="10"/>
      <c r="AV1043" s="10"/>
      <c r="AW1043" s="10"/>
      <c r="AX1043" s="10"/>
      <c r="AY1043" s="10"/>
      <c r="AZ1043" s="10"/>
      <c r="BA1043" s="10"/>
      <c r="BB1043" s="10"/>
      <c r="BC1043" s="10"/>
      <c r="BD1043" s="10"/>
      <c r="BE1043" s="10"/>
      <c r="BF1043" s="10"/>
      <c r="BG1043" s="10"/>
      <c r="BH1043" s="10"/>
    </row>
    <row r="1044" spans="1:60" s="83" customFormat="1" x14ac:dyDescent="0.25">
      <c r="A1044" s="91"/>
      <c r="B1044" s="92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  <c r="AF1044" s="10"/>
      <c r="AG1044" s="10"/>
      <c r="AH1044" s="10"/>
      <c r="AI1044" s="10"/>
      <c r="AJ1044" s="10"/>
      <c r="AK1044" s="10"/>
      <c r="AL1044" s="10"/>
      <c r="AM1044" s="10"/>
      <c r="AN1044" s="10"/>
      <c r="AO1044" s="10"/>
      <c r="AP1044" s="10"/>
      <c r="AQ1044" s="10"/>
      <c r="AR1044" s="10"/>
      <c r="AS1044" s="10"/>
      <c r="AT1044" s="10"/>
      <c r="AU1044" s="10"/>
      <c r="AV1044" s="10"/>
      <c r="AW1044" s="10"/>
      <c r="AX1044" s="10"/>
      <c r="AY1044" s="10"/>
      <c r="AZ1044" s="10"/>
      <c r="BA1044" s="10"/>
      <c r="BB1044" s="10"/>
      <c r="BC1044" s="10"/>
      <c r="BD1044" s="10"/>
      <c r="BE1044" s="10"/>
      <c r="BF1044" s="10"/>
      <c r="BG1044" s="10"/>
      <c r="BH1044" s="10"/>
    </row>
    <row r="1045" spans="1:60" s="83" customFormat="1" x14ac:dyDescent="0.25">
      <c r="A1045" s="91"/>
      <c r="B1045" s="92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0"/>
      <c r="BC1045" s="10"/>
      <c r="BD1045" s="10"/>
      <c r="BE1045" s="10"/>
      <c r="BF1045" s="10"/>
      <c r="BG1045" s="10"/>
      <c r="BH1045" s="10"/>
    </row>
    <row r="1046" spans="1:60" s="83" customFormat="1" x14ac:dyDescent="0.25">
      <c r="A1046" s="91"/>
      <c r="B1046" s="92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0"/>
      <c r="AF1046" s="10"/>
      <c r="AG1046" s="10"/>
      <c r="AH1046" s="10"/>
      <c r="AI1046" s="10"/>
      <c r="AJ1046" s="10"/>
      <c r="AK1046" s="10"/>
      <c r="AL1046" s="10"/>
      <c r="AM1046" s="10"/>
      <c r="AN1046" s="10"/>
      <c r="AO1046" s="10"/>
      <c r="AP1046" s="10"/>
      <c r="AQ1046" s="10"/>
      <c r="AR1046" s="10"/>
      <c r="AS1046" s="10"/>
      <c r="AT1046" s="10"/>
      <c r="AU1046" s="10"/>
      <c r="AV1046" s="10"/>
      <c r="AW1046" s="10"/>
      <c r="AX1046" s="10"/>
      <c r="AY1046" s="10"/>
      <c r="AZ1046" s="10"/>
      <c r="BA1046" s="10"/>
      <c r="BB1046" s="10"/>
      <c r="BC1046" s="10"/>
      <c r="BD1046" s="10"/>
      <c r="BE1046" s="10"/>
      <c r="BF1046" s="10"/>
      <c r="BG1046" s="10"/>
      <c r="BH1046" s="10"/>
    </row>
    <row r="1047" spans="1:60" s="83" customFormat="1" x14ac:dyDescent="0.25">
      <c r="A1047" s="91"/>
      <c r="B1047" s="92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0"/>
      <c r="AF1047" s="10"/>
      <c r="AG1047" s="10"/>
      <c r="AH1047" s="10"/>
      <c r="AI1047" s="10"/>
      <c r="AJ1047" s="10"/>
      <c r="AK1047" s="10"/>
      <c r="AL1047" s="10"/>
      <c r="AM1047" s="10"/>
      <c r="AN1047" s="10"/>
      <c r="AO1047" s="10"/>
      <c r="AP1047" s="10"/>
      <c r="AQ1047" s="10"/>
      <c r="AR1047" s="10"/>
      <c r="AS1047" s="10"/>
      <c r="AT1047" s="10"/>
      <c r="AU1047" s="10"/>
      <c r="AV1047" s="10"/>
      <c r="AW1047" s="10"/>
      <c r="AX1047" s="10"/>
      <c r="AY1047" s="10"/>
      <c r="AZ1047" s="10"/>
      <c r="BA1047" s="10"/>
      <c r="BB1047" s="10"/>
      <c r="BC1047" s="10"/>
      <c r="BD1047" s="10"/>
      <c r="BE1047" s="10"/>
      <c r="BF1047" s="10"/>
      <c r="BG1047" s="10"/>
      <c r="BH1047" s="10"/>
    </row>
    <row r="1048" spans="1:60" s="83" customFormat="1" x14ac:dyDescent="0.25">
      <c r="A1048" s="91"/>
      <c r="B1048" s="92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0"/>
      <c r="AF1048" s="10"/>
      <c r="AG1048" s="10"/>
      <c r="AH1048" s="10"/>
      <c r="AI1048" s="10"/>
      <c r="AJ1048" s="10"/>
      <c r="AK1048" s="10"/>
      <c r="AL1048" s="10"/>
      <c r="AM1048" s="10"/>
      <c r="AN1048" s="10"/>
      <c r="AO1048" s="10"/>
      <c r="AP1048" s="10"/>
      <c r="AQ1048" s="10"/>
      <c r="AR1048" s="10"/>
      <c r="AS1048" s="10"/>
      <c r="AT1048" s="10"/>
      <c r="AU1048" s="10"/>
      <c r="AV1048" s="10"/>
      <c r="AW1048" s="10"/>
      <c r="AX1048" s="10"/>
      <c r="AY1048" s="10"/>
      <c r="AZ1048" s="10"/>
      <c r="BA1048" s="10"/>
      <c r="BB1048" s="10"/>
      <c r="BC1048" s="10"/>
      <c r="BD1048" s="10"/>
      <c r="BE1048" s="10"/>
      <c r="BF1048" s="10"/>
      <c r="BG1048" s="10"/>
      <c r="BH1048" s="10"/>
    </row>
    <row r="1049" spans="1:60" s="83" customFormat="1" x14ac:dyDescent="0.25">
      <c r="A1049" s="91"/>
      <c r="B1049" s="92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0"/>
      <c r="AF1049" s="10"/>
      <c r="AG1049" s="10"/>
      <c r="AH1049" s="10"/>
      <c r="AI1049" s="10"/>
      <c r="AJ1049" s="10"/>
      <c r="AK1049" s="10"/>
      <c r="AL1049" s="10"/>
      <c r="AM1049" s="10"/>
      <c r="AN1049" s="10"/>
      <c r="AO1049" s="10"/>
      <c r="AP1049" s="10"/>
      <c r="AQ1049" s="10"/>
      <c r="AR1049" s="10"/>
      <c r="AS1049" s="10"/>
      <c r="AT1049" s="10"/>
      <c r="AU1049" s="10"/>
      <c r="AV1049" s="10"/>
      <c r="AW1049" s="10"/>
      <c r="AX1049" s="10"/>
      <c r="AY1049" s="10"/>
      <c r="AZ1049" s="10"/>
      <c r="BA1049" s="10"/>
      <c r="BB1049" s="10"/>
      <c r="BC1049" s="10"/>
      <c r="BD1049" s="10"/>
      <c r="BE1049" s="10"/>
      <c r="BF1049" s="10"/>
      <c r="BG1049" s="10"/>
      <c r="BH1049" s="10"/>
    </row>
    <row r="1050" spans="1:60" s="83" customFormat="1" x14ac:dyDescent="0.25">
      <c r="A1050" s="91"/>
      <c r="B1050" s="92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0"/>
      <c r="AF1050" s="10"/>
      <c r="AG1050" s="10"/>
      <c r="AH1050" s="10"/>
      <c r="AI1050" s="10"/>
      <c r="AJ1050" s="10"/>
      <c r="AK1050" s="10"/>
      <c r="AL1050" s="10"/>
      <c r="AM1050" s="10"/>
      <c r="AN1050" s="10"/>
      <c r="AO1050" s="10"/>
      <c r="AP1050" s="10"/>
      <c r="AQ1050" s="10"/>
      <c r="AR1050" s="10"/>
      <c r="AS1050" s="10"/>
      <c r="AT1050" s="10"/>
      <c r="AU1050" s="10"/>
      <c r="AV1050" s="10"/>
      <c r="AW1050" s="10"/>
      <c r="AX1050" s="10"/>
      <c r="AY1050" s="10"/>
      <c r="AZ1050" s="10"/>
      <c r="BA1050" s="10"/>
      <c r="BB1050" s="10"/>
      <c r="BC1050" s="10"/>
      <c r="BD1050" s="10"/>
      <c r="BE1050" s="10"/>
      <c r="BF1050" s="10"/>
      <c r="BG1050" s="10"/>
      <c r="BH1050" s="10"/>
    </row>
    <row r="1051" spans="1:60" s="83" customFormat="1" x14ac:dyDescent="0.25">
      <c r="A1051" s="91"/>
      <c r="B1051" s="92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0"/>
      <c r="BC1051" s="10"/>
      <c r="BD1051" s="10"/>
      <c r="BE1051" s="10"/>
      <c r="BF1051" s="10"/>
      <c r="BG1051" s="10"/>
      <c r="BH1051" s="10"/>
    </row>
    <row r="1052" spans="1:60" s="83" customFormat="1" x14ac:dyDescent="0.25">
      <c r="A1052" s="91"/>
      <c r="B1052" s="92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0"/>
      <c r="AF1052" s="10"/>
      <c r="AG1052" s="10"/>
      <c r="AH1052" s="10"/>
      <c r="AI1052" s="10"/>
      <c r="AJ1052" s="10"/>
      <c r="AK1052" s="10"/>
      <c r="AL1052" s="10"/>
      <c r="AM1052" s="10"/>
      <c r="AN1052" s="10"/>
      <c r="AO1052" s="10"/>
      <c r="AP1052" s="10"/>
      <c r="AQ1052" s="10"/>
      <c r="AR1052" s="10"/>
      <c r="AS1052" s="10"/>
      <c r="AT1052" s="10"/>
      <c r="AU1052" s="10"/>
      <c r="AV1052" s="10"/>
      <c r="AW1052" s="10"/>
      <c r="AX1052" s="10"/>
      <c r="AY1052" s="10"/>
      <c r="AZ1052" s="10"/>
      <c r="BA1052" s="10"/>
      <c r="BB1052" s="10"/>
      <c r="BC1052" s="10"/>
      <c r="BD1052" s="10"/>
      <c r="BE1052" s="10"/>
      <c r="BF1052" s="10"/>
      <c r="BG1052" s="10"/>
      <c r="BH1052" s="10"/>
    </row>
    <row r="1053" spans="1:60" s="83" customFormat="1" x14ac:dyDescent="0.25">
      <c r="A1053" s="91"/>
      <c r="B1053" s="92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0"/>
      <c r="AF1053" s="10"/>
      <c r="AG1053" s="10"/>
      <c r="AH1053" s="10"/>
      <c r="AI1053" s="10"/>
      <c r="AJ1053" s="10"/>
      <c r="AK1053" s="10"/>
      <c r="AL1053" s="10"/>
      <c r="AM1053" s="10"/>
      <c r="AN1053" s="10"/>
      <c r="AO1053" s="10"/>
      <c r="AP1053" s="10"/>
      <c r="AQ1053" s="10"/>
      <c r="AR1053" s="10"/>
      <c r="AS1053" s="10"/>
      <c r="AT1053" s="10"/>
      <c r="AU1053" s="10"/>
      <c r="AV1053" s="10"/>
      <c r="AW1053" s="10"/>
      <c r="AX1053" s="10"/>
      <c r="AY1053" s="10"/>
      <c r="AZ1053" s="10"/>
      <c r="BA1053" s="10"/>
      <c r="BB1053" s="10"/>
      <c r="BC1053" s="10"/>
      <c r="BD1053" s="10"/>
      <c r="BE1053" s="10"/>
      <c r="BF1053" s="10"/>
      <c r="BG1053" s="10"/>
      <c r="BH1053" s="10"/>
    </row>
    <row r="1054" spans="1:60" s="83" customFormat="1" x14ac:dyDescent="0.25">
      <c r="A1054" s="91"/>
      <c r="B1054" s="92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0"/>
      <c r="AF1054" s="10"/>
      <c r="AG1054" s="10"/>
      <c r="AH1054" s="10"/>
      <c r="AI1054" s="10"/>
      <c r="AJ1054" s="10"/>
      <c r="AK1054" s="10"/>
      <c r="AL1054" s="10"/>
      <c r="AM1054" s="10"/>
      <c r="AN1054" s="10"/>
      <c r="AO1054" s="10"/>
      <c r="AP1054" s="10"/>
      <c r="AQ1054" s="10"/>
      <c r="AR1054" s="10"/>
      <c r="AS1054" s="10"/>
      <c r="AT1054" s="10"/>
      <c r="AU1054" s="10"/>
      <c r="AV1054" s="10"/>
      <c r="AW1054" s="10"/>
      <c r="AX1054" s="10"/>
      <c r="AY1054" s="10"/>
      <c r="AZ1054" s="10"/>
      <c r="BA1054" s="10"/>
      <c r="BB1054" s="10"/>
      <c r="BC1054" s="10"/>
      <c r="BD1054" s="10"/>
      <c r="BE1054" s="10"/>
      <c r="BF1054" s="10"/>
      <c r="BG1054" s="10"/>
      <c r="BH1054" s="10"/>
    </row>
    <row r="1055" spans="1:60" s="83" customFormat="1" x14ac:dyDescent="0.25">
      <c r="A1055" s="91"/>
      <c r="B1055" s="92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0"/>
      <c r="AF1055" s="10"/>
      <c r="AG1055" s="10"/>
      <c r="AH1055" s="10"/>
      <c r="AI1055" s="10"/>
      <c r="AJ1055" s="10"/>
      <c r="AK1055" s="10"/>
      <c r="AL1055" s="10"/>
      <c r="AM1055" s="10"/>
      <c r="AN1055" s="10"/>
      <c r="AO1055" s="10"/>
      <c r="AP1055" s="10"/>
      <c r="AQ1055" s="10"/>
      <c r="AR1055" s="10"/>
      <c r="AS1055" s="10"/>
      <c r="AT1055" s="10"/>
      <c r="AU1055" s="10"/>
      <c r="AV1055" s="10"/>
      <c r="AW1055" s="10"/>
      <c r="AX1055" s="10"/>
      <c r="AY1055" s="10"/>
      <c r="AZ1055" s="10"/>
      <c r="BA1055" s="10"/>
      <c r="BB1055" s="10"/>
      <c r="BC1055" s="10"/>
      <c r="BD1055" s="10"/>
      <c r="BE1055" s="10"/>
      <c r="BF1055" s="10"/>
      <c r="BG1055" s="10"/>
      <c r="BH1055" s="10"/>
    </row>
    <row r="1056" spans="1:60" s="83" customFormat="1" x14ac:dyDescent="0.25">
      <c r="A1056" s="91"/>
      <c r="B1056" s="92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0"/>
      <c r="AF1056" s="10"/>
      <c r="AG1056" s="10"/>
      <c r="AH1056" s="10"/>
      <c r="AI1056" s="10"/>
      <c r="AJ1056" s="10"/>
      <c r="AK1056" s="10"/>
      <c r="AL1056" s="10"/>
      <c r="AM1056" s="10"/>
      <c r="AN1056" s="10"/>
      <c r="AO1056" s="10"/>
      <c r="AP1056" s="10"/>
      <c r="AQ1056" s="10"/>
      <c r="AR1056" s="10"/>
      <c r="AS1056" s="10"/>
      <c r="AT1056" s="10"/>
      <c r="AU1056" s="10"/>
      <c r="AV1056" s="10"/>
      <c r="AW1056" s="10"/>
      <c r="AX1056" s="10"/>
      <c r="AY1056" s="10"/>
      <c r="AZ1056" s="10"/>
      <c r="BA1056" s="10"/>
      <c r="BB1056" s="10"/>
      <c r="BC1056" s="10"/>
      <c r="BD1056" s="10"/>
      <c r="BE1056" s="10"/>
      <c r="BF1056" s="10"/>
      <c r="BG1056" s="10"/>
      <c r="BH1056" s="10"/>
    </row>
    <row r="1057" spans="1:60" s="83" customFormat="1" x14ac:dyDescent="0.25">
      <c r="A1057" s="91"/>
      <c r="B1057" s="92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  <c r="AT1057" s="10"/>
      <c r="AU1057" s="10"/>
      <c r="AV1057" s="10"/>
      <c r="AW1057" s="10"/>
      <c r="AX1057" s="10"/>
      <c r="AY1057" s="10"/>
      <c r="AZ1057" s="10"/>
      <c r="BA1057" s="10"/>
      <c r="BB1057" s="10"/>
      <c r="BC1057" s="10"/>
      <c r="BD1057" s="10"/>
      <c r="BE1057" s="10"/>
      <c r="BF1057" s="10"/>
      <c r="BG1057" s="10"/>
      <c r="BH1057" s="10"/>
    </row>
    <row r="1058" spans="1:60" s="83" customFormat="1" x14ac:dyDescent="0.25">
      <c r="A1058" s="91"/>
      <c r="B1058" s="92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  <c r="AE1058" s="10"/>
      <c r="AF1058" s="10"/>
      <c r="AG1058" s="10"/>
      <c r="AH1058" s="10"/>
      <c r="AI1058" s="10"/>
      <c r="AJ1058" s="10"/>
      <c r="AK1058" s="10"/>
      <c r="AL1058" s="10"/>
      <c r="AM1058" s="10"/>
      <c r="AN1058" s="10"/>
      <c r="AO1058" s="10"/>
      <c r="AP1058" s="10"/>
      <c r="AQ1058" s="10"/>
      <c r="AR1058" s="10"/>
      <c r="AS1058" s="10"/>
      <c r="AT1058" s="10"/>
      <c r="AU1058" s="10"/>
      <c r="AV1058" s="10"/>
      <c r="AW1058" s="10"/>
      <c r="AX1058" s="10"/>
      <c r="AY1058" s="10"/>
      <c r="AZ1058" s="10"/>
      <c r="BA1058" s="10"/>
      <c r="BB1058" s="10"/>
      <c r="BC1058" s="10"/>
      <c r="BD1058" s="10"/>
      <c r="BE1058" s="10"/>
      <c r="BF1058" s="10"/>
      <c r="BG1058" s="10"/>
      <c r="BH1058" s="10"/>
    </row>
    <row r="1059" spans="1:60" s="83" customFormat="1" x14ac:dyDescent="0.25">
      <c r="A1059" s="91"/>
      <c r="B1059" s="92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0"/>
      <c r="AF1059" s="10"/>
      <c r="AG1059" s="10"/>
      <c r="AH1059" s="10"/>
      <c r="AI1059" s="10"/>
      <c r="AJ1059" s="10"/>
      <c r="AK1059" s="10"/>
      <c r="AL1059" s="10"/>
      <c r="AM1059" s="10"/>
      <c r="AN1059" s="10"/>
      <c r="AO1059" s="10"/>
      <c r="AP1059" s="10"/>
      <c r="AQ1059" s="10"/>
      <c r="AR1059" s="10"/>
      <c r="AS1059" s="10"/>
      <c r="AT1059" s="10"/>
      <c r="AU1059" s="10"/>
      <c r="AV1059" s="10"/>
      <c r="AW1059" s="10"/>
      <c r="AX1059" s="10"/>
      <c r="AY1059" s="10"/>
      <c r="AZ1059" s="10"/>
      <c r="BA1059" s="10"/>
      <c r="BB1059" s="10"/>
      <c r="BC1059" s="10"/>
      <c r="BD1059" s="10"/>
      <c r="BE1059" s="10"/>
      <c r="BF1059" s="10"/>
      <c r="BG1059" s="10"/>
      <c r="BH1059" s="10"/>
    </row>
    <row r="1060" spans="1:60" s="83" customFormat="1" x14ac:dyDescent="0.25">
      <c r="A1060" s="91"/>
      <c r="B1060" s="92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0"/>
      <c r="AF1060" s="10"/>
      <c r="AG1060" s="10"/>
      <c r="AH1060" s="10"/>
      <c r="AI1060" s="10"/>
      <c r="AJ1060" s="10"/>
      <c r="AK1060" s="10"/>
      <c r="AL1060" s="10"/>
      <c r="AM1060" s="10"/>
      <c r="AN1060" s="10"/>
      <c r="AO1060" s="10"/>
      <c r="AP1060" s="10"/>
      <c r="AQ1060" s="10"/>
      <c r="AR1060" s="10"/>
      <c r="AS1060" s="10"/>
      <c r="AT1060" s="10"/>
      <c r="AU1060" s="10"/>
      <c r="AV1060" s="10"/>
      <c r="AW1060" s="10"/>
      <c r="AX1060" s="10"/>
      <c r="AY1060" s="10"/>
      <c r="AZ1060" s="10"/>
      <c r="BA1060" s="10"/>
      <c r="BB1060" s="10"/>
      <c r="BC1060" s="10"/>
      <c r="BD1060" s="10"/>
      <c r="BE1060" s="10"/>
      <c r="BF1060" s="10"/>
      <c r="BG1060" s="10"/>
      <c r="BH1060" s="10"/>
    </row>
    <row r="1061" spans="1:60" s="83" customFormat="1" x14ac:dyDescent="0.25">
      <c r="A1061" s="91"/>
      <c r="B1061" s="92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0"/>
      <c r="AF1061" s="10"/>
      <c r="AG1061" s="10"/>
      <c r="AH1061" s="10"/>
      <c r="AI1061" s="10"/>
      <c r="AJ1061" s="10"/>
      <c r="AK1061" s="10"/>
      <c r="AL1061" s="10"/>
      <c r="AM1061" s="10"/>
      <c r="AN1061" s="10"/>
      <c r="AO1061" s="10"/>
      <c r="AP1061" s="10"/>
      <c r="AQ1061" s="10"/>
      <c r="AR1061" s="10"/>
      <c r="AS1061" s="10"/>
      <c r="AT1061" s="10"/>
      <c r="AU1061" s="10"/>
      <c r="AV1061" s="10"/>
      <c r="AW1061" s="10"/>
      <c r="AX1061" s="10"/>
      <c r="AY1061" s="10"/>
      <c r="AZ1061" s="10"/>
      <c r="BA1061" s="10"/>
      <c r="BB1061" s="10"/>
      <c r="BC1061" s="10"/>
      <c r="BD1061" s="10"/>
      <c r="BE1061" s="10"/>
      <c r="BF1061" s="10"/>
      <c r="BG1061" s="10"/>
      <c r="BH1061" s="10"/>
    </row>
    <row r="1062" spans="1:60" s="83" customFormat="1" x14ac:dyDescent="0.25">
      <c r="A1062" s="91"/>
      <c r="B1062" s="92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  <c r="AE1062" s="10"/>
      <c r="AF1062" s="10"/>
      <c r="AG1062" s="10"/>
      <c r="AH1062" s="10"/>
      <c r="AI1062" s="10"/>
      <c r="AJ1062" s="10"/>
      <c r="AK1062" s="10"/>
      <c r="AL1062" s="10"/>
      <c r="AM1062" s="10"/>
      <c r="AN1062" s="10"/>
      <c r="AO1062" s="10"/>
      <c r="AP1062" s="10"/>
      <c r="AQ1062" s="10"/>
      <c r="AR1062" s="10"/>
      <c r="AS1062" s="10"/>
      <c r="AT1062" s="10"/>
      <c r="AU1062" s="10"/>
      <c r="AV1062" s="10"/>
      <c r="AW1062" s="10"/>
      <c r="AX1062" s="10"/>
      <c r="AY1062" s="10"/>
      <c r="AZ1062" s="10"/>
      <c r="BA1062" s="10"/>
      <c r="BB1062" s="10"/>
      <c r="BC1062" s="10"/>
      <c r="BD1062" s="10"/>
      <c r="BE1062" s="10"/>
      <c r="BF1062" s="10"/>
      <c r="BG1062" s="10"/>
      <c r="BH1062" s="10"/>
    </row>
    <row r="1063" spans="1:60" s="83" customFormat="1" x14ac:dyDescent="0.25">
      <c r="A1063" s="91"/>
      <c r="B1063" s="92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  <c r="AT1063" s="10"/>
      <c r="AU1063" s="10"/>
      <c r="AV1063" s="10"/>
      <c r="AW1063" s="10"/>
      <c r="AX1063" s="10"/>
      <c r="AY1063" s="10"/>
      <c r="AZ1063" s="10"/>
      <c r="BA1063" s="10"/>
      <c r="BB1063" s="10"/>
      <c r="BC1063" s="10"/>
      <c r="BD1063" s="10"/>
      <c r="BE1063" s="10"/>
      <c r="BF1063" s="10"/>
      <c r="BG1063" s="10"/>
      <c r="BH1063" s="10"/>
    </row>
    <row r="1064" spans="1:60" s="83" customFormat="1" x14ac:dyDescent="0.25">
      <c r="A1064" s="91"/>
      <c r="B1064" s="92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0"/>
      <c r="AF1064" s="10"/>
      <c r="AG1064" s="10"/>
      <c r="AH1064" s="10"/>
      <c r="AI1064" s="10"/>
      <c r="AJ1064" s="10"/>
      <c r="AK1064" s="10"/>
      <c r="AL1064" s="10"/>
      <c r="AM1064" s="10"/>
      <c r="AN1064" s="10"/>
      <c r="AO1064" s="10"/>
      <c r="AP1064" s="10"/>
      <c r="AQ1064" s="10"/>
      <c r="AR1064" s="10"/>
      <c r="AS1064" s="10"/>
      <c r="AT1064" s="10"/>
      <c r="AU1064" s="10"/>
      <c r="AV1064" s="10"/>
      <c r="AW1064" s="10"/>
      <c r="AX1064" s="10"/>
      <c r="AY1064" s="10"/>
      <c r="AZ1064" s="10"/>
      <c r="BA1064" s="10"/>
      <c r="BB1064" s="10"/>
      <c r="BC1064" s="10"/>
      <c r="BD1064" s="10"/>
      <c r="BE1064" s="10"/>
      <c r="BF1064" s="10"/>
      <c r="BG1064" s="10"/>
      <c r="BH1064" s="10"/>
    </row>
    <row r="1065" spans="1:60" s="83" customFormat="1" x14ac:dyDescent="0.25">
      <c r="A1065" s="91"/>
      <c r="B1065" s="92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0"/>
      <c r="AF1065" s="10"/>
      <c r="AG1065" s="10"/>
      <c r="AH1065" s="10"/>
      <c r="AI1065" s="10"/>
      <c r="AJ1065" s="10"/>
      <c r="AK1065" s="10"/>
      <c r="AL1065" s="10"/>
      <c r="AM1065" s="10"/>
      <c r="AN1065" s="10"/>
      <c r="AO1065" s="10"/>
      <c r="AP1065" s="10"/>
      <c r="AQ1065" s="10"/>
      <c r="AR1065" s="10"/>
      <c r="AS1065" s="10"/>
      <c r="AT1065" s="10"/>
      <c r="AU1065" s="10"/>
      <c r="AV1065" s="10"/>
      <c r="AW1065" s="10"/>
      <c r="AX1065" s="10"/>
      <c r="AY1065" s="10"/>
      <c r="AZ1065" s="10"/>
      <c r="BA1065" s="10"/>
      <c r="BB1065" s="10"/>
      <c r="BC1065" s="10"/>
      <c r="BD1065" s="10"/>
      <c r="BE1065" s="10"/>
      <c r="BF1065" s="10"/>
      <c r="BG1065" s="10"/>
      <c r="BH1065" s="10"/>
    </row>
    <row r="1066" spans="1:60" s="83" customFormat="1" x14ac:dyDescent="0.25">
      <c r="A1066" s="91"/>
      <c r="B1066" s="92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0"/>
      <c r="AF1066" s="10"/>
      <c r="AG1066" s="10"/>
      <c r="AH1066" s="10"/>
      <c r="AI1066" s="10"/>
      <c r="AJ1066" s="10"/>
      <c r="AK1066" s="10"/>
      <c r="AL1066" s="10"/>
      <c r="AM1066" s="10"/>
      <c r="AN1066" s="10"/>
      <c r="AO1066" s="10"/>
      <c r="AP1066" s="10"/>
      <c r="AQ1066" s="10"/>
      <c r="AR1066" s="10"/>
      <c r="AS1066" s="10"/>
      <c r="AT1066" s="10"/>
      <c r="AU1066" s="10"/>
      <c r="AV1066" s="10"/>
      <c r="AW1066" s="10"/>
      <c r="AX1066" s="10"/>
      <c r="AY1066" s="10"/>
      <c r="AZ1066" s="10"/>
      <c r="BA1066" s="10"/>
      <c r="BB1066" s="10"/>
      <c r="BC1066" s="10"/>
      <c r="BD1066" s="10"/>
      <c r="BE1066" s="10"/>
      <c r="BF1066" s="10"/>
      <c r="BG1066" s="10"/>
      <c r="BH1066" s="10"/>
    </row>
    <row r="1067" spans="1:60" s="83" customFormat="1" x14ac:dyDescent="0.25">
      <c r="A1067" s="91"/>
      <c r="B1067" s="92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0"/>
      <c r="AF1067" s="10"/>
      <c r="AG1067" s="10"/>
      <c r="AH1067" s="10"/>
      <c r="AI1067" s="10"/>
      <c r="AJ1067" s="10"/>
      <c r="AK1067" s="10"/>
      <c r="AL1067" s="10"/>
      <c r="AM1067" s="10"/>
      <c r="AN1067" s="10"/>
      <c r="AO1067" s="10"/>
      <c r="AP1067" s="10"/>
      <c r="AQ1067" s="10"/>
      <c r="AR1067" s="10"/>
      <c r="AS1067" s="10"/>
      <c r="AT1067" s="10"/>
      <c r="AU1067" s="10"/>
      <c r="AV1067" s="10"/>
      <c r="AW1067" s="10"/>
      <c r="AX1067" s="10"/>
      <c r="AY1067" s="10"/>
      <c r="AZ1067" s="10"/>
      <c r="BA1067" s="10"/>
      <c r="BB1067" s="10"/>
      <c r="BC1067" s="10"/>
      <c r="BD1067" s="10"/>
      <c r="BE1067" s="10"/>
      <c r="BF1067" s="10"/>
      <c r="BG1067" s="10"/>
      <c r="BH1067" s="10"/>
    </row>
    <row r="1068" spans="1:60" s="83" customFormat="1" x14ac:dyDescent="0.25">
      <c r="A1068" s="91"/>
      <c r="B1068" s="92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  <c r="AE1068" s="10"/>
      <c r="AF1068" s="10"/>
      <c r="AG1068" s="10"/>
      <c r="AH1068" s="10"/>
      <c r="AI1068" s="10"/>
      <c r="AJ1068" s="10"/>
      <c r="AK1068" s="10"/>
      <c r="AL1068" s="10"/>
      <c r="AM1068" s="10"/>
      <c r="AN1068" s="10"/>
      <c r="AO1068" s="10"/>
      <c r="AP1068" s="10"/>
      <c r="AQ1068" s="10"/>
      <c r="AR1068" s="10"/>
      <c r="AS1068" s="10"/>
      <c r="AT1068" s="10"/>
      <c r="AU1068" s="10"/>
      <c r="AV1068" s="10"/>
      <c r="AW1068" s="10"/>
      <c r="AX1068" s="10"/>
      <c r="AY1068" s="10"/>
      <c r="AZ1068" s="10"/>
      <c r="BA1068" s="10"/>
      <c r="BB1068" s="10"/>
      <c r="BC1068" s="10"/>
      <c r="BD1068" s="10"/>
      <c r="BE1068" s="10"/>
      <c r="BF1068" s="10"/>
      <c r="BG1068" s="10"/>
      <c r="BH1068" s="10"/>
    </row>
    <row r="1069" spans="1:60" s="83" customFormat="1" x14ac:dyDescent="0.25">
      <c r="A1069" s="91"/>
      <c r="B1069" s="92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  <c r="AP1069" s="10"/>
      <c r="AQ1069" s="10"/>
      <c r="AR1069" s="10"/>
      <c r="AS1069" s="10"/>
      <c r="AT1069" s="10"/>
      <c r="AU1069" s="10"/>
      <c r="AV1069" s="10"/>
      <c r="AW1069" s="10"/>
      <c r="AX1069" s="10"/>
      <c r="AY1069" s="10"/>
      <c r="AZ1069" s="10"/>
      <c r="BA1069" s="10"/>
      <c r="BB1069" s="10"/>
      <c r="BC1069" s="10"/>
      <c r="BD1069" s="10"/>
      <c r="BE1069" s="10"/>
      <c r="BF1069" s="10"/>
      <c r="BG1069" s="10"/>
      <c r="BH1069" s="10"/>
    </row>
    <row r="1070" spans="1:60" s="83" customFormat="1" x14ac:dyDescent="0.25">
      <c r="A1070" s="91"/>
      <c r="B1070" s="92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/>
      <c r="AE1070" s="10"/>
      <c r="AF1070" s="10"/>
      <c r="AG1070" s="10"/>
      <c r="AH1070" s="10"/>
      <c r="AI1070" s="10"/>
      <c r="AJ1070" s="10"/>
      <c r="AK1070" s="10"/>
      <c r="AL1070" s="10"/>
      <c r="AM1070" s="10"/>
      <c r="AN1070" s="10"/>
      <c r="AO1070" s="10"/>
      <c r="AP1070" s="10"/>
      <c r="AQ1070" s="10"/>
      <c r="AR1070" s="10"/>
      <c r="AS1070" s="10"/>
      <c r="AT1070" s="10"/>
      <c r="AU1070" s="10"/>
      <c r="AV1070" s="10"/>
      <c r="AW1070" s="10"/>
      <c r="AX1070" s="10"/>
      <c r="AY1070" s="10"/>
      <c r="AZ1070" s="10"/>
      <c r="BA1070" s="10"/>
      <c r="BB1070" s="10"/>
      <c r="BC1070" s="10"/>
      <c r="BD1070" s="10"/>
      <c r="BE1070" s="10"/>
      <c r="BF1070" s="10"/>
      <c r="BG1070" s="10"/>
      <c r="BH1070" s="10"/>
    </row>
    <row r="1071" spans="1:60" s="83" customFormat="1" x14ac:dyDescent="0.25">
      <c r="A1071" s="91"/>
      <c r="B1071" s="92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0"/>
      <c r="AF1071" s="10"/>
      <c r="AG1071" s="10"/>
      <c r="AH1071" s="10"/>
      <c r="AI1071" s="10"/>
      <c r="AJ1071" s="10"/>
      <c r="AK1071" s="10"/>
      <c r="AL1071" s="10"/>
      <c r="AM1071" s="10"/>
      <c r="AN1071" s="10"/>
      <c r="AO1071" s="10"/>
      <c r="AP1071" s="10"/>
      <c r="AQ1071" s="10"/>
      <c r="AR1071" s="10"/>
      <c r="AS1071" s="10"/>
      <c r="AT1071" s="10"/>
      <c r="AU1071" s="10"/>
      <c r="AV1071" s="10"/>
      <c r="AW1071" s="10"/>
      <c r="AX1071" s="10"/>
      <c r="AY1071" s="10"/>
      <c r="AZ1071" s="10"/>
      <c r="BA1071" s="10"/>
      <c r="BB1071" s="10"/>
      <c r="BC1071" s="10"/>
      <c r="BD1071" s="10"/>
      <c r="BE1071" s="10"/>
      <c r="BF1071" s="10"/>
      <c r="BG1071" s="10"/>
      <c r="BH1071" s="10"/>
    </row>
    <row r="1072" spans="1:60" s="83" customFormat="1" x14ac:dyDescent="0.25">
      <c r="A1072" s="91"/>
      <c r="B1072" s="92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0"/>
      <c r="AF1072" s="10"/>
      <c r="AG1072" s="10"/>
      <c r="AH1072" s="10"/>
      <c r="AI1072" s="10"/>
      <c r="AJ1072" s="10"/>
      <c r="AK1072" s="10"/>
      <c r="AL1072" s="10"/>
      <c r="AM1072" s="10"/>
      <c r="AN1072" s="10"/>
      <c r="AO1072" s="10"/>
      <c r="AP1072" s="10"/>
      <c r="AQ1072" s="10"/>
      <c r="AR1072" s="10"/>
      <c r="AS1072" s="10"/>
      <c r="AT1072" s="10"/>
      <c r="AU1072" s="10"/>
      <c r="AV1072" s="10"/>
      <c r="AW1072" s="10"/>
      <c r="AX1072" s="10"/>
      <c r="AY1072" s="10"/>
      <c r="AZ1072" s="10"/>
      <c r="BA1072" s="10"/>
      <c r="BB1072" s="10"/>
      <c r="BC1072" s="10"/>
      <c r="BD1072" s="10"/>
      <c r="BE1072" s="10"/>
      <c r="BF1072" s="10"/>
      <c r="BG1072" s="10"/>
      <c r="BH1072" s="10"/>
    </row>
    <row r="1073" spans="1:60" s="83" customFormat="1" x14ac:dyDescent="0.25">
      <c r="A1073" s="91"/>
      <c r="B1073" s="92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0"/>
      <c r="AF1073" s="10"/>
      <c r="AG1073" s="10"/>
      <c r="AH1073" s="10"/>
      <c r="AI1073" s="10"/>
      <c r="AJ1073" s="10"/>
      <c r="AK1073" s="10"/>
      <c r="AL1073" s="10"/>
      <c r="AM1073" s="10"/>
      <c r="AN1073" s="10"/>
      <c r="AO1073" s="10"/>
      <c r="AP1073" s="10"/>
      <c r="AQ1073" s="10"/>
      <c r="AR1073" s="10"/>
      <c r="AS1073" s="10"/>
      <c r="AT1073" s="10"/>
      <c r="AU1073" s="10"/>
      <c r="AV1073" s="10"/>
      <c r="AW1073" s="10"/>
      <c r="AX1073" s="10"/>
      <c r="AY1073" s="10"/>
      <c r="AZ1073" s="10"/>
      <c r="BA1073" s="10"/>
      <c r="BB1073" s="10"/>
      <c r="BC1073" s="10"/>
      <c r="BD1073" s="10"/>
      <c r="BE1073" s="10"/>
      <c r="BF1073" s="10"/>
      <c r="BG1073" s="10"/>
      <c r="BH1073" s="10"/>
    </row>
    <row r="1074" spans="1:60" s="83" customFormat="1" x14ac:dyDescent="0.25">
      <c r="A1074" s="91"/>
      <c r="B1074" s="92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0"/>
      <c r="AF1074" s="10"/>
      <c r="AG1074" s="10"/>
      <c r="AH1074" s="10"/>
      <c r="AI1074" s="10"/>
      <c r="AJ1074" s="10"/>
      <c r="AK1074" s="10"/>
      <c r="AL1074" s="10"/>
      <c r="AM1074" s="10"/>
      <c r="AN1074" s="10"/>
      <c r="AO1074" s="10"/>
      <c r="AP1074" s="10"/>
      <c r="AQ1074" s="10"/>
      <c r="AR1074" s="10"/>
      <c r="AS1074" s="10"/>
      <c r="AT1074" s="10"/>
      <c r="AU1074" s="10"/>
      <c r="AV1074" s="10"/>
      <c r="AW1074" s="10"/>
      <c r="AX1074" s="10"/>
      <c r="AY1074" s="10"/>
      <c r="AZ1074" s="10"/>
      <c r="BA1074" s="10"/>
      <c r="BB1074" s="10"/>
      <c r="BC1074" s="10"/>
      <c r="BD1074" s="10"/>
      <c r="BE1074" s="10"/>
      <c r="BF1074" s="10"/>
      <c r="BG1074" s="10"/>
      <c r="BH1074" s="10"/>
    </row>
    <row r="1075" spans="1:60" s="83" customFormat="1" x14ac:dyDescent="0.25">
      <c r="A1075" s="91"/>
      <c r="B1075" s="92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0"/>
      <c r="BC1075" s="10"/>
      <c r="BD1075" s="10"/>
      <c r="BE1075" s="10"/>
      <c r="BF1075" s="10"/>
      <c r="BG1075" s="10"/>
      <c r="BH1075" s="10"/>
    </row>
    <row r="1076" spans="1:60" s="83" customFormat="1" x14ac:dyDescent="0.25">
      <c r="A1076" s="91"/>
      <c r="B1076" s="92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  <c r="AT1076" s="10"/>
      <c r="AU1076" s="10"/>
      <c r="AV1076" s="10"/>
      <c r="AW1076" s="10"/>
      <c r="AX1076" s="10"/>
      <c r="AY1076" s="10"/>
      <c r="AZ1076" s="10"/>
      <c r="BA1076" s="10"/>
      <c r="BB1076" s="10"/>
      <c r="BC1076" s="10"/>
      <c r="BD1076" s="10"/>
      <c r="BE1076" s="10"/>
      <c r="BF1076" s="10"/>
      <c r="BG1076" s="10"/>
      <c r="BH1076" s="10"/>
    </row>
    <row r="1077" spans="1:60" s="83" customFormat="1" x14ac:dyDescent="0.25">
      <c r="A1077" s="91"/>
      <c r="B1077" s="92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0"/>
      <c r="AF1077" s="10"/>
      <c r="AG1077" s="10"/>
      <c r="AH1077" s="10"/>
      <c r="AI1077" s="10"/>
      <c r="AJ1077" s="10"/>
      <c r="AK1077" s="10"/>
      <c r="AL1077" s="10"/>
      <c r="AM1077" s="10"/>
      <c r="AN1077" s="10"/>
      <c r="AO1077" s="10"/>
      <c r="AP1077" s="10"/>
      <c r="AQ1077" s="10"/>
      <c r="AR1077" s="10"/>
      <c r="AS1077" s="10"/>
      <c r="AT1077" s="10"/>
      <c r="AU1077" s="10"/>
      <c r="AV1077" s="10"/>
      <c r="AW1077" s="10"/>
      <c r="AX1077" s="10"/>
      <c r="AY1077" s="10"/>
      <c r="AZ1077" s="10"/>
      <c r="BA1077" s="10"/>
      <c r="BB1077" s="10"/>
      <c r="BC1077" s="10"/>
      <c r="BD1077" s="10"/>
      <c r="BE1077" s="10"/>
      <c r="BF1077" s="10"/>
      <c r="BG1077" s="10"/>
      <c r="BH1077" s="10"/>
    </row>
    <row r="1078" spans="1:60" s="83" customFormat="1" x14ac:dyDescent="0.25">
      <c r="A1078" s="91"/>
      <c r="B1078" s="92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0"/>
      <c r="AF1078" s="10"/>
      <c r="AG1078" s="10"/>
      <c r="AH1078" s="10"/>
      <c r="AI1078" s="10"/>
      <c r="AJ1078" s="10"/>
      <c r="AK1078" s="10"/>
      <c r="AL1078" s="10"/>
      <c r="AM1078" s="10"/>
      <c r="AN1078" s="10"/>
      <c r="AO1078" s="10"/>
      <c r="AP1078" s="10"/>
      <c r="AQ1078" s="10"/>
      <c r="AR1078" s="10"/>
      <c r="AS1078" s="10"/>
      <c r="AT1078" s="10"/>
      <c r="AU1078" s="10"/>
      <c r="AV1078" s="10"/>
      <c r="AW1078" s="10"/>
      <c r="AX1078" s="10"/>
      <c r="AY1078" s="10"/>
      <c r="AZ1078" s="10"/>
      <c r="BA1078" s="10"/>
      <c r="BB1078" s="10"/>
      <c r="BC1078" s="10"/>
      <c r="BD1078" s="10"/>
      <c r="BE1078" s="10"/>
      <c r="BF1078" s="10"/>
      <c r="BG1078" s="10"/>
      <c r="BH1078" s="10"/>
    </row>
    <row r="1079" spans="1:60" s="83" customFormat="1" x14ac:dyDescent="0.25">
      <c r="A1079" s="91"/>
      <c r="B1079" s="92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  <c r="AF1079" s="10"/>
      <c r="AG1079" s="10"/>
      <c r="AH1079" s="10"/>
      <c r="AI1079" s="10"/>
      <c r="AJ1079" s="10"/>
      <c r="AK1079" s="10"/>
      <c r="AL1079" s="10"/>
      <c r="AM1079" s="10"/>
      <c r="AN1079" s="10"/>
      <c r="AO1079" s="10"/>
      <c r="AP1079" s="10"/>
      <c r="AQ1079" s="10"/>
      <c r="AR1079" s="10"/>
      <c r="AS1079" s="10"/>
      <c r="AT1079" s="10"/>
      <c r="AU1079" s="10"/>
      <c r="AV1079" s="10"/>
      <c r="AW1079" s="10"/>
      <c r="AX1079" s="10"/>
      <c r="AY1079" s="10"/>
      <c r="AZ1079" s="10"/>
      <c r="BA1079" s="10"/>
      <c r="BB1079" s="10"/>
      <c r="BC1079" s="10"/>
      <c r="BD1079" s="10"/>
      <c r="BE1079" s="10"/>
      <c r="BF1079" s="10"/>
      <c r="BG1079" s="10"/>
      <c r="BH1079" s="10"/>
    </row>
    <row r="1080" spans="1:60" s="83" customFormat="1" x14ac:dyDescent="0.25">
      <c r="A1080" s="91"/>
      <c r="B1080" s="92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0"/>
      <c r="AF1080" s="10"/>
      <c r="AG1080" s="10"/>
      <c r="AH1080" s="10"/>
      <c r="AI1080" s="10"/>
      <c r="AJ1080" s="10"/>
      <c r="AK1080" s="10"/>
      <c r="AL1080" s="10"/>
      <c r="AM1080" s="10"/>
      <c r="AN1080" s="10"/>
      <c r="AO1080" s="10"/>
      <c r="AP1080" s="10"/>
      <c r="AQ1080" s="10"/>
      <c r="AR1080" s="10"/>
      <c r="AS1080" s="10"/>
      <c r="AT1080" s="10"/>
      <c r="AU1080" s="10"/>
      <c r="AV1080" s="10"/>
      <c r="AW1080" s="10"/>
      <c r="AX1080" s="10"/>
      <c r="AY1080" s="10"/>
      <c r="AZ1080" s="10"/>
      <c r="BA1080" s="10"/>
      <c r="BB1080" s="10"/>
      <c r="BC1080" s="10"/>
      <c r="BD1080" s="10"/>
      <c r="BE1080" s="10"/>
      <c r="BF1080" s="10"/>
      <c r="BG1080" s="10"/>
      <c r="BH1080" s="10"/>
    </row>
    <row r="1081" spans="1:60" s="83" customFormat="1" x14ac:dyDescent="0.25">
      <c r="A1081" s="91"/>
      <c r="B1081" s="92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/>
      <c r="AF1081" s="10"/>
      <c r="AG1081" s="10"/>
      <c r="AH1081" s="10"/>
      <c r="AI1081" s="10"/>
      <c r="AJ1081" s="10"/>
      <c r="AK1081" s="10"/>
      <c r="AL1081" s="10"/>
      <c r="AM1081" s="10"/>
      <c r="AN1081" s="10"/>
      <c r="AO1081" s="10"/>
      <c r="AP1081" s="10"/>
      <c r="AQ1081" s="10"/>
      <c r="AR1081" s="10"/>
      <c r="AS1081" s="10"/>
      <c r="AT1081" s="10"/>
      <c r="AU1081" s="10"/>
      <c r="AV1081" s="10"/>
      <c r="AW1081" s="10"/>
      <c r="AX1081" s="10"/>
      <c r="AY1081" s="10"/>
      <c r="AZ1081" s="10"/>
      <c r="BA1081" s="10"/>
      <c r="BB1081" s="10"/>
      <c r="BC1081" s="10"/>
      <c r="BD1081" s="10"/>
      <c r="BE1081" s="10"/>
      <c r="BF1081" s="10"/>
      <c r="BG1081" s="10"/>
      <c r="BH1081" s="10"/>
    </row>
    <row r="1082" spans="1:60" s="83" customFormat="1" x14ac:dyDescent="0.25">
      <c r="A1082" s="91"/>
      <c r="B1082" s="92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  <c r="AT1082" s="10"/>
      <c r="AU1082" s="10"/>
      <c r="AV1082" s="10"/>
      <c r="AW1082" s="10"/>
      <c r="AX1082" s="10"/>
      <c r="AY1082" s="10"/>
      <c r="AZ1082" s="10"/>
      <c r="BA1082" s="10"/>
      <c r="BB1082" s="10"/>
      <c r="BC1082" s="10"/>
      <c r="BD1082" s="10"/>
      <c r="BE1082" s="10"/>
      <c r="BF1082" s="10"/>
      <c r="BG1082" s="10"/>
      <c r="BH1082" s="10"/>
    </row>
    <row r="1083" spans="1:60" s="83" customFormat="1" x14ac:dyDescent="0.25">
      <c r="A1083" s="91"/>
      <c r="B1083" s="92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0"/>
      <c r="AF1083" s="10"/>
      <c r="AG1083" s="10"/>
      <c r="AH1083" s="10"/>
      <c r="AI1083" s="10"/>
      <c r="AJ1083" s="10"/>
      <c r="AK1083" s="10"/>
      <c r="AL1083" s="10"/>
      <c r="AM1083" s="10"/>
      <c r="AN1083" s="10"/>
      <c r="AO1083" s="10"/>
      <c r="AP1083" s="10"/>
      <c r="AQ1083" s="10"/>
      <c r="AR1083" s="10"/>
      <c r="AS1083" s="10"/>
      <c r="AT1083" s="10"/>
      <c r="AU1083" s="10"/>
      <c r="AV1083" s="10"/>
      <c r="AW1083" s="10"/>
      <c r="AX1083" s="10"/>
      <c r="AY1083" s="10"/>
      <c r="AZ1083" s="10"/>
      <c r="BA1083" s="10"/>
      <c r="BB1083" s="10"/>
      <c r="BC1083" s="10"/>
      <c r="BD1083" s="10"/>
      <c r="BE1083" s="10"/>
      <c r="BF1083" s="10"/>
      <c r="BG1083" s="10"/>
      <c r="BH1083" s="10"/>
    </row>
    <row r="1084" spans="1:60" s="83" customFormat="1" x14ac:dyDescent="0.25">
      <c r="A1084" s="91"/>
      <c r="B1084" s="92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0"/>
      <c r="AF1084" s="10"/>
      <c r="AG1084" s="10"/>
      <c r="AH1084" s="10"/>
      <c r="AI1084" s="10"/>
      <c r="AJ1084" s="10"/>
      <c r="AK1084" s="10"/>
      <c r="AL1084" s="10"/>
      <c r="AM1084" s="10"/>
      <c r="AN1084" s="10"/>
      <c r="AO1084" s="10"/>
      <c r="AP1084" s="10"/>
      <c r="AQ1084" s="10"/>
      <c r="AR1084" s="10"/>
      <c r="AS1084" s="10"/>
      <c r="AT1084" s="10"/>
      <c r="AU1084" s="10"/>
      <c r="AV1084" s="10"/>
      <c r="AW1084" s="10"/>
      <c r="AX1084" s="10"/>
      <c r="AY1084" s="10"/>
      <c r="AZ1084" s="10"/>
      <c r="BA1084" s="10"/>
      <c r="BB1084" s="10"/>
      <c r="BC1084" s="10"/>
      <c r="BD1084" s="10"/>
      <c r="BE1084" s="10"/>
      <c r="BF1084" s="10"/>
      <c r="BG1084" s="10"/>
      <c r="BH1084" s="10"/>
    </row>
    <row r="1085" spans="1:60" s="83" customFormat="1" x14ac:dyDescent="0.25">
      <c r="A1085" s="91"/>
      <c r="B1085" s="92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  <c r="AF1085" s="10"/>
      <c r="AG1085" s="10"/>
      <c r="AH1085" s="10"/>
      <c r="AI1085" s="10"/>
      <c r="AJ1085" s="10"/>
      <c r="AK1085" s="10"/>
      <c r="AL1085" s="10"/>
      <c r="AM1085" s="10"/>
      <c r="AN1085" s="10"/>
      <c r="AO1085" s="10"/>
      <c r="AP1085" s="10"/>
      <c r="AQ1085" s="10"/>
      <c r="AR1085" s="10"/>
      <c r="AS1085" s="10"/>
      <c r="AT1085" s="10"/>
      <c r="AU1085" s="10"/>
      <c r="AV1085" s="10"/>
      <c r="AW1085" s="10"/>
      <c r="AX1085" s="10"/>
      <c r="AY1085" s="10"/>
      <c r="AZ1085" s="10"/>
      <c r="BA1085" s="10"/>
      <c r="BB1085" s="10"/>
      <c r="BC1085" s="10"/>
      <c r="BD1085" s="10"/>
      <c r="BE1085" s="10"/>
      <c r="BF1085" s="10"/>
      <c r="BG1085" s="10"/>
      <c r="BH1085" s="10"/>
    </row>
    <row r="1086" spans="1:60" s="83" customFormat="1" x14ac:dyDescent="0.25">
      <c r="A1086" s="91"/>
      <c r="B1086" s="92"/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  <c r="AE1086" s="10"/>
      <c r="AF1086" s="10"/>
      <c r="AG1086" s="10"/>
      <c r="AH1086" s="10"/>
      <c r="AI1086" s="10"/>
      <c r="AJ1086" s="10"/>
      <c r="AK1086" s="10"/>
      <c r="AL1086" s="10"/>
      <c r="AM1086" s="10"/>
      <c r="AN1086" s="10"/>
      <c r="AO1086" s="10"/>
      <c r="AP1086" s="10"/>
      <c r="AQ1086" s="10"/>
      <c r="AR1086" s="10"/>
      <c r="AS1086" s="10"/>
      <c r="AT1086" s="10"/>
      <c r="AU1086" s="10"/>
      <c r="AV1086" s="10"/>
      <c r="AW1086" s="10"/>
      <c r="AX1086" s="10"/>
      <c r="AY1086" s="10"/>
      <c r="AZ1086" s="10"/>
      <c r="BA1086" s="10"/>
      <c r="BB1086" s="10"/>
      <c r="BC1086" s="10"/>
      <c r="BD1086" s="10"/>
      <c r="BE1086" s="10"/>
      <c r="BF1086" s="10"/>
      <c r="BG1086" s="10"/>
      <c r="BH1086" s="10"/>
    </row>
    <row r="1087" spans="1:60" s="83" customFormat="1" x14ac:dyDescent="0.25">
      <c r="A1087" s="91"/>
      <c r="B1087" s="92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0"/>
      <c r="AF1087" s="10"/>
      <c r="AG1087" s="10"/>
      <c r="AH1087" s="10"/>
      <c r="AI1087" s="10"/>
      <c r="AJ1087" s="10"/>
      <c r="AK1087" s="10"/>
      <c r="AL1087" s="10"/>
      <c r="AM1087" s="10"/>
      <c r="AN1087" s="10"/>
      <c r="AO1087" s="10"/>
      <c r="AP1087" s="10"/>
      <c r="AQ1087" s="10"/>
      <c r="AR1087" s="10"/>
      <c r="AS1087" s="10"/>
      <c r="AT1087" s="10"/>
      <c r="AU1087" s="10"/>
      <c r="AV1087" s="10"/>
      <c r="AW1087" s="10"/>
      <c r="AX1087" s="10"/>
      <c r="AY1087" s="10"/>
      <c r="AZ1087" s="10"/>
      <c r="BA1087" s="10"/>
      <c r="BB1087" s="10"/>
      <c r="BC1087" s="10"/>
      <c r="BD1087" s="10"/>
      <c r="BE1087" s="10"/>
      <c r="BF1087" s="10"/>
      <c r="BG1087" s="10"/>
      <c r="BH1087" s="10"/>
    </row>
    <row r="1088" spans="1:60" s="83" customFormat="1" x14ac:dyDescent="0.25">
      <c r="A1088" s="91"/>
      <c r="B1088" s="92"/>
      <c r="O1088" s="10"/>
      <c r="P1088" s="10"/>
      <c r="Q1088" s="10"/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  <c r="AP1088" s="10"/>
      <c r="AQ1088" s="10"/>
      <c r="AR1088" s="10"/>
      <c r="AS1088" s="10"/>
      <c r="AT1088" s="10"/>
      <c r="AU1088" s="10"/>
      <c r="AV1088" s="10"/>
      <c r="AW1088" s="10"/>
      <c r="AX1088" s="10"/>
      <c r="AY1088" s="10"/>
      <c r="AZ1088" s="10"/>
      <c r="BA1088" s="10"/>
      <c r="BB1088" s="10"/>
      <c r="BC1088" s="10"/>
      <c r="BD1088" s="10"/>
      <c r="BE1088" s="10"/>
      <c r="BF1088" s="10"/>
      <c r="BG1088" s="10"/>
      <c r="BH1088" s="10"/>
    </row>
    <row r="1089" spans="1:60" s="83" customFormat="1" x14ac:dyDescent="0.25">
      <c r="A1089" s="91"/>
      <c r="B1089" s="92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0"/>
      <c r="AF1089" s="10"/>
      <c r="AG1089" s="10"/>
      <c r="AH1089" s="10"/>
      <c r="AI1089" s="10"/>
      <c r="AJ1089" s="10"/>
      <c r="AK1089" s="10"/>
      <c r="AL1089" s="10"/>
      <c r="AM1089" s="10"/>
      <c r="AN1089" s="10"/>
      <c r="AO1089" s="10"/>
      <c r="AP1089" s="10"/>
      <c r="AQ1089" s="10"/>
      <c r="AR1089" s="10"/>
      <c r="AS1089" s="10"/>
      <c r="AT1089" s="10"/>
      <c r="AU1089" s="10"/>
      <c r="AV1089" s="10"/>
      <c r="AW1089" s="10"/>
      <c r="AX1089" s="10"/>
      <c r="AY1089" s="10"/>
      <c r="AZ1089" s="10"/>
      <c r="BA1089" s="10"/>
      <c r="BB1089" s="10"/>
      <c r="BC1089" s="10"/>
      <c r="BD1089" s="10"/>
      <c r="BE1089" s="10"/>
      <c r="BF1089" s="10"/>
      <c r="BG1089" s="10"/>
      <c r="BH1089" s="10"/>
    </row>
    <row r="1090" spans="1:60" s="83" customFormat="1" x14ac:dyDescent="0.25">
      <c r="A1090" s="91"/>
      <c r="B1090" s="92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0"/>
      <c r="AF1090" s="10"/>
      <c r="AG1090" s="10"/>
      <c r="AH1090" s="10"/>
      <c r="AI1090" s="10"/>
      <c r="AJ1090" s="10"/>
      <c r="AK1090" s="10"/>
      <c r="AL1090" s="10"/>
      <c r="AM1090" s="10"/>
      <c r="AN1090" s="10"/>
      <c r="AO1090" s="10"/>
      <c r="AP1090" s="10"/>
      <c r="AQ1090" s="10"/>
      <c r="AR1090" s="10"/>
      <c r="AS1090" s="10"/>
      <c r="AT1090" s="10"/>
      <c r="AU1090" s="10"/>
      <c r="AV1090" s="10"/>
      <c r="AW1090" s="10"/>
      <c r="AX1090" s="10"/>
      <c r="AY1090" s="10"/>
      <c r="AZ1090" s="10"/>
      <c r="BA1090" s="10"/>
      <c r="BB1090" s="10"/>
      <c r="BC1090" s="10"/>
      <c r="BD1090" s="10"/>
      <c r="BE1090" s="10"/>
      <c r="BF1090" s="10"/>
      <c r="BG1090" s="10"/>
      <c r="BH1090" s="10"/>
    </row>
    <row r="1091" spans="1:60" s="83" customFormat="1" x14ac:dyDescent="0.25">
      <c r="A1091" s="91"/>
      <c r="B1091" s="92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0"/>
      <c r="AF1091" s="10"/>
      <c r="AG1091" s="10"/>
      <c r="AH1091" s="10"/>
      <c r="AI1091" s="10"/>
      <c r="AJ1091" s="10"/>
      <c r="AK1091" s="10"/>
      <c r="AL1091" s="10"/>
      <c r="AM1091" s="10"/>
      <c r="AN1091" s="10"/>
      <c r="AO1091" s="10"/>
      <c r="AP1091" s="10"/>
      <c r="AQ1091" s="10"/>
      <c r="AR1091" s="10"/>
      <c r="AS1091" s="10"/>
      <c r="AT1091" s="10"/>
      <c r="AU1091" s="10"/>
      <c r="AV1091" s="10"/>
      <c r="AW1091" s="10"/>
      <c r="AX1091" s="10"/>
      <c r="AY1091" s="10"/>
      <c r="AZ1091" s="10"/>
      <c r="BA1091" s="10"/>
      <c r="BB1091" s="10"/>
      <c r="BC1091" s="10"/>
      <c r="BD1091" s="10"/>
      <c r="BE1091" s="10"/>
      <c r="BF1091" s="10"/>
      <c r="BG1091" s="10"/>
      <c r="BH1091" s="10"/>
    </row>
    <row r="1092" spans="1:60" s="83" customFormat="1" x14ac:dyDescent="0.25">
      <c r="A1092" s="91"/>
      <c r="B1092" s="92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0"/>
      <c r="AF1092" s="10"/>
      <c r="AG1092" s="10"/>
      <c r="AH1092" s="10"/>
      <c r="AI1092" s="10"/>
      <c r="AJ1092" s="10"/>
      <c r="AK1092" s="10"/>
      <c r="AL1092" s="10"/>
      <c r="AM1092" s="10"/>
      <c r="AN1092" s="10"/>
      <c r="AO1092" s="10"/>
      <c r="AP1092" s="10"/>
      <c r="AQ1092" s="10"/>
      <c r="AR1092" s="10"/>
      <c r="AS1092" s="10"/>
      <c r="AT1092" s="10"/>
      <c r="AU1092" s="10"/>
      <c r="AV1092" s="10"/>
      <c r="AW1092" s="10"/>
      <c r="AX1092" s="10"/>
      <c r="AY1092" s="10"/>
      <c r="AZ1092" s="10"/>
      <c r="BA1092" s="10"/>
      <c r="BB1092" s="10"/>
      <c r="BC1092" s="10"/>
      <c r="BD1092" s="10"/>
      <c r="BE1092" s="10"/>
      <c r="BF1092" s="10"/>
      <c r="BG1092" s="10"/>
      <c r="BH1092" s="10"/>
    </row>
    <row r="1093" spans="1:60" s="83" customFormat="1" x14ac:dyDescent="0.25">
      <c r="A1093" s="91"/>
      <c r="B1093" s="92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0"/>
      <c r="AF1093" s="10"/>
      <c r="AG1093" s="10"/>
      <c r="AH1093" s="10"/>
      <c r="AI1093" s="10"/>
      <c r="AJ1093" s="10"/>
      <c r="AK1093" s="10"/>
      <c r="AL1093" s="10"/>
      <c r="AM1093" s="10"/>
      <c r="AN1093" s="10"/>
      <c r="AO1093" s="10"/>
      <c r="AP1093" s="10"/>
      <c r="AQ1093" s="10"/>
      <c r="AR1093" s="10"/>
      <c r="AS1093" s="10"/>
      <c r="AT1093" s="10"/>
      <c r="AU1093" s="10"/>
      <c r="AV1093" s="10"/>
      <c r="AW1093" s="10"/>
      <c r="AX1093" s="10"/>
      <c r="AY1093" s="10"/>
      <c r="AZ1093" s="10"/>
      <c r="BA1093" s="10"/>
      <c r="BB1093" s="10"/>
      <c r="BC1093" s="10"/>
      <c r="BD1093" s="10"/>
      <c r="BE1093" s="10"/>
      <c r="BF1093" s="10"/>
      <c r="BG1093" s="10"/>
      <c r="BH1093" s="10"/>
    </row>
    <row r="1094" spans="1:60" s="83" customFormat="1" x14ac:dyDescent="0.25">
      <c r="A1094" s="91"/>
      <c r="B1094" s="92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  <c r="AE1094" s="10"/>
      <c r="AF1094" s="10"/>
      <c r="AG1094" s="10"/>
      <c r="AH1094" s="10"/>
      <c r="AI1094" s="10"/>
      <c r="AJ1094" s="10"/>
      <c r="AK1094" s="10"/>
      <c r="AL1094" s="10"/>
      <c r="AM1094" s="10"/>
      <c r="AN1094" s="10"/>
      <c r="AO1094" s="10"/>
      <c r="AP1094" s="10"/>
      <c r="AQ1094" s="10"/>
      <c r="AR1094" s="10"/>
      <c r="AS1094" s="10"/>
      <c r="AT1094" s="10"/>
      <c r="AU1094" s="10"/>
      <c r="AV1094" s="10"/>
      <c r="AW1094" s="10"/>
      <c r="AX1094" s="10"/>
      <c r="AY1094" s="10"/>
      <c r="AZ1094" s="10"/>
      <c r="BA1094" s="10"/>
      <c r="BB1094" s="10"/>
      <c r="BC1094" s="10"/>
      <c r="BD1094" s="10"/>
      <c r="BE1094" s="10"/>
      <c r="BF1094" s="10"/>
      <c r="BG1094" s="10"/>
      <c r="BH1094" s="10"/>
    </row>
    <row r="1095" spans="1:60" s="83" customFormat="1" x14ac:dyDescent="0.25">
      <c r="A1095" s="91"/>
      <c r="B1095" s="92"/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0"/>
      <c r="AF1095" s="10"/>
      <c r="AG1095" s="10"/>
      <c r="AH1095" s="10"/>
      <c r="AI1095" s="10"/>
      <c r="AJ1095" s="10"/>
      <c r="AK1095" s="10"/>
      <c r="AL1095" s="10"/>
      <c r="AM1095" s="10"/>
      <c r="AN1095" s="10"/>
      <c r="AO1095" s="10"/>
      <c r="AP1095" s="10"/>
      <c r="AQ1095" s="10"/>
      <c r="AR1095" s="10"/>
      <c r="AS1095" s="10"/>
      <c r="AT1095" s="10"/>
      <c r="AU1095" s="10"/>
      <c r="AV1095" s="10"/>
      <c r="AW1095" s="10"/>
      <c r="AX1095" s="10"/>
      <c r="AY1095" s="10"/>
      <c r="AZ1095" s="10"/>
      <c r="BA1095" s="10"/>
      <c r="BB1095" s="10"/>
      <c r="BC1095" s="10"/>
      <c r="BD1095" s="10"/>
      <c r="BE1095" s="10"/>
      <c r="BF1095" s="10"/>
      <c r="BG1095" s="10"/>
      <c r="BH1095" s="10"/>
    </row>
    <row r="1096" spans="1:60" s="83" customFormat="1" x14ac:dyDescent="0.25">
      <c r="A1096" s="91"/>
      <c r="B1096" s="92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  <c r="AB1096" s="10"/>
      <c r="AC1096" s="10"/>
      <c r="AD1096" s="10"/>
      <c r="AE1096" s="10"/>
      <c r="AF1096" s="10"/>
      <c r="AG1096" s="10"/>
      <c r="AH1096" s="10"/>
      <c r="AI1096" s="10"/>
      <c r="AJ1096" s="10"/>
      <c r="AK1096" s="10"/>
      <c r="AL1096" s="10"/>
      <c r="AM1096" s="10"/>
      <c r="AN1096" s="10"/>
      <c r="AO1096" s="10"/>
      <c r="AP1096" s="10"/>
      <c r="AQ1096" s="10"/>
      <c r="AR1096" s="10"/>
      <c r="AS1096" s="10"/>
      <c r="AT1096" s="10"/>
      <c r="AU1096" s="10"/>
      <c r="AV1096" s="10"/>
      <c r="AW1096" s="10"/>
      <c r="AX1096" s="10"/>
      <c r="AY1096" s="10"/>
      <c r="AZ1096" s="10"/>
      <c r="BA1096" s="10"/>
      <c r="BB1096" s="10"/>
      <c r="BC1096" s="10"/>
      <c r="BD1096" s="10"/>
      <c r="BE1096" s="10"/>
      <c r="BF1096" s="10"/>
      <c r="BG1096" s="10"/>
      <c r="BH1096" s="10"/>
    </row>
    <row r="1097" spans="1:60" s="83" customFormat="1" x14ac:dyDescent="0.25">
      <c r="A1097" s="91"/>
      <c r="B1097" s="92"/>
      <c r="O1097" s="10"/>
      <c r="P1097" s="10"/>
      <c r="Q1097" s="10"/>
      <c r="R1097" s="10"/>
      <c r="S1097" s="10"/>
      <c r="T1097" s="10"/>
      <c r="U1097" s="10"/>
      <c r="V1097" s="10"/>
      <c r="W1097" s="10"/>
      <c r="X1097" s="10"/>
      <c r="Y1097" s="10"/>
      <c r="Z1097" s="10"/>
      <c r="AA1097" s="10"/>
      <c r="AB1097" s="10"/>
      <c r="AC1097" s="10"/>
      <c r="AD1097" s="10"/>
      <c r="AE1097" s="10"/>
      <c r="AF1097" s="10"/>
      <c r="AG1097" s="10"/>
      <c r="AH1097" s="10"/>
      <c r="AI1097" s="10"/>
      <c r="AJ1097" s="10"/>
      <c r="AK1097" s="10"/>
      <c r="AL1097" s="10"/>
      <c r="AM1097" s="10"/>
      <c r="AN1097" s="10"/>
      <c r="AO1097" s="10"/>
      <c r="AP1097" s="10"/>
      <c r="AQ1097" s="10"/>
      <c r="AR1097" s="10"/>
      <c r="AS1097" s="10"/>
      <c r="AT1097" s="10"/>
      <c r="AU1097" s="10"/>
      <c r="AV1097" s="10"/>
      <c r="AW1097" s="10"/>
      <c r="AX1097" s="10"/>
      <c r="AY1097" s="10"/>
      <c r="AZ1097" s="10"/>
      <c r="BA1097" s="10"/>
      <c r="BB1097" s="10"/>
      <c r="BC1097" s="10"/>
      <c r="BD1097" s="10"/>
      <c r="BE1097" s="10"/>
      <c r="BF1097" s="10"/>
      <c r="BG1097" s="10"/>
      <c r="BH1097" s="10"/>
    </row>
    <row r="1098" spans="1:60" s="83" customFormat="1" x14ac:dyDescent="0.25">
      <c r="A1098" s="91"/>
      <c r="B1098" s="92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0"/>
      <c r="AC1098" s="10"/>
      <c r="AD1098" s="10"/>
      <c r="AE1098" s="10"/>
      <c r="AF1098" s="10"/>
      <c r="AG1098" s="10"/>
      <c r="AH1098" s="10"/>
      <c r="AI1098" s="10"/>
      <c r="AJ1098" s="10"/>
      <c r="AK1098" s="10"/>
      <c r="AL1098" s="10"/>
      <c r="AM1098" s="10"/>
      <c r="AN1098" s="10"/>
      <c r="AO1098" s="10"/>
      <c r="AP1098" s="10"/>
      <c r="AQ1098" s="10"/>
      <c r="AR1098" s="10"/>
      <c r="AS1098" s="10"/>
      <c r="AT1098" s="10"/>
      <c r="AU1098" s="10"/>
      <c r="AV1098" s="10"/>
      <c r="AW1098" s="10"/>
      <c r="AX1098" s="10"/>
      <c r="AY1098" s="10"/>
      <c r="AZ1098" s="10"/>
      <c r="BA1098" s="10"/>
      <c r="BB1098" s="10"/>
      <c r="BC1098" s="10"/>
      <c r="BD1098" s="10"/>
      <c r="BE1098" s="10"/>
      <c r="BF1098" s="10"/>
      <c r="BG1098" s="10"/>
      <c r="BH1098" s="10"/>
    </row>
    <row r="1099" spans="1:60" s="83" customFormat="1" x14ac:dyDescent="0.25">
      <c r="A1099" s="91"/>
      <c r="B1099" s="92"/>
      <c r="O1099" s="10"/>
      <c r="P1099" s="10"/>
      <c r="Q1099" s="10"/>
      <c r="R1099" s="10"/>
      <c r="S1099" s="10"/>
      <c r="T1099" s="10"/>
      <c r="U1099" s="10"/>
      <c r="V1099" s="10"/>
      <c r="W1099" s="10"/>
      <c r="X1099" s="10"/>
      <c r="Y1099" s="10"/>
      <c r="Z1099" s="10"/>
      <c r="AA1099" s="10"/>
      <c r="AB1099" s="10"/>
      <c r="AC1099" s="10"/>
      <c r="AD1099" s="10"/>
      <c r="AE1099" s="10"/>
      <c r="AF1099" s="10"/>
      <c r="AG1099" s="10"/>
      <c r="AH1099" s="10"/>
      <c r="AI1099" s="10"/>
      <c r="AJ1099" s="10"/>
      <c r="AK1099" s="10"/>
      <c r="AL1099" s="10"/>
      <c r="AM1099" s="10"/>
      <c r="AN1099" s="10"/>
      <c r="AO1099" s="10"/>
      <c r="AP1099" s="10"/>
      <c r="AQ1099" s="10"/>
      <c r="AR1099" s="10"/>
      <c r="AS1099" s="10"/>
      <c r="AT1099" s="10"/>
      <c r="AU1099" s="10"/>
      <c r="AV1099" s="10"/>
      <c r="AW1099" s="10"/>
      <c r="AX1099" s="10"/>
      <c r="AY1099" s="10"/>
      <c r="AZ1099" s="10"/>
      <c r="BA1099" s="10"/>
      <c r="BB1099" s="10"/>
      <c r="BC1099" s="10"/>
      <c r="BD1099" s="10"/>
      <c r="BE1099" s="10"/>
      <c r="BF1099" s="10"/>
      <c r="BG1099" s="10"/>
      <c r="BH1099" s="10"/>
    </row>
    <row r="1100" spans="1:60" s="83" customFormat="1" x14ac:dyDescent="0.25">
      <c r="A1100" s="91"/>
      <c r="B1100" s="92"/>
      <c r="O1100" s="10"/>
      <c r="P1100" s="10"/>
      <c r="Q1100" s="10"/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  <c r="AB1100" s="10"/>
      <c r="AC1100" s="10"/>
      <c r="AD1100" s="10"/>
      <c r="AE1100" s="10"/>
      <c r="AF1100" s="10"/>
      <c r="AG1100" s="10"/>
      <c r="AH1100" s="10"/>
      <c r="AI1100" s="10"/>
      <c r="AJ1100" s="10"/>
      <c r="AK1100" s="10"/>
      <c r="AL1100" s="10"/>
      <c r="AM1100" s="10"/>
      <c r="AN1100" s="10"/>
      <c r="AO1100" s="10"/>
      <c r="AP1100" s="10"/>
      <c r="AQ1100" s="10"/>
      <c r="AR1100" s="10"/>
      <c r="AS1100" s="10"/>
      <c r="AT1100" s="10"/>
      <c r="AU1100" s="10"/>
      <c r="AV1100" s="10"/>
      <c r="AW1100" s="10"/>
      <c r="AX1100" s="10"/>
      <c r="AY1100" s="10"/>
      <c r="AZ1100" s="10"/>
      <c r="BA1100" s="10"/>
      <c r="BB1100" s="10"/>
      <c r="BC1100" s="10"/>
      <c r="BD1100" s="10"/>
      <c r="BE1100" s="10"/>
      <c r="BF1100" s="10"/>
      <c r="BG1100" s="10"/>
      <c r="BH1100" s="10"/>
    </row>
    <row r="1101" spans="1:60" s="83" customFormat="1" x14ac:dyDescent="0.25">
      <c r="A1101" s="91"/>
      <c r="B1101" s="92"/>
      <c r="O1101" s="10"/>
      <c r="P1101" s="10"/>
      <c r="Q1101" s="10"/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/>
      <c r="AB1101" s="10"/>
      <c r="AC1101" s="10"/>
      <c r="AD1101" s="10"/>
      <c r="AE1101" s="10"/>
      <c r="AF1101" s="10"/>
      <c r="AG1101" s="10"/>
      <c r="AH1101" s="10"/>
      <c r="AI1101" s="10"/>
      <c r="AJ1101" s="10"/>
      <c r="AK1101" s="10"/>
      <c r="AL1101" s="10"/>
      <c r="AM1101" s="10"/>
      <c r="AN1101" s="10"/>
      <c r="AO1101" s="10"/>
      <c r="AP1101" s="10"/>
      <c r="AQ1101" s="10"/>
      <c r="AR1101" s="10"/>
      <c r="AS1101" s="10"/>
      <c r="AT1101" s="10"/>
      <c r="AU1101" s="10"/>
      <c r="AV1101" s="10"/>
      <c r="AW1101" s="10"/>
      <c r="AX1101" s="10"/>
      <c r="AY1101" s="10"/>
      <c r="AZ1101" s="10"/>
      <c r="BA1101" s="10"/>
      <c r="BB1101" s="10"/>
      <c r="BC1101" s="10"/>
      <c r="BD1101" s="10"/>
      <c r="BE1101" s="10"/>
      <c r="BF1101" s="10"/>
      <c r="BG1101" s="10"/>
      <c r="BH1101" s="10"/>
    </row>
    <row r="1102" spans="1:60" s="83" customFormat="1" x14ac:dyDescent="0.25">
      <c r="A1102" s="91"/>
      <c r="B1102" s="92"/>
      <c r="O1102" s="10"/>
      <c r="P1102" s="10"/>
      <c r="Q1102" s="10"/>
      <c r="R1102" s="10"/>
      <c r="S1102" s="10"/>
      <c r="T1102" s="10"/>
      <c r="U1102" s="10"/>
      <c r="V1102" s="10"/>
      <c r="W1102" s="10"/>
      <c r="X1102" s="10"/>
      <c r="Y1102" s="10"/>
      <c r="Z1102" s="10"/>
      <c r="AA1102" s="10"/>
      <c r="AB1102" s="10"/>
      <c r="AC1102" s="10"/>
      <c r="AD1102" s="10"/>
      <c r="AE1102" s="10"/>
      <c r="AF1102" s="10"/>
      <c r="AG1102" s="10"/>
      <c r="AH1102" s="10"/>
      <c r="AI1102" s="10"/>
      <c r="AJ1102" s="10"/>
      <c r="AK1102" s="10"/>
      <c r="AL1102" s="10"/>
      <c r="AM1102" s="10"/>
      <c r="AN1102" s="10"/>
      <c r="AO1102" s="10"/>
      <c r="AP1102" s="10"/>
      <c r="AQ1102" s="10"/>
      <c r="AR1102" s="10"/>
      <c r="AS1102" s="10"/>
      <c r="AT1102" s="10"/>
      <c r="AU1102" s="10"/>
      <c r="AV1102" s="10"/>
      <c r="AW1102" s="10"/>
      <c r="AX1102" s="10"/>
      <c r="AY1102" s="10"/>
      <c r="AZ1102" s="10"/>
      <c r="BA1102" s="10"/>
      <c r="BB1102" s="10"/>
      <c r="BC1102" s="10"/>
      <c r="BD1102" s="10"/>
      <c r="BE1102" s="10"/>
      <c r="BF1102" s="10"/>
      <c r="BG1102" s="10"/>
      <c r="BH1102" s="10"/>
    </row>
    <row r="1103" spans="1:60" s="83" customFormat="1" x14ac:dyDescent="0.25">
      <c r="A1103" s="91"/>
      <c r="B1103" s="92"/>
      <c r="O1103" s="10"/>
      <c r="P1103" s="10"/>
      <c r="Q1103" s="10"/>
      <c r="R1103" s="10"/>
      <c r="S1103" s="10"/>
      <c r="T1103" s="10"/>
      <c r="U1103" s="10"/>
      <c r="V1103" s="10"/>
      <c r="W1103" s="10"/>
      <c r="X1103" s="10"/>
      <c r="Y1103" s="10"/>
      <c r="Z1103" s="10"/>
      <c r="AA1103" s="10"/>
      <c r="AB1103" s="10"/>
      <c r="AC1103" s="10"/>
      <c r="AD1103" s="10"/>
      <c r="AE1103" s="10"/>
      <c r="AF1103" s="10"/>
      <c r="AG1103" s="10"/>
      <c r="AH1103" s="10"/>
      <c r="AI1103" s="10"/>
      <c r="AJ1103" s="10"/>
      <c r="AK1103" s="10"/>
      <c r="AL1103" s="10"/>
      <c r="AM1103" s="10"/>
      <c r="AN1103" s="10"/>
      <c r="AO1103" s="10"/>
      <c r="AP1103" s="10"/>
      <c r="AQ1103" s="10"/>
      <c r="AR1103" s="10"/>
      <c r="AS1103" s="10"/>
      <c r="AT1103" s="10"/>
      <c r="AU1103" s="10"/>
      <c r="AV1103" s="10"/>
      <c r="AW1103" s="10"/>
      <c r="AX1103" s="10"/>
      <c r="AY1103" s="10"/>
      <c r="AZ1103" s="10"/>
      <c r="BA1103" s="10"/>
      <c r="BB1103" s="10"/>
      <c r="BC1103" s="10"/>
      <c r="BD1103" s="10"/>
      <c r="BE1103" s="10"/>
      <c r="BF1103" s="10"/>
      <c r="BG1103" s="10"/>
      <c r="BH1103" s="10"/>
    </row>
    <row r="1104" spans="1:60" s="83" customFormat="1" x14ac:dyDescent="0.25">
      <c r="A1104" s="91"/>
      <c r="B1104" s="92"/>
      <c r="O1104" s="10"/>
      <c r="P1104" s="10"/>
      <c r="Q1104" s="10"/>
      <c r="R1104" s="10"/>
      <c r="S1104" s="10"/>
      <c r="T1104" s="10"/>
      <c r="U1104" s="10"/>
      <c r="V1104" s="10"/>
      <c r="W1104" s="10"/>
      <c r="X1104" s="10"/>
      <c r="Y1104" s="10"/>
      <c r="Z1104" s="10"/>
      <c r="AA1104" s="10"/>
      <c r="AB1104" s="10"/>
      <c r="AC1104" s="10"/>
      <c r="AD1104" s="10"/>
      <c r="AE1104" s="10"/>
      <c r="AF1104" s="10"/>
      <c r="AG1104" s="10"/>
      <c r="AH1104" s="10"/>
      <c r="AI1104" s="10"/>
      <c r="AJ1104" s="10"/>
      <c r="AK1104" s="10"/>
      <c r="AL1104" s="10"/>
      <c r="AM1104" s="10"/>
      <c r="AN1104" s="10"/>
      <c r="AO1104" s="10"/>
      <c r="AP1104" s="10"/>
      <c r="AQ1104" s="10"/>
      <c r="AR1104" s="10"/>
      <c r="AS1104" s="10"/>
      <c r="AT1104" s="10"/>
      <c r="AU1104" s="10"/>
      <c r="AV1104" s="10"/>
      <c r="AW1104" s="10"/>
      <c r="AX1104" s="10"/>
      <c r="AY1104" s="10"/>
      <c r="AZ1104" s="10"/>
      <c r="BA1104" s="10"/>
      <c r="BB1104" s="10"/>
      <c r="BC1104" s="10"/>
      <c r="BD1104" s="10"/>
      <c r="BE1104" s="10"/>
      <c r="BF1104" s="10"/>
      <c r="BG1104" s="10"/>
      <c r="BH1104" s="10"/>
    </row>
    <row r="1105" spans="1:60" s="83" customFormat="1" x14ac:dyDescent="0.25">
      <c r="A1105" s="91"/>
      <c r="B1105" s="92"/>
      <c r="O1105" s="10"/>
      <c r="P1105" s="10"/>
      <c r="Q1105" s="10"/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  <c r="AB1105" s="10"/>
      <c r="AC1105" s="10"/>
      <c r="AD1105" s="10"/>
      <c r="AE1105" s="10"/>
      <c r="AF1105" s="10"/>
      <c r="AG1105" s="10"/>
      <c r="AH1105" s="10"/>
      <c r="AI1105" s="10"/>
      <c r="AJ1105" s="10"/>
      <c r="AK1105" s="10"/>
      <c r="AL1105" s="10"/>
      <c r="AM1105" s="10"/>
      <c r="AN1105" s="10"/>
      <c r="AO1105" s="10"/>
      <c r="AP1105" s="10"/>
      <c r="AQ1105" s="10"/>
      <c r="AR1105" s="10"/>
      <c r="AS1105" s="10"/>
      <c r="AT1105" s="10"/>
      <c r="AU1105" s="10"/>
      <c r="AV1105" s="10"/>
      <c r="AW1105" s="10"/>
      <c r="AX1105" s="10"/>
      <c r="AY1105" s="10"/>
      <c r="AZ1105" s="10"/>
      <c r="BA1105" s="10"/>
      <c r="BB1105" s="10"/>
      <c r="BC1105" s="10"/>
      <c r="BD1105" s="10"/>
      <c r="BE1105" s="10"/>
      <c r="BF1105" s="10"/>
      <c r="BG1105" s="10"/>
      <c r="BH1105" s="10"/>
    </row>
    <row r="1106" spans="1:60" s="83" customFormat="1" x14ac:dyDescent="0.25">
      <c r="A1106" s="91"/>
      <c r="B1106" s="92"/>
      <c r="O1106" s="10"/>
      <c r="P1106" s="10"/>
      <c r="Q1106" s="10"/>
      <c r="R1106" s="10"/>
      <c r="S1106" s="10"/>
      <c r="T1106" s="10"/>
      <c r="U1106" s="10"/>
      <c r="V1106" s="10"/>
      <c r="W1106" s="10"/>
      <c r="X1106" s="10"/>
      <c r="Y1106" s="10"/>
      <c r="Z1106" s="10"/>
      <c r="AA1106" s="10"/>
      <c r="AB1106" s="10"/>
      <c r="AC1106" s="10"/>
      <c r="AD1106" s="10"/>
      <c r="AE1106" s="10"/>
      <c r="AF1106" s="10"/>
      <c r="AG1106" s="10"/>
      <c r="AH1106" s="10"/>
      <c r="AI1106" s="10"/>
      <c r="AJ1106" s="10"/>
      <c r="AK1106" s="10"/>
      <c r="AL1106" s="10"/>
      <c r="AM1106" s="10"/>
      <c r="AN1106" s="10"/>
      <c r="AO1106" s="10"/>
      <c r="AP1106" s="10"/>
      <c r="AQ1106" s="10"/>
      <c r="AR1106" s="10"/>
      <c r="AS1106" s="10"/>
      <c r="AT1106" s="10"/>
      <c r="AU1106" s="10"/>
      <c r="AV1106" s="10"/>
      <c r="AW1106" s="10"/>
      <c r="AX1106" s="10"/>
      <c r="AY1106" s="10"/>
      <c r="AZ1106" s="10"/>
      <c r="BA1106" s="10"/>
      <c r="BB1106" s="10"/>
      <c r="BC1106" s="10"/>
      <c r="BD1106" s="10"/>
      <c r="BE1106" s="10"/>
      <c r="BF1106" s="10"/>
      <c r="BG1106" s="10"/>
      <c r="BH1106" s="10"/>
    </row>
    <row r="1107" spans="1:60" s="83" customFormat="1" x14ac:dyDescent="0.25">
      <c r="A1107" s="91"/>
      <c r="B1107" s="92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0"/>
      <c r="AF1107" s="10"/>
      <c r="AG1107" s="10"/>
      <c r="AH1107" s="10"/>
      <c r="AI1107" s="10"/>
      <c r="AJ1107" s="10"/>
      <c r="AK1107" s="10"/>
      <c r="AL1107" s="10"/>
      <c r="AM1107" s="10"/>
      <c r="AN1107" s="10"/>
      <c r="AO1107" s="10"/>
      <c r="AP1107" s="10"/>
      <c r="AQ1107" s="10"/>
      <c r="AR1107" s="10"/>
      <c r="AS1107" s="10"/>
      <c r="AT1107" s="10"/>
      <c r="AU1107" s="10"/>
      <c r="AV1107" s="10"/>
      <c r="AW1107" s="10"/>
      <c r="AX1107" s="10"/>
      <c r="AY1107" s="10"/>
      <c r="AZ1107" s="10"/>
      <c r="BA1107" s="10"/>
      <c r="BB1107" s="10"/>
      <c r="BC1107" s="10"/>
      <c r="BD1107" s="10"/>
      <c r="BE1107" s="10"/>
      <c r="BF1107" s="10"/>
      <c r="BG1107" s="10"/>
      <c r="BH1107" s="10"/>
    </row>
    <row r="1108" spans="1:60" s="83" customFormat="1" x14ac:dyDescent="0.25">
      <c r="A1108" s="91"/>
      <c r="B1108" s="92"/>
      <c r="O1108" s="10"/>
      <c r="P1108" s="10"/>
      <c r="Q1108" s="10"/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0"/>
      <c r="AF1108" s="10"/>
      <c r="AG1108" s="10"/>
      <c r="AH1108" s="10"/>
      <c r="AI1108" s="10"/>
      <c r="AJ1108" s="10"/>
      <c r="AK1108" s="10"/>
      <c r="AL1108" s="10"/>
      <c r="AM1108" s="10"/>
      <c r="AN1108" s="10"/>
      <c r="AO1108" s="10"/>
      <c r="AP1108" s="10"/>
      <c r="AQ1108" s="10"/>
      <c r="AR1108" s="10"/>
      <c r="AS1108" s="10"/>
      <c r="AT1108" s="10"/>
      <c r="AU1108" s="10"/>
      <c r="AV1108" s="10"/>
      <c r="AW1108" s="10"/>
      <c r="AX1108" s="10"/>
      <c r="AY1108" s="10"/>
      <c r="AZ1108" s="10"/>
      <c r="BA1108" s="10"/>
      <c r="BB1108" s="10"/>
      <c r="BC1108" s="10"/>
      <c r="BD1108" s="10"/>
      <c r="BE1108" s="10"/>
      <c r="BF1108" s="10"/>
      <c r="BG1108" s="10"/>
      <c r="BH1108" s="10"/>
    </row>
    <row r="1109" spans="1:60" s="83" customFormat="1" x14ac:dyDescent="0.25">
      <c r="A1109" s="91"/>
      <c r="B1109" s="92"/>
      <c r="O1109" s="10"/>
      <c r="P1109" s="10"/>
      <c r="Q1109" s="10"/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0"/>
      <c r="AF1109" s="10"/>
      <c r="AG1109" s="10"/>
      <c r="AH1109" s="10"/>
      <c r="AI1109" s="10"/>
      <c r="AJ1109" s="10"/>
      <c r="AK1109" s="10"/>
      <c r="AL1109" s="10"/>
      <c r="AM1109" s="10"/>
      <c r="AN1109" s="10"/>
      <c r="AO1109" s="10"/>
      <c r="AP1109" s="10"/>
      <c r="AQ1109" s="10"/>
      <c r="AR1109" s="10"/>
      <c r="AS1109" s="10"/>
      <c r="AT1109" s="10"/>
      <c r="AU1109" s="10"/>
      <c r="AV1109" s="10"/>
      <c r="AW1109" s="10"/>
      <c r="AX1109" s="10"/>
      <c r="AY1109" s="10"/>
      <c r="AZ1109" s="10"/>
      <c r="BA1109" s="10"/>
      <c r="BB1109" s="10"/>
      <c r="BC1109" s="10"/>
      <c r="BD1109" s="10"/>
      <c r="BE1109" s="10"/>
      <c r="BF1109" s="10"/>
      <c r="BG1109" s="10"/>
      <c r="BH1109" s="10"/>
    </row>
    <row r="1110" spans="1:60" s="83" customFormat="1" x14ac:dyDescent="0.25">
      <c r="A1110" s="91"/>
      <c r="B1110" s="92"/>
      <c r="O1110" s="10"/>
      <c r="P1110" s="10"/>
      <c r="Q1110" s="10"/>
      <c r="R1110" s="10"/>
      <c r="S1110" s="10"/>
      <c r="T1110" s="10"/>
      <c r="U1110" s="10"/>
      <c r="V1110" s="10"/>
      <c r="W1110" s="10"/>
      <c r="X1110" s="10"/>
      <c r="Y1110" s="10"/>
      <c r="Z1110" s="10"/>
      <c r="AA1110" s="10"/>
      <c r="AB1110" s="10"/>
      <c r="AC1110" s="10"/>
      <c r="AD1110" s="10"/>
      <c r="AE1110" s="10"/>
      <c r="AF1110" s="10"/>
      <c r="AG1110" s="10"/>
      <c r="AH1110" s="10"/>
      <c r="AI1110" s="10"/>
      <c r="AJ1110" s="10"/>
      <c r="AK1110" s="10"/>
      <c r="AL1110" s="10"/>
      <c r="AM1110" s="10"/>
      <c r="AN1110" s="10"/>
      <c r="AO1110" s="10"/>
      <c r="AP1110" s="10"/>
      <c r="AQ1110" s="10"/>
      <c r="AR1110" s="10"/>
      <c r="AS1110" s="10"/>
      <c r="AT1110" s="10"/>
      <c r="AU1110" s="10"/>
      <c r="AV1110" s="10"/>
      <c r="AW1110" s="10"/>
      <c r="AX1110" s="10"/>
      <c r="AY1110" s="10"/>
      <c r="AZ1110" s="10"/>
      <c r="BA1110" s="10"/>
      <c r="BB1110" s="10"/>
      <c r="BC1110" s="10"/>
      <c r="BD1110" s="10"/>
      <c r="BE1110" s="10"/>
      <c r="BF1110" s="10"/>
      <c r="BG1110" s="10"/>
      <c r="BH1110" s="10"/>
    </row>
    <row r="1111" spans="1:60" s="83" customFormat="1" x14ac:dyDescent="0.25">
      <c r="A1111" s="91"/>
      <c r="B1111" s="92"/>
      <c r="O1111" s="10"/>
      <c r="P1111" s="10"/>
      <c r="Q1111" s="10"/>
      <c r="R1111" s="10"/>
      <c r="S1111" s="10"/>
      <c r="T1111" s="10"/>
      <c r="U1111" s="10"/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0"/>
      <c r="AF1111" s="10"/>
      <c r="AG1111" s="10"/>
      <c r="AH1111" s="10"/>
      <c r="AI1111" s="10"/>
      <c r="AJ1111" s="10"/>
      <c r="AK1111" s="10"/>
      <c r="AL1111" s="10"/>
      <c r="AM1111" s="10"/>
      <c r="AN1111" s="10"/>
      <c r="AO1111" s="10"/>
      <c r="AP1111" s="10"/>
      <c r="AQ1111" s="10"/>
      <c r="AR1111" s="10"/>
      <c r="AS1111" s="10"/>
      <c r="AT1111" s="10"/>
      <c r="AU1111" s="10"/>
      <c r="AV1111" s="10"/>
      <c r="AW1111" s="10"/>
      <c r="AX1111" s="10"/>
      <c r="AY1111" s="10"/>
      <c r="AZ1111" s="10"/>
      <c r="BA1111" s="10"/>
      <c r="BB1111" s="10"/>
      <c r="BC1111" s="10"/>
      <c r="BD1111" s="10"/>
      <c r="BE1111" s="10"/>
      <c r="BF1111" s="10"/>
      <c r="BG1111" s="10"/>
      <c r="BH1111" s="10"/>
    </row>
    <row r="1112" spans="1:60" s="83" customFormat="1" x14ac:dyDescent="0.25">
      <c r="A1112" s="91"/>
      <c r="B1112" s="92"/>
      <c r="O1112" s="10"/>
      <c r="P1112" s="10"/>
      <c r="Q1112" s="10"/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  <c r="AB1112" s="10"/>
      <c r="AC1112" s="10"/>
      <c r="AD1112" s="10"/>
      <c r="AE1112" s="10"/>
      <c r="AF1112" s="10"/>
      <c r="AG1112" s="10"/>
      <c r="AH1112" s="10"/>
      <c r="AI1112" s="10"/>
      <c r="AJ1112" s="10"/>
      <c r="AK1112" s="10"/>
      <c r="AL1112" s="10"/>
      <c r="AM1112" s="10"/>
      <c r="AN1112" s="10"/>
      <c r="AO1112" s="10"/>
      <c r="AP1112" s="10"/>
      <c r="AQ1112" s="10"/>
      <c r="AR1112" s="10"/>
      <c r="AS1112" s="10"/>
      <c r="AT1112" s="10"/>
      <c r="AU1112" s="10"/>
      <c r="AV1112" s="10"/>
      <c r="AW1112" s="10"/>
      <c r="AX1112" s="10"/>
      <c r="AY1112" s="10"/>
      <c r="AZ1112" s="10"/>
      <c r="BA1112" s="10"/>
      <c r="BB1112" s="10"/>
      <c r="BC1112" s="10"/>
      <c r="BD1112" s="10"/>
      <c r="BE1112" s="10"/>
      <c r="BF1112" s="10"/>
      <c r="BG1112" s="10"/>
      <c r="BH1112" s="10"/>
    </row>
    <row r="1113" spans="1:60" s="83" customFormat="1" x14ac:dyDescent="0.25">
      <c r="A1113" s="91"/>
      <c r="B1113" s="92"/>
      <c r="O1113" s="10"/>
      <c r="P1113" s="10"/>
      <c r="Q1113" s="10"/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0"/>
      <c r="AF1113" s="10"/>
      <c r="AG1113" s="10"/>
      <c r="AH1113" s="10"/>
      <c r="AI1113" s="10"/>
      <c r="AJ1113" s="10"/>
      <c r="AK1113" s="10"/>
      <c r="AL1113" s="10"/>
      <c r="AM1113" s="10"/>
      <c r="AN1113" s="10"/>
      <c r="AO1113" s="10"/>
      <c r="AP1113" s="10"/>
      <c r="AQ1113" s="10"/>
      <c r="AR1113" s="10"/>
      <c r="AS1113" s="10"/>
      <c r="AT1113" s="10"/>
      <c r="AU1113" s="10"/>
      <c r="AV1113" s="10"/>
      <c r="AW1113" s="10"/>
      <c r="AX1113" s="10"/>
      <c r="AY1113" s="10"/>
      <c r="AZ1113" s="10"/>
      <c r="BA1113" s="10"/>
      <c r="BB1113" s="10"/>
      <c r="BC1113" s="10"/>
      <c r="BD1113" s="10"/>
      <c r="BE1113" s="10"/>
      <c r="BF1113" s="10"/>
      <c r="BG1113" s="10"/>
      <c r="BH1113" s="10"/>
    </row>
    <row r="1114" spans="1:60" s="83" customFormat="1" x14ac:dyDescent="0.25">
      <c r="A1114" s="91"/>
      <c r="B1114" s="92"/>
      <c r="O1114" s="10"/>
      <c r="P1114" s="10"/>
      <c r="Q1114" s="10"/>
      <c r="R1114" s="10"/>
      <c r="S1114" s="10"/>
      <c r="T1114" s="10"/>
      <c r="U1114" s="10"/>
      <c r="V1114" s="10"/>
      <c r="W1114" s="10"/>
      <c r="X1114" s="10"/>
      <c r="Y1114" s="10"/>
      <c r="Z1114" s="10"/>
      <c r="AA1114" s="10"/>
      <c r="AB1114" s="10"/>
      <c r="AC1114" s="10"/>
      <c r="AD1114" s="10"/>
      <c r="AE1114" s="10"/>
      <c r="AF1114" s="10"/>
      <c r="AG1114" s="10"/>
      <c r="AH1114" s="10"/>
      <c r="AI1114" s="10"/>
      <c r="AJ1114" s="10"/>
      <c r="AK1114" s="10"/>
      <c r="AL1114" s="10"/>
      <c r="AM1114" s="10"/>
      <c r="AN1114" s="10"/>
      <c r="AO1114" s="10"/>
      <c r="AP1114" s="10"/>
      <c r="AQ1114" s="10"/>
      <c r="AR1114" s="10"/>
      <c r="AS1114" s="10"/>
      <c r="AT1114" s="10"/>
      <c r="AU1114" s="10"/>
      <c r="AV1114" s="10"/>
      <c r="AW1114" s="10"/>
      <c r="AX1114" s="10"/>
      <c r="AY1114" s="10"/>
      <c r="AZ1114" s="10"/>
      <c r="BA1114" s="10"/>
      <c r="BB1114" s="10"/>
      <c r="BC1114" s="10"/>
      <c r="BD1114" s="10"/>
      <c r="BE1114" s="10"/>
      <c r="BF1114" s="10"/>
      <c r="BG1114" s="10"/>
      <c r="BH1114" s="10"/>
    </row>
    <row r="1115" spans="1:60" s="83" customFormat="1" x14ac:dyDescent="0.25">
      <c r="A1115" s="91"/>
      <c r="B1115" s="92"/>
      <c r="O1115" s="10"/>
      <c r="P1115" s="10"/>
      <c r="Q1115" s="10"/>
      <c r="R1115" s="10"/>
      <c r="S1115" s="10"/>
      <c r="T1115" s="10"/>
      <c r="U1115" s="10"/>
      <c r="V1115" s="10"/>
      <c r="W1115" s="10"/>
      <c r="X1115" s="10"/>
      <c r="Y1115" s="10"/>
      <c r="Z1115" s="10"/>
      <c r="AA1115" s="10"/>
      <c r="AB1115" s="10"/>
      <c r="AC1115" s="10"/>
      <c r="AD1115" s="10"/>
      <c r="AE1115" s="10"/>
      <c r="AF1115" s="10"/>
      <c r="AG1115" s="10"/>
      <c r="AH1115" s="10"/>
      <c r="AI1115" s="10"/>
      <c r="AJ1115" s="10"/>
      <c r="AK1115" s="10"/>
      <c r="AL1115" s="10"/>
      <c r="AM1115" s="10"/>
      <c r="AN1115" s="10"/>
      <c r="AO1115" s="10"/>
      <c r="AP1115" s="10"/>
      <c r="AQ1115" s="10"/>
      <c r="AR1115" s="10"/>
      <c r="AS1115" s="10"/>
      <c r="AT1115" s="10"/>
      <c r="AU1115" s="10"/>
      <c r="AV1115" s="10"/>
      <c r="AW1115" s="10"/>
      <c r="AX1115" s="10"/>
      <c r="AY1115" s="10"/>
      <c r="AZ1115" s="10"/>
      <c r="BA1115" s="10"/>
      <c r="BB1115" s="10"/>
      <c r="BC1115" s="10"/>
      <c r="BD1115" s="10"/>
      <c r="BE1115" s="10"/>
      <c r="BF1115" s="10"/>
      <c r="BG1115" s="10"/>
      <c r="BH1115" s="10"/>
    </row>
    <row r="1116" spans="1:60" s="83" customFormat="1" x14ac:dyDescent="0.25">
      <c r="A1116" s="91"/>
      <c r="B1116" s="92"/>
      <c r="O1116" s="10"/>
      <c r="P1116" s="10"/>
      <c r="Q1116" s="10"/>
      <c r="R1116" s="10"/>
      <c r="S1116" s="10"/>
      <c r="T1116" s="10"/>
      <c r="U1116" s="10"/>
      <c r="V1116" s="10"/>
      <c r="W1116" s="10"/>
      <c r="X1116" s="10"/>
      <c r="Y1116" s="10"/>
      <c r="Z1116" s="10"/>
      <c r="AA1116" s="10"/>
      <c r="AB1116" s="10"/>
      <c r="AC1116" s="10"/>
      <c r="AD1116" s="10"/>
      <c r="AE1116" s="10"/>
      <c r="AF1116" s="10"/>
      <c r="AG1116" s="10"/>
      <c r="AH1116" s="10"/>
      <c r="AI1116" s="10"/>
      <c r="AJ1116" s="10"/>
      <c r="AK1116" s="10"/>
      <c r="AL1116" s="10"/>
      <c r="AM1116" s="10"/>
      <c r="AN1116" s="10"/>
      <c r="AO1116" s="10"/>
      <c r="AP1116" s="10"/>
      <c r="AQ1116" s="10"/>
      <c r="AR1116" s="10"/>
      <c r="AS1116" s="10"/>
      <c r="AT1116" s="10"/>
      <c r="AU1116" s="10"/>
      <c r="AV1116" s="10"/>
      <c r="AW1116" s="10"/>
      <c r="AX1116" s="10"/>
      <c r="AY1116" s="10"/>
      <c r="AZ1116" s="10"/>
      <c r="BA1116" s="10"/>
      <c r="BB1116" s="10"/>
      <c r="BC1116" s="10"/>
      <c r="BD1116" s="10"/>
      <c r="BE1116" s="10"/>
      <c r="BF1116" s="10"/>
      <c r="BG1116" s="10"/>
      <c r="BH1116" s="10"/>
    </row>
    <row r="1117" spans="1:60" s="83" customFormat="1" x14ac:dyDescent="0.25">
      <c r="A1117" s="91"/>
      <c r="B1117" s="92"/>
      <c r="O1117" s="10"/>
      <c r="P1117" s="10"/>
      <c r="Q1117" s="10"/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0"/>
      <c r="AF1117" s="10"/>
      <c r="AG1117" s="10"/>
      <c r="AH1117" s="10"/>
      <c r="AI1117" s="10"/>
      <c r="AJ1117" s="10"/>
      <c r="AK1117" s="10"/>
      <c r="AL1117" s="10"/>
      <c r="AM1117" s="10"/>
      <c r="AN1117" s="10"/>
      <c r="AO1117" s="10"/>
      <c r="AP1117" s="10"/>
      <c r="AQ1117" s="10"/>
      <c r="AR1117" s="10"/>
      <c r="AS1117" s="10"/>
      <c r="AT1117" s="10"/>
      <c r="AU1117" s="10"/>
      <c r="AV1117" s="10"/>
      <c r="AW1117" s="10"/>
      <c r="AX1117" s="10"/>
      <c r="AY1117" s="10"/>
      <c r="AZ1117" s="10"/>
      <c r="BA1117" s="10"/>
      <c r="BB1117" s="10"/>
      <c r="BC1117" s="10"/>
      <c r="BD1117" s="10"/>
      <c r="BE1117" s="10"/>
      <c r="BF1117" s="10"/>
      <c r="BG1117" s="10"/>
      <c r="BH1117" s="10"/>
    </row>
    <row r="1118" spans="1:60" s="83" customFormat="1" x14ac:dyDescent="0.25">
      <c r="A1118" s="91"/>
      <c r="B1118" s="92"/>
      <c r="O1118" s="10"/>
      <c r="P1118" s="10"/>
      <c r="Q1118" s="10"/>
      <c r="R1118" s="10"/>
      <c r="S1118" s="10"/>
      <c r="T1118" s="10"/>
      <c r="U1118" s="10"/>
      <c r="V1118" s="10"/>
      <c r="W1118" s="10"/>
      <c r="X1118" s="10"/>
      <c r="Y1118" s="10"/>
      <c r="Z1118" s="10"/>
      <c r="AA1118" s="10"/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  <c r="AP1118" s="10"/>
      <c r="AQ1118" s="10"/>
      <c r="AR1118" s="10"/>
      <c r="AS1118" s="10"/>
      <c r="AT1118" s="10"/>
      <c r="AU1118" s="10"/>
      <c r="AV1118" s="10"/>
      <c r="AW1118" s="10"/>
      <c r="AX1118" s="10"/>
      <c r="AY1118" s="10"/>
      <c r="AZ1118" s="10"/>
      <c r="BA1118" s="10"/>
      <c r="BB1118" s="10"/>
      <c r="BC1118" s="10"/>
      <c r="BD1118" s="10"/>
      <c r="BE1118" s="10"/>
      <c r="BF1118" s="10"/>
      <c r="BG1118" s="10"/>
      <c r="BH1118" s="10"/>
    </row>
    <row r="1119" spans="1:60" s="83" customFormat="1" x14ac:dyDescent="0.25">
      <c r="A1119" s="91"/>
      <c r="B1119" s="92"/>
      <c r="O1119" s="10"/>
      <c r="P1119" s="10"/>
      <c r="Q1119" s="10"/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0"/>
      <c r="AF1119" s="10"/>
      <c r="AG1119" s="10"/>
      <c r="AH1119" s="10"/>
      <c r="AI1119" s="10"/>
      <c r="AJ1119" s="10"/>
      <c r="AK1119" s="10"/>
      <c r="AL1119" s="10"/>
      <c r="AM1119" s="10"/>
      <c r="AN1119" s="10"/>
      <c r="AO1119" s="10"/>
      <c r="AP1119" s="10"/>
      <c r="AQ1119" s="10"/>
      <c r="AR1119" s="10"/>
      <c r="AS1119" s="10"/>
      <c r="AT1119" s="10"/>
      <c r="AU1119" s="10"/>
      <c r="AV1119" s="10"/>
      <c r="AW1119" s="10"/>
      <c r="AX1119" s="10"/>
      <c r="AY1119" s="10"/>
      <c r="AZ1119" s="10"/>
      <c r="BA1119" s="10"/>
      <c r="BB1119" s="10"/>
      <c r="BC1119" s="10"/>
      <c r="BD1119" s="10"/>
      <c r="BE1119" s="10"/>
      <c r="BF1119" s="10"/>
      <c r="BG1119" s="10"/>
      <c r="BH1119" s="10"/>
    </row>
    <row r="1120" spans="1:60" s="83" customFormat="1" x14ac:dyDescent="0.25">
      <c r="A1120" s="91"/>
      <c r="B1120" s="92"/>
      <c r="O1120" s="10"/>
      <c r="P1120" s="10"/>
      <c r="Q1120" s="10"/>
      <c r="R1120" s="10"/>
      <c r="S1120" s="10"/>
      <c r="T1120" s="10"/>
      <c r="U1120" s="10"/>
      <c r="V1120" s="10"/>
      <c r="W1120" s="10"/>
      <c r="X1120" s="10"/>
      <c r="Y1120" s="10"/>
      <c r="Z1120" s="10"/>
      <c r="AA1120" s="10"/>
      <c r="AB1120" s="10"/>
      <c r="AC1120" s="10"/>
      <c r="AD1120" s="10"/>
      <c r="AE1120" s="10"/>
      <c r="AF1120" s="10"/>
      <c r="AG1120" s="10"/>
      <c r="AH1120" s="10"/>
      <c r="AI1120" s="10"/>
      <c r="AJ1120" s="10"/>
      <c r="AK1120" s="10"/>
      <c r="AL1120" s="10"/>
      <c r="AM1120" s="10"/>
      <c r="AN1120" s="10"/>
      <c r="AO1120" s="10"/>
      <c r="AP1120" s="10"/>
      <c r="AQ1120" s="10"/>
      <c r="AR1120" s="10"/>
      <c r="AS1120" s="10"/>
      <c r="AT1120" s="10"/>
      <c r="AU1120" s="10"/>
      <c r="AV1120" s="10"/>
      <c r="AW1120" s="10"/>
      <c r="AX1120" s="10"/>
      <c r="AY1120" s="10"/>
      <c r="AZ1120" s="10"/>
      <c r="BA1120" s="10"/>
      <c r="BB1120" s="10"/>
      <c r="BC1120" s="10"/>
      <c r="BD1120" s="10"/>
      <c r="BE1120" s="10"/>
      <c r="BF1120" s="10"/>
      <c r="BG1120" s="10"/>
      <c r="BH1120" s="10"/>
    </row>
    <row r="1121" spans="1:60" s="83" customFormat="1" x14ac:dyDescent="0.25">
      <c r="A1121" s="91"/>
      <c r="B1121" s="92"/>
      <c r="O1121" s="10"/>
      <c r="P1121" s="10"/>
      <c r="Q1121" s="10"/>
      <c r="R1121" s="10"/>
      <c r="S1121" s="10"/>
      <c r="T1121" s="10"/>
      <c r="U1121" s="10"/>
      <c r="V1121" s="10"/>
      <c r="W1121" s="10"/>
      <c r="X1121" s="10"/>
      <c r="Y1121" s="10"/>
      <c r="Z1121" s="10"/>
      <c r="AA1121" s="10"/>
      <c r="AB1121" s="10"/>
      <c r="AC1121" s="10"/>
      <c r="AD1121" s="10"/>
      <c r="AE1121" s="10"/>
      <c r="AF1121" s="10"/>
      <c r="AG1121" s="10"/>
      <c r="AH1121" s="10"/>
      <c r="AI1121" s="10"/>
      <c r="AJ1121" s="10"/>
      <c r="AK1121" s="10"/>
      <c r="AL1121" s="10"/>
      <c r="AM1121" s="10"/>
      <c r="AN1121" s="10"/>
      <c r="AO1121" s="10"/>
      <c r="AP1121" s="10"/>
      <c r="AQ1121" s="10"/>
      <c r="AR1121" s="10"/>
      <c r="AS1121" s="10"/>
      <c r="AT1121" s="10"/>
      <c r="AU1121" s="10"/>
      <c r="AV1121" s="10"/>
      <c r="AW1121" s="10"/>
      <c r="AX1121" s="10"/>
      <c r="AY1121" s="10"/>
      <c r="AZ1121" s="10"/>
      <c r="BA1121" s="10"/>
      <c r="BB1121" s="10"/>
      <c r="BC1121" s="10"/>
      <c r="BD1121" s="10"/>
      <c r="BE1121" s="10"/>
      <c r="BF1121" s="10"/>
      <c r="BG1121" s="10"/>
      <c r="BH1121" s="10"/>
    </row>
    <row r="1122" spans="1:60" s="83" customFormat="1" x14ac:dyDescent="0.25">
      <c r="A1122" s="91"/>
      <c r="B1122" s="92"/>
      <c r="O1122" s="10"/>
      <c r="P1122" s="10"/>
      <c r="Q1122" s="10"/>
      <c r="R1122" s="10"/>
      <c r="S1122" s="10"/>
      <c r="T1122" s="10"/>
      <c r="U1122" s="10"/>
      <c r="V1122" s="10"/>
      <c r="W1122" s="10"/>
      <c r="X1122" s="10"/>
      <c r="Y1122" s="10"/>
      <c r="Z1122" s="10"/>
      <c r="AA1122" s="10"/>
      <c r="AB1122" s="10"/>
      <c r="AC1122" s="10"/>
      <c r="AD1122" s="10"/>
      <c r="AE1122" s="10"/>
      <c r="AF1122" s="10"/>
      <c r="AG1122" s="10"/>
      <c r="AH1122" s="10"/>
      <c r="AI1122" s="10"/>
      <c r="AJ1122" s="10"/>
      <c r="AK1122" s="10"/>
      <c r="AL1122" s="10"/>
      <c r="AM1122" s="10"/>
      <c r="AN1122" s="10"/>
      <c r="AO1122" s="10"/>
      <c r="AP1122" s="10"/>
      <c r="AQ1122" s="10"/>
      <c r="AR1122" s="10"/>
      <c r="AS1122" s="10"/>
      <c r="AT1122" s="10"/>
      <c r="AU1122" s="10"/>
      <c r="AV1122" s="10"/>
      <c r="AW1122" s="10"/>
      <c r="AX1122" s="10"/>
      <c r="AY1122" s="10"/>
      <c r="AZ1122" s="10"/>
      <c r="BA1122" s="10"/>
      <c r="BB1122" s="10"/>
      <c r="BC1122" s="10"/>
      <c r="BD1122" s="10"/>
      <c r="BE1122" s="10"/>
      <c r="BF1122" s="10"/>
      <c r="BG1122" s="10"/>
      <c r="BH1122" s="10"/>
    </row>
    <row r="1123" spans="1:60" s="83" customFormat="1" x14ac:dyDescent="0.25">
      <c r="A1123" s="91"/>
      <c r="B1123" s="92"/>
      <c r="O1123" s="10"/>
      <c r="P1123" s="10"/>
      <c r="Q1123" s="10"/>
      <c r="R1123" s="10"/>
      <c r="S1123" s="10"/>
      <c r="T1123" s="10"/>
      <c r="U1123" s="10"/>
      <c r="V1123" s="10"/>
      <c r="W1123" s="10"/>
      <c r="X1123" s="10"/>
      <c r="Y1123" s="10"/>
      <c r="Z1123" s="10"/>
      <c r="AA1123" s="10"/>
      <c r="AB1123" s="10"/>
      <c r="AC1123" s="10"/>
      <c r="AD1123" s="10"/>
      <c r="AE1123" s="10"/>
      <c r="AF1123" s="10"/>
      <c r="AG1123" s="10"/>
      <c r="AH1123" s="10"/>
      <c r="AI1123" s="10"/>
      <c r="AJ1123" s="10"/>
      <c r="AK1123" s="10"/>
      <c r="AL1123" s="10"/>
      <c r="AM1123" s="10"/>
      <c r="AN1123" s="10"/>
      <c r="AO1123" s="10"/>
      <c r="AP1123" s="10"/>
      <c r="AQ1123" s="10"/>
      <c r="AR1123" s="10"/>
      <c r="AS1123" s="10"/>
      <c r="AT1123" s="10"/>
      <c r="AU1123" s="10"/>
      <c r="AV1123" s="10"/>
      <c r="AW1123" s="10"/>
      <c r="AX1123" s="10"/>
      <c r="AY1123" s="10"/>
      <c r="AZ1123" s="10"/>
      <c r="BA1123" s="10"/>
      <c r="BB1123" s="10"/>
      <c r="BC1123" s="10"/>
      <c r="BD1123" s="10"/>
      <c r="BE1123" s="10"/>
      <c r="BF1123" s="10"/>
      <c r="BG1123" s="10"/>
      <c r="BH1123" s="10"/>
    </row>
    <row r="1124" spans="1:60" s="83" customFormat="1" x14ac:dyDescent="0.25">
      <c r="A1124" s="91"/>
      <c r="B1124" s="92"/>
      <c r="O1124" s="10"/>
      <c r="P1124" s="10"/>
      <c r="Q1124" s="10"/>
      <c r="R1124" s="10"/>
      <c r="S1124" s="10"/>
      <c r="T1124" s="10"/>
      <c r="U1124" s="10"/>
      <c r="V1124" s="10"/>
      <c r="W1124" s="10"/>
      <c r="X1124" s="10"/>
      <c r="Y1124" s="10"/>
      <c r="Z1124" s="10"/>
      <c r="AA1124" s="10"/>
      <c r="AB1124" s="10"/>
      <c r="AC1124" s="10"/>
      <c r="AD1124" s="10"/>
      <c r="AE1124" s="10"/>
      <c r="AF1124" s="10"/>
      <c r="AG1124" s="10"/>
      <c r="AH1124" s="10"/>
      <c r="AI1124" s="10"/>
      <c r="AJ1124" s="10"/>
      <c r="AK1124" s="10"/>
      <c r="AL1124" s="10"/>
      <c r="AM1124" s="10"/>
      <c r="AN1124" s="10"/>
      <c r="AO1124" s="10"/>
      <c r="AP1124" s="10"/>
      <c r="AQ1124" s="10"/>
      <c r="AR1124" s="10"/>
      <c r="AS1124" s="10"/>
      <c r="AT1124" s="10"/>
      <c r="AU1124" s="10"/>
      <c r="AV1124" s="10"/>
      <c r="AW1124" s="10"/>
      <c r="AX1124" s="10"/>
      <c r="AY1124" s="10"/>
      <c r="AZ1124" s="10"/>
      <c r="BA1124" s="10"/>
      <c r="BB1124" s="10"/>
      <c r="BC1124" s="10"/>
      <c r="BD1124" s="10"/>
      <c r="BE1124" s="10"/>
      <c r="BF1124" s="10"/>
      <c r="BG1124" s="10"/>
      <c r="BH1124" s="10"/>
    </row>
    <row r="1125" spans="1:60" s="83" customFormat="1" x14ac:dyDescent="0.25">
      <c r="A1125" s="91"/>
      <c r="B1125" s="92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0"/>
      <c r="AF1125" s="10"/>
      <c r="AG1125" s="10"/>
      <c r="AH1125" s="10"/>
      <c r="AI1125" s="10"/>
      <c r="AJ1125" s="10"/>
      <c r="AK1125" s="10"/>
      <c r="AL1125" s="10"/>
      <c r="AM1125" s="10"/>
      <c r="AN1125" s="10"/>
      <c r="AO1125" s="10"/>
      <c r="AP1125" s="10"/>
      <c r="AQ1125" s="10"/>
      <c r="AR1125" s="10"/>
      <c r="AS1125" s="10"/>
      <c r="AT1125" s="10"/>
      <c r="AU1125" s="10"/>
      <c r="AV1125" s="10"/>
      <c r="AW1125" s="10"/>
      <c r="AX1125" s="10"/>
      <c r="AY1125" s="10"/>
      <c r="AZ1125" s="10"/>
      <c r="BA1125" s="10"/>
      <c r="BB1125" s="10"/>
      <c r="BC1125" s="10"/>
      <c r="BD1125" s="10"/>
      <c r="BE1125" s="10"/>
      <c r="BF1125" s="10"/>
      <c r="BG1125" s="10"/>
      <c r="BH1125" s="10"/>
    </row>
    <row r="1126" spans="1:60" s="83" customFormat="1" x14ac:dyDescent="0.25">
      <c r="A1126" s="91"/>
      <c r="B1126" s="92"/>
      <c r="O1126" s="10"/>
      <c r="P1126" s="10"/>
      <c r="Q1126" s="10"/>
      <c r="R1126" s="10"/>
      <c r="S1126" s="10"/>
      <c r="T1126" s="10"/>
      <c r="U1126" s="10"/>
      <c r="V1126" s="10"/>
      <c r="W1126" s="10"/>
      <c r="X1126" s="10"/>
      <c r="Y1126" s="10"/>
      <c r="Z1126" s="10"/>
      <c r="AA1126" s="10"/>
      <c r="AB1126" s="10"/>
      <c r="AC1126" s="10"/>
      <c r="AD1126" s="10"/>
      <c r="AE1126" s="10"/>
      <c r="AF1126" s="10"/>
      <c r="AG1126" s="10"/>
      <c r="AH1126" s="10"/>
      <c r="AI1126" s="10"/>
      <c r="AJ1126" s="10"/>
      <c r="AK1126" s="10"/>
      <c r="AL1126" s="10"/>
      <c r="AM1126" s="10"/>
      <c r="AN1126" s="10"/>
      <c r="AO1126" s="10"/>
      <c r="AP1126" s="10"/>
      <c r="AQ1126" s="10"/>
      <c r="AR1126" s="10"/>
      <c r="AS1126" s="10"/>
      <c r="AT1126" s="10"/>
      <c r="AU1126" s="10"/>
      <c r="AV1126" s="10"/>
      <c r="AW1126" s="10"/>
      <c r="AX1126" s="10"/>
      <c r="AY1126" s="10"/>
      <c r="AZ1126" s="10"/>
      <c r="BA1126" s="10"/>
      <c r="BB1126" s="10"/>
      <c r="BC1126" s="10"/>
      <c r="BD1126" s="10"/>
      <c r="BE1126" s="10"/>
      <c r="BF1126" s="10"/>
      <c r="BG1126" s="10"/>
      <c r="BH1126" s="10"/>
    </row>
    <row r="1127" spans="1:60" s="83" customFormat="1" x14ac:dyDescent="0.25">
      <c r="A1127" s="91"/>
      <c r="B1127" s="92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0"/>
      <c r="AF1127" s="10"/>
      <c r="AG1127" s="10"/>
      <c r="AH1127" s="10"/>
      <c r="AI1127" s="10"/>
      <c r="AJ1127" s="10"/>
      <c r="AK1127" s="10"/>
      <c r="AL1127" s="10"/>
      <c r="AM1127" s="10"/>
      <c r="AN1127" s="10"/>
      <c r="AO1127" s="10"/>
      <c r="AP1127" s="10"/>
      <c r="AQ1127" s="10"/>
      <c r="AR1127" s="10"/>
      <c r="AS1127" s="10"/>
      <c r="AT1127" s="10"/>
      <c r="AU1127" s="10"/>
      <c r="AV1127" s="10"/>
      <c r="AW1127" s="10"/>
      <c r="AX1127" s="10"/>
      <c r="AY1127" s="10"/>
      <c r="AZ1127" s="10"/>
      <c r="BA1127" s="10"/>
      <c r="BB1127" s="10"/>
      <c r="BC1127" s="10"/>
      <c r="BD1127" s="10"/>
      <c r="BE1127" s="10"/>
      <c r="BF1127" s="10"/>
      <c r="BG1127" s="10"/>
      <c r="BH1127" s="10"/>
    </row>
    <row r="1128" spans="1:60" s="83" customFormat="1" x14ac:dyDescent="0.25">
      <c r="A1128" s="91"/>
      <c r="B1128" s="92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0"/>
      <c r="AC1128" s="10"/>
      <c r="AD1128" s="10"/>
      <c r="AE1128" s="10"/>
      <c r="AF1128" s="10"/>
      <c r="AG1128" s="10"/>
      <c r="AH1128" s="10"/>
      <c r="AI1128" s="10"/>
      <c r="AJ1128" s="10"/>
      <c r="AK1128" s="10"/>
      <c r="AL1128" s="10"/>
      <c r="AM1128" s="10"/>
      <c r="AN1128" s="10"/>
      <c r="AO1128" s="10"/>
      <c r="AP1128" s="10"/>
      <c r="AQ1128" s="10"/>
      <c r="AR1128" s="10"/>
      <c r="AS1128" s="10"/>
      <c r="AT1128" s="10"/>
      <c r="AU1128" s="10"/>
      <c r="AV1128" s="10"/>
      <c r="AW1128" s="10"/>
      <c r="AX1128" s="10"/>
      <c r="AY1128" s="10"/>
      <c r="AZ1128" s="10"/>
      <c r="BA1128" s="10"/>
      <c r="BB1128" s="10"/>
      <c r="BC1128" s="10"/>
      <c r="BD1128" s="10"/>
      <c r="BE1128" s="10"/>
      <c r="BF1128" s="10"/>
      <c r="BG1128" s="10"/>
      <c r="BH1128" s="10"/>
    </row>
    <row r="1129" spans="1:60" s="83" customFormat="1" x14ac:dyDescent="0.25">
      <c r="A1129" s="91"/>
      <c r="B1129" s="92"/>
      <c r="O1129" s="10"/>
      <c r="P1129" s="10"/>
      <c r="Q1129" s="10"/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0"/>
      <c r="AF1129" s="10"/>
      <c r="AG1129" s="10"/>
      <c r="AH1129" s="10"/>
      <c r="AI1129" s="10"/>
      <c r="AJ1129" s="10"/>
      <c r="AK1129" s="10"/>
      <c r="AL1129" s="10"/>
      <c r="AM1129" s="10"/>
      <c r="AN1129" s="10"/>
      <c r="AO1129" s="10"/>
      <c r="AP1129" s="10"/>
      <c r="AQ1129" s="10"/>
      <c r="AR1129" s="10"/>
      <c r="AS1129" s="10"/>
      <c r="AT1129" s="10"/>
      <c r="AU1129" s="10"/>
      <c r="AV1129" s="10"/>
      <c r="AW1129" s="10"/>
      <c r="AX1129" s="10"/>
      <c r="AY1129" s="10"/>
      <c r="AZ1129" s="10"/>
      <c r="BA1129" s="10"/>
      <c r="BB1129" s="10"/>
      <c r="BC1129" s="10"/>
      <c r="BD1129" s="10"/>
      <c r="BE1129" s="10"/>
      <c r="BF1129" s="10"/>
      <c r="BG1129" s="10"/>
      <c r="BH1129" s="10"/>
    </row>
    <row r="1130" spans="1:60" s="83" customFormat="1" x14ac:dyDescent="0.25">
      <c r="A1130" s="91"/>
      <c r="B1130" s="92"/>
      <c r="O1130" s="10"/>
      <c r="P1130" s="10"/>
      <c r="Q1130" s="10"/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  <c r="AT1130" s="10"/>
      <c r="AU1130" s="10"/>
      <c r="AV1130" s="10"/>
      <c r="AW1130" s="10"/>
      <c r="AX1130" s="10"/>
      <c r="AY1130" s="10"/>
      <c r="AZ1130" s="10"/>
      <c r="BA1130" s="10"/>
      <c r="BB1130" s="10"/>
      <c r="BC1130" s="10"/>
      <c r="BD1130" s="10"/>
      <c r="BE1130" s="10"/>
      <c r="BF1130" s="10"/>
      <c r="BG1130" s="10"/>
      <c r="BH1130" s="10"/>
    </row>
    <row r="1131" spans="1:60" s="83" customFormat="1" x14ac:dyDescent="0.25">
      <c r="A1131" s="91"/>
      <c r="B1131" s="92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0"/>
      <c r="AF1131" s="10"/>
      <c r="AG1131" s="10"/>
      <c r="AH1131" s="10"/>
      <c r="AI1131" s="10"/>
      <c r="AJ1131" s="10"/>
      <c r="AK1131" s="10"/>
      <c r="AL1131" s="10"/>
      <c r="AM1131" s="10"/>
      <c r="AN1131" s="10"/>
      <c r="AO1131" s="10"/>
      <c r="AP1131" s="10"/>
      <c r="AQ1131" s="10"/>
      <c r="AR1131" s="10"/>
      <c r="AS1131" s="10"/>
      <c r="AT1131" s="10"/>
      <c r="AU1131" s="10"/>
      <c r="AV1131" s="10"/>
      <c r="AW1131" s="10"/>
      <c r="AX1131" s="10"/>
      <c r="AY1131" s="10"/>
      <c r="AZ1131" s="10"/>
      <c r="BA1131" s="10"/>
      <c r="BB1131" s="10"/>
      <c r="BC1131" s="10"/>
      <c r="BD1131" s="10"/>
      <c r="BE1131" s="10"/>
      <c r="BF1131" s="10"/>
      <c r="BG1131" s="10"/>
      <c r="BH1131" s="10"/>
    </row>
    <row r="1132" spans="1:60" s="83" customFormat="1" x14ac:dyDescent="0.25">
      <c r="A1132" s="91"/>
      <c r="B1132" s="92"/>
      <c r="O1132" s="10"/>
      <c r="P1132" s="10"/>
      <c r="Q1132" s="10"/>
      <c r="R1132" s="10"/>
      <c r="S1132" s="10"/>
      <c r="T1132" s="10"/>
      <c r="U1132" s="10"/>
      <c r="V1132" s="10"/>
      <c r="W1132" s="10"/>
      <c r="X1132" s="10"/>
      <c r="Y1132" s="10"/>
      <c r="Z1132" s="10"/>
      <c r="AA1132" s="10"/>
      <c r="AB1132" s="10"/>
      <c r="AC1132" s="10"/>
      <c r="AD1132" s="10"/>
      <c r="AE1132" s="10"/>
      <c r="AF1132" s="10"/>
      <c r="AG1132" s="10"/>
      <c r="AH1132" s="10"/>
      <c r="AI1132" s="10"/>
      <c r="AJ1132" s="10"/>
      <c r="AK1132" s="10"/>
      <c r="AL1132" s="10"/>
      <c r="AM1132" s="10"/>
      <c r="AN1132" s="10"/>
      <c r="AO1132" s="10"/>
      <c r="AP1132" s="10"/>
      <c r="AQ1132" s="10"/>
      <c r="AR1132" s="10"/>
      <c r="AS1132" s="10"/>
      <c r="AT1132" s="10"/>
      <c r="AU1132" s="10"/>
      <c r="AV1132" s="10"/>
      <c r="AW1132" s="10"/>
      <c r="AX1132" s="10"/>
      <c r="AY1132" s="10"/>
      <c r="AZ1132" s="10"/>
      <c r="BA1132" s="10"/>
      <c r="BB1132" s="10"/>
      <c r="BC1132" s="10"/>
      <c r="BD1132" s="10"/>
      <c r="BE1132" s="10"/>
      <c r="BF1132" s="10"/>
      <c r="BG1132" s="10"/>
      <c r="BH1132" s="10"/>
    </row>
    <row r="1133" spans="1:60" s="83" customFormat="1" x14ac:dyDescent="0.25">
      <c r="A1133" s="91"/>
      <c r="B1133" s="92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  <c r="AF1133" s="10"/>
      <c r="AG1133" s="10"/>
      <c r="AH1133" s="10"/>
      <c r="AI1133" s="10"/>
      <c r="AJ1133" s="10"/>
      <c r="AK1133" s="10"/>
      <c r="AL1133" s="10"/>
      <c r="AM1133" s="10"/>
      <c r="AN1133" s="10"/>
      <c r="AO1133" s="10"/>
      <c r="AP1133" s="10"/>
      <c r="AQ1133" s="10"/>
      <c r="AR1133" s="10"/>
      <c r="AS1133" s="10"/>
      <c r="AT1133" s="10"/>
      <c r="AU1133" s="10"/>
      <c r="AV1133" s="10"/>
      <c r="AW1133" s="10"/>
      <c r="AX1133" s="10"/>
      <c r="AY1133" s="10"/>
      <c r="AZ1133" s="10"/>
      <c r="BA1133" s="10"/>
      <c r="BB1133" s="10"/>
      <c r="BC1133" s="10"/>
      <c r="BD1133" s="10"/>
      <c r="BE1133" s="10"/>
      <c r="BF1133" s="10"/>
      <c r="BG1133" s="10"/>
      <c r="BH1133" s="10"/>
    </row>
    <row r="1134" spans="1:60" s="83" customFormat="1" x14ac:dyDescent="0.25">
      <c r="A1134" s="91"/>
      <c r="B1134" s="92"/>
      <c r="O1134" s="10"/>
      <c r="P1134" s="10"/>
      <c r="Q1134" s="10"/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0"/>
      <c r="AF1134" s="10"/>
      <c r="AG1134" s="10"/>
      <c r="AH1134" s="10"/>
      <c r="AI1134" s="10"/>
      <c r="AJ1134" s="10"/>
      <c r="AK1134" s="10"/>
      <c r="AL1134" s="10"/>
      <c r="AM1134" s="10"/>
      <c r="AN1134" s="10"/>
      <c r="AO1134" s="10"/>
      <c r="AP1134" s="10"/>
      <c r="AQ1134" s="10"/>
      <c r="AR1134" s="10"/>
      <c r="AS1134" s="10"/>
      <c r="AT1134" s="10"/>
      <c r="AU1134" s="10"/>
      <c r="AV1134" s="10"/>
      <c r="AW1134" s="10"/>
      <c r="AX1134" s="10"/>
      <c r="AY1134" s="10"/>
      <c r="AZ1134" s="10"/>
      <c r="BA1134" s="10"/>
      <c r="BB1134" s="10"/>
      <c r="BC1134" s="10"/>
      <c r="BD1134" s="10"/>
      <c r="BE1134" s="10"/>
      <c r="BF1134" s="10"/>
      <c r="BG1134" s="10"/>
      <c r="BH1134" s="10"/>
    </row>
    <row r="1135" spans="1:60" s="83" customFormat="1" x14ac:dyDescent="0.25">
      <c r="A1135" s="91"/>
      <c r="B1135" s="92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0"/>
      <c r="AF1135" s="10"/>
      <c r="AG1135" s="10"/>
      <c r="AH1135" s="10"/>
      <c r="AI1135" s="10"/>
      <c r="AJ1135" s="10"/>
      <c r="AK1135" s="10"/>
      <c r="AL1135" s="10"/>
      <c r="AM1135" s="10"/>
      <c r="AN1135" s="10"/>
      <c r="AO1135" s="10"/>
      <c r="AP1135" s="10"/>
      <c r="AQ1135" s="10"/>
      <c r="AR1135" s="10"/>
      <c r="AS1135" s="10"/>
      <c r="AT1135" s="10"/>
      <c r="AU1135" s="10"/>
      <c r="AV1135" s="10"/>
      <c r="AW1135" s="10"/>
      <c r="AX1135" s="10"/>
      <c r="AY1135" s="10"/>
      <c r="AZ1135" s="10"/>
      <c r="BA1135" s="10"/>
      <c r="BB1135" s="10"/>
      <c r="BC1135" s="10"/>
      <c r="BD1135" s="10"/>
      <c r="BE1135" s="10"/>
      <c r="BF1135" s="10"/>
      <c r="BG1135" s="10"/>
      <c r="BH1135" s="10"/>
    </row>
    <row r="1136" spans="1:60" s="83" customFormat="1" x14ac:dyDescent="0.25">
      <c r="A1136" s="91"/>
      <c r="B1136" s="92"/>
      <c r="O1136" s="10"/>
      <c r="P1136" s="10"/>
      <c r="Q1136" s="10"/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  <c r="AP1136" s="10"/>
      <c r="AQ1136" s="10"/>
      <c r="AR1136" s="10"/>
      <c r="AS1136" s="10"/>
      <c r="AT1136" s="10"/>
      <c r="AU1136" s="10"/>
      <c r="AV1136" s="10"/>
      <c r="AW1136" s="10"/>
      <c r="AX1136" s="10"/>
      <c r="AY1136" s="10"/>
      <c r="AZ1136" s="10"/>
      <c r="BA1136" s="10"/>
      <c r="BB1136" s="10"/>
      <c r="BC1136" s="10"/>
      <c r="BD1136" s="10"/>
      <c r="BE1136" s="10"/>
      <c r="BF1136" s="10"/>
      <c r="BG1136" s="10"/>
      <c r="BH1136" s="10"/>
    </row>
    <row r="1137" spans="1:60" s="83" customFormat="1" x14ac:dyDescent="0.25">
      <c r="A1137" s="91"/>
      <c r="B1137" s="92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0"/>
      <c r="AF1137" s="10"/>
      <c r="AG1137" s="10"/>
      <c r="AH1137" s="10"/>
      <c r="AI1137" s="10"/>
      <c r="AJ1137" s="10"/>
      <c r="AK1137" s="10"/>
      <c r="AL1137" s="10"/>
      <c r="AM1137" s="10"/>
      <c r="AN1137" s="10"/>
      <c r="AO1137" s="10"/>
      <c r="AP1137" s="10"/>
      <c r="AQ1137" s="10"/>
      <c r="AR1137" s="10"/>
      <c r="AS1137" s="10"/>
      <c r="AT1137" s="10"/>
      <c r="AU1137" s="10"/>
      <c r="AV1137" s="10"/>
      <c r="AW1137" s="10"/>
      <c r="AX1137" s="10"/>
      <c r="AY1137" s="10"/>
      <c r="AZ1137" s="10"/>
      <c r="BA1137" s="10"/>
      <c r="BB1137" s="10"/>
      <c r="BC1137" s="10"/>
      <c r="BD1137" s="10"/>
      <c r="BE1137" s="10"/>
      <c r="BF1137" s="10"/>
      <c r="BG1137" s="10"/>
      <c r="BH1137" s="10"/>
    </row>
    <row r="1138" spans="1:60" s="83" customFormat="1" x14ac:dyDescent="0.25">
      <c r="A1138" s="91"/>
      <c r="B1138" s="92"/>
      <c r="O1138" s="10"/>
      <c r="P1138" s="10"/>
      <c r="Q1138" s="10"/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0"/>
      <c r="AF1138" s="10"/>
      <c r="AG1138" s="10"/>
      <c r="AH1138" s="10"/>
      <c r="AI1138" s="10"/>
      <c r="AJ1138" s="10"/>
      <c r="AK1138" s="10"/>
      <c r="AL1138" s="10"/>
      <c r="AM1138" s="10"/>
      <c r="AN1138" s="10"/>
      <c r="AO1138" s="10"/>
      <c r="AP1138" s="10"/>
      <c r="AQ1138" s="10"/>
      <c r="AR1138" s="10"/>
      <c r="AS1138" s="10"/>
      <c r="AT1138" s="10"/>
      <c r="AU1138" s="10"/>
      <c r="AV1138" s="10"/>
      <c r="AW1138" s="10"/>
      <c r="AX1138" s="10"/>
      <c r="AY1138" s="10"/>
      <c r="AZ1138" s="10"/>
      <c r="BA1138" s="10"/>
      <c r="BB1138" s="10"/>
      <c r="BC1138" s="10"/>
      <c r="BD1138" s="10"/>
      <c r="BE1138" s="10"/>
      <c r="BF1138" s="10"/>
      <c r="BG1138" s="10"/>
      <c r="BH1138" s="10"/>
    </row>
    <row r="1139" spans="1:60" s="83" customFormat="1" x14ac:dyDescent="0.25">
      <c r="A1139" s="91"/>
      <c r="B1139" s="92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0"/>
      <c r="AF1139" s="10"/>
      <c r="AG1139" s="10"/>
      <c r="AH1139" s="10"/>
      <c r="AI1139" s="10"/>
      <c r="AJ1139" s="10"/>
      <c r="AK1139" s="10"/>
      <c r="AL1139" s="10"/>
      <c r="AM1139" s="10"/>
      <c r="AN1139" s="10"/>
      <c r="AO1139" s="10"/>
      <c r="AP1139" s="10"/>
      <c r="AQ1139" s="10"/>
      <c r="AR1139" s="10"/>
      <c r="AS1139" s="10"/>
      <c r="AT1139" s="10"/>
      <c r="AU1139" s="10"/>
      <c r="AV1139" s="10"/>
      <c r="AW1139" s="10"/>
      <c r="AX1139" s="10"/>
      <c r="AY1139" s="10"/>
      <c r="AZ1139" s="10"/>
      <c r="BA1139" s="10"/>
      <c r="BB1139" s="10"/>
      <c r="BC1139" s="10"/>
      <c r="BD1139" s="10"/>
      <c r="BE1139" s="10"/>
      <c r="BF1139" s="10"/>
      <c r="BG1139" s="10"/>
      <c r="BH1139" s="10"/>
    </row>
    <row r="1140" spans="1:60" s="83" customFormat="1" x14ac:dyDescent="0.25">
      <c r="A1140" s="91"/>
      <c r="B1140" s="92"/>
      <c r="O1140" s="10"/>
      <c r="P1140" s="10"/>
      <c r="Q1140" s="10"/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0"/>
      <c r="AF1140" s="10"/>
      <c r="AG1140" s="10"/>
      <c r="AH1140" s="10"/>
      <c r="AI1140" s="10"/>
      <c r="AJ1140" s="10"/>
      <c r="AK1140" s="10"/>
      <c r="AL1140" s="10"/>
      <c r="AM1140" s="10"/>
      <c r="AN1140" s="10"/>
      <c r="AO1140" s="10"/>
      <c r="AP1140" s="10"/>
      <c r="AQ1140" s="10"/>
      <c r="AR1140" s="10"/>
      <c r="AS1140" s="10"/>
      <c r="AT1140" s="10"/>
      <c r="AU1140" s="10"/>
      <c r="AV1140" s="10"/>
      <c r="AW1140" s="10"/>
      <c r="AX1140" s="10"/>
      <c r="AY1140" s="10"/>
      <c r="AZ1140" s="10"/>
      <c r="BA1140" s="10"/>
      <c r="BB1140" s="10"/>
      <c r="BC1140" s="10"/>
      <c r="BD1140" s="10"/>
      <c r="BE1140" s="10"/>
      <c r="BF1140" s="10"/>
      <c r="BG1140" s="10"/>
      <c r="BH1140" s="10"/>
    </row>
    <row r="1141" spans="1:60" s="83" customFormat="1" x14ac:dyDescent="0.25">
      <c r="A1141" s="91"/>
      <c r="B1141" s="92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0"/>
      <c r="AF1141" s="10"/>
      <c r="AG1141" s="10"/>
      <c r="AH1141" s="10"/>
      <c r="AI1141" s="10"/>
      <c r="AJ1141" s="10"/>
      <c r="AK1141" s="10"/>
      <c r="AL1141" s="10"/>
      <c r="AM1141" s="10"/>
      <c r="AN1141" s="10"/>
      <c r="AO1141" s="10"/>
      <c r="AP1141" s="10"/>
      <c r="AQ1141" s="10"/>
      <c r="AR1141" s="10"/>
      <c r="AS1141" s="10"/>
      <c r="AT1141" s="10"/>
      <c r="AU1141" s="10"/>
      <c r="AV1141" s="10"/>
      <c r="AW1141" s="10"/>
      <c r="AX1141" s="10"/>
      <c r="AY1141" s="10"/>
      <c r="AZ1141" s="10"/>
      <c r="BA1141" s="10"/>
      <c r="BB1141" s="10"/>
      <c r="BC1141" s="10"/>
      <c r="BD1141" s="10"/>
      <c r="BE1141" s="10"/>
      <c r="BF1141" s="10"/>
      <c r="BG1141" s="10"/>
      <c r="BH1141" s="10"/>
    </row>
    <row r="1142" spans="1:60" s="83" customFormat="1" x14ac:dyDescent="0.25">
      <c r="A1142" s="91"/>
      <c r="B1142" s="92"/>
      <c r="O1142" s="10"/>
      <c r="P1142" s="10"/>
      <c r="Q1142" s="10"/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  <c r="AB1142" s="10"/>
      <c r="AC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  <c r="AP1142" s="10"/>
      <c r="AQ1142" s="10"/>
      <c r="AR1142" s="10"/>
      <c r="AS1142" s="10"/>
      <c r="AT1142" s="10"/>
      <c r="AU1142" s="10"/>
      <c r="AV1142" s="10"/>
      <c r="AW1142" s="10"/>
      <c r="AX1142" s="10"/>
      <c r="AY1142" s="10"/>
      <c r="AZ1142" s="10"/>
      <c r="BA1142" s="10"/>
      <c r="BB1142" s="10"/>
      <c r="BC1142" s="10"/>
      <c r="BD1142" s="10"/>
      <c r="BE1142" s="10"/>
      <c r="BF1142" s="10"/>
      <c r="BG1142" s="10"/>
      <c r="BH1142" s="10"/>
    </row>
    <row r="1143" spans="1:60" s="83" customFormat="1" x14ac:dyDescent="0.25">
      <c r="A1143" s="91"/>
      <c r="B1143" s="92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/>
      <c r="BE1143" s="10"/>
      <c r="BF1143" s="10"/>
      <c r="BG1143" s="10"/>
      <c r="BH1143" s="10"/>
    </row>
    <row r="1144" spans="1:60" s="83" customFormat="1" x14ac:dyDescent="0.25">
      <c r="A1144" s="91"/>
      <c r="B1144" s="92"/>
      <c r="O1144" s="10"/>
      <c r="P1144" s="10"/>
      <c r="Q1144" s="10"/>
      <c r="R1144" s="10"/>
      <c r="S1144" s="10"/>
      <c r="T1144" s="10"/>
      <c r="U1144" s="10"/>
      <c r="V1144" s="10"/>
      <c r="W1144" s="10"/>
      <c r="X1144" s="10"/>
      <c r="Y1144" s="10"/>
      <c r="Z1144" s="10"/>
      <c r="AA1144" s="10"/>
      <c r="AB1144" s="10"/>
      <c r="AC1144" s="10"/>
      <c r="AD1144" s="10"/>
      <c r="AE1144" s="10"/>
      <c r="AF1144" s="10"/>
      <c r="AG1144" s="10"/>
      <c r="AH1144" s="10"/>
      <c r="AI1144" s="10"/>
      <c r="AJ1144" s="10"/>
      <c r="AK1144" s="10"/>
      <c r="AL1144" s="10"/>
      <c r="AM1144" s="10"/>
      <c r="AN1144" s="10"/>
      <c r="AO1144" s="10"/>
      <c r="AP1144" s="10"/>
      <c r="AQ1144" s="10"/>
      <c r="AR1144" s="10"/>
      <c r="AS1144" s="10"/>
      <c r="AT1144" s="10"/>
      <c r="AU1144" s="10"/>
      <c r="AV1144" s="10"/>
      <c r="AW1144" s="10"/>
      <c r="AX1144" s="10"/>
      <c r="AY1144" s="10"/>
      <c r="AZ1144" s="10"/>
      <c r="BA1144" s="10"/>
      <c r="BB1144" s="10"/>
      <c r="BC1144" s="10"/>
      <c r="BD1144" s="10"/>
      <c r="BE1144" s="10"/>
      <c r="BF1144" s="10"/>
      <c r="BG1144" s="10"/>
      <c r="BH1144" s="10"/>
    </row>
    <row r="1145" spans="1:60" s="83" customFormat="1" x14ac:dyDescent="0.25">
      <c r="A1145" s="91"/>
      <c r="B1145" s="92"/>
      <c r="O1145" s="10"/>
      <c r="P1145" s="10"/>
      <c r="Q1145" s="10"/>
      <c r="R1145" s="10"/>
      <c r="S1145" s="10"/>
      <c r="T1145" s="10"/>
      <c r="U1145" s="10"/>
      <c r="V1145" s="10"/>
      <c r="W1145" s="10"/>
      <c r="X1145" s="10"/>
      <c r="Y1145" s="10"/>
      <c r="Z1145" s="10"/>
      <c r="AA1145" s="10"/>
      <c r="AB1145" s="10"/>
      <c r="AC1145" s="10"/>
      <c r="AD1145" s="10"/>
      <c r="AE1145" s="10"/>
      <c r="AF1145" s="10"/>
      <c r="AG1145" s="10"/>
      <c r="AH1145" s="10"/>
      <c r="AI1145" s="10"/>
      <c r="AJ1145" s="10"/>
      <c r="AK1145" s="10"/>
      <c r="AL1145" s="10"/>
      <c r="AM1145" s="10"/>
      <c r="AN1145" s="10"/>
      <c r="AO1145" s="10"/>
      <c r="AP1145" s="10"/>
      <c r="AQ1145" s="10"/>
      <c r="AR1145" s="10"/>
      <c r="AS1145" s="10"/>
      <c r="AT1145" s="10"/>
      <c r="AU1145" s="10"/>
      <c r="AV1145" s="10"/>
      <c r="AW1145" s="10"/>
      <c r="AX1145" s="10"/>
      <c r="AY1145" s="10"/>
      <c r="AZ1145" s="10"/>
      <c r="BA1145" s="10"/>
      <c r="BB1145" s="10"/>
      <c r="BC1145" s="10"/>
      <c r="BD1145" s="10"/>
      <c r="BE1145" s="10"/>
      <c r="BF1145" s="10"/>
      <c r="BG1145" s="10"/>
      <c r="BH1145" s="10"/>
    </row>
    <row r="1146" spans="1:60" s="83" customFormat="1" x14ac:dyDescent="0.25">
      <c r="A1146" s="91"/>
      <c r="B1146" s="92"/>
      <c r="O1146" s="10"/>
      <c r="P1146" s="10"/>
      <c r="Q1146" s="10"/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  <c r="AB1146" s="10"/>
      <c r="AC1146" s="10"/>
      <c r="AD1146" s="10"/>
      <c r="AE1146" s="10"/>
      <c r="AF1146" s="10"/>
      <c r="AG1146" s="10"/>
      <c r="AH1146" s="10"/>
      <c r="AI1146" s="10"/>
      <c r="AJ1146" s="10"/>
      <c r="AK1146" s="10"/>
      <c r="AL1146" s="10"/>
      <c r="AM1146" s="10"/>
      <c r="AN1146" s="10"/>
      <c r="AO1146" s="10"/>
      <c r="AP1146" s="10"/>
      <c r="AQ1146" s="10"/>
      <c r="AR1146" s="10"/>
      <c r="AS1146" s="10"/>
      <c r="AT1146" s="10"/>
      <c r="AU1146" s="10"/>
      <c r="AV1146" s="10"/>
      <c r="AW1146" s="10"/>
      <c r="AX1146" s="10"/>
      <c r="AY1146" s="10"/>
      <c r="AZ1146" s="10"/>
      <c r="BA1146" s="10"/>
      <c r="BB1146" s="10"/>
      <c r="BC1146" s="10"/>
      <c r="BD1146" s="10"/>
      <c r="BE1146" s="10"/>
      <c r="BF1146" s="10"/>
      <c r="BG1146" s="10"/>
      <c r="BH1146" s="10"/>
    </row>
    <row r="1147" spans="1:60" s="83" customFormat="1" x14ac:dyDescent="0.25">
      <c r="A1147" s="91"/>
      <c r="B1147" s="92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  <c r="AB1147" s="10"/>
      <c r="AC1147" s="10"/>
      <c r="AD1147" s="10"/>
      <c r="AE1147" s="10"/>
      <c r="AF1147" s="10"/>
      <c r="AG1147" s="10"/>
      <c r="AH1147" s="10"/>
      <c r="AI1147" s="10"/>
      <c r="AJ1147" s="10"/>
      <c r="AK1147" s="10"/>
      <c r="AL1147" s="10"/>
      <c r="AM1147" s="10"/>
      <c r="AN1147" s="10"/>
      <c r="AO1147" s="10"/>
      <c r="AP1147" s="10"/>
      <c r="AQ1147" s="10"/>
      <c r="AR1147" s="10"/>
      <c r="AS1147" s="10"/>
      <c r="AT1147" s="10"/>
      <c r="AU1147" s="10"/>
      <c r="AV1147" s="10"/>
      <c r="AW1147" s="10"/>
      <c r="AX1147" s="10"/>
      <c r="AY1147" s="10"/>
      <c r="AZ1147" s="10"/>
      <c r="BA1147" s="10"/>
      <c r="BB1147" s="10"/>
      <c r="BC1147" s="10"/>
      <c r="BD1147" s="10"/>
      <c r="BE1147" s="10"/>
      <c r="BF1147" s="10"/>
      <c r="BG1147" s="10"/>
      <c r="BH1147" s="10"/>
    </row>
    <row r="1148" spans="1:60" s="83" customFormat="1" x14ac:dyDescent="0.25">
      <c r="A1148" s="91"/>
      <c r="B1148" s="92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  <c r="Z1148" s="10"/>
      <c r="AA1148" s="10"/>
      <c r="AB1148" s="10"/>
      <c r="AC1148" s="10"/>
      <c r="AD1148" s="10"/>
      <c r="AE1148" s="10"/>
      <c r="AF1148" s="10"/>
      <c r="AG1148" s="10"/>
      <c r="AH1148" s="10"/>
      <c r="AI1148" s="10"/>
      <c r="AJ1148" s="10"/>
      <c r="AK1148" s="10"/>
      <c r="AL1148" s="10"/>
      <c r="AM1148" s="10"/>
      <c r="AN1148" s="10"/>
      <c r="AO1148" s="10"/>
      <c r="AP1148" s="10"/>
      <c r="AQ1148" s="10"/>
      <c r="AR1148" s="10"/>
      <c r="AS1148" s="10"/>
      <c r="AT1148" s="10"/>
      <c r="AU1148" s="10"/>
      <c r="AV1148" s="10"/>
      <c r="AW1148" s="10"/>
      <c r="AX1148" s="10"/>
      <c r="AY1148" s="10"/>
      <c r="AZ1148" s="10"/>
      <c r="BA1148" s="10"/>
      <c r="BB1148" s="10"/>
      <c r="BC1148" s="10"/>
      <c r="BD1148" s="10"/>
      <c r="BE1148" s="10"/>
      <c r="BF1148" s="10"/>
      <c r="BG1148" s="10"/>
      <c r="BH1148" s="10"/>
    </row>
    <row r="1149" spans="1:60" s="83" customFormat="1" x14ac:dyDescent="0.25">
      <c r="A1149" s="91"/>
      <c r="B1149" s="92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/>
      <c r="BE1149" s="10"/>
      <c r="BF1149" s="10"/>
      <c r="BG1149" s="10"/>
      <c r="BH1149" s="10"/>
    </row>
    <row r="1150" spans="1:60" s="83" customFormat="1" x14ac:dyDescent="0.25">
      <c r="A1150" s="91"/>
      <c r="B1150" s="92"/>
      <c r="O1150" s="10"/>
      <c r="P1150" s="10"/>
      <c r="Q1150" s="10"/>
      <c r="R1150" s="10"/>
      <c r="S1150" s="10"/>
      <c r="T1150" s="10"/>
      <c r="U1150" s="10"/>
      <c r="V1150" s="10"/>
      <c r="W1150" s="10"/>
      <c r="X1150" s="10"/>
      <c r="Y1150" s="10"/>
      <c r="Z1150" s="10"/>
      <c r="AA1150" s="10"/>
      <c r="AB1150" s="10"/>
      <c r="AC1150" s="10"/>
      <c r="AD1150" s="10"/>
      <c r="AE1150" s="10"/>
      <c r="AF1150" s="10"/>
      <c r="AG1150" s="10"/>
      <c r="AH1150" s="10"/>
      <c r="AI1150" s="10"/>
      <c r="AJ1150" s="10"/>
      <c r="AK1150" s="10"/>
      <c r="AL1150" s="10"/>
      <c r="AM1150" s="10"/>
      <c r="AN1150" s="10"/>
      <c r="AO1150" s="10"/>
      <c r="AP1150" s="10"/>
      <c r="AQ1150" s="10"/>
      <c r="AR1150" s="10"/>
      <c r="AS1150" s="10"/>
      <c r="AT1150" s="10"/>
      <c r="AU1150" s="10"/>
      <c r="AV1150" s="10"/>
      <c r="AW1150" s="10"/>
      <c r="AX1150" s="10"/>
      <c r="AY1150" s="10"/>
      <c r="AZ1150" s="10"/>
      <c r="BA1150" s="10"/>
      <c r="BB1150" s="10"/>
      <c r="BC1150" s="10"/>
      <c r="BD1150" s="10"/>
      <c r="BE1150" s="10"/>
      <c r="BF1150" s="10"/>
      <c r="BG1150" s="10"/>
      <c r="BH1150" s="10"/>
    </row>
    <row r="1151" spans="1:60" s="83" customFormat="1" x14ac:dyDescent="0.25">
      <c r="A1151" s="91"/>
      <c r="B1151" s="92"/>
      <c r="O1151" s="10"/>
      <c r="P1151" s="10"/>
      <c r="Q1151" s="10"/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  <c r="AB1151" s="10"/>
      <c r="AC1151" s="10"/>
      <c r="AD1151" s="10"/>
      <c r="AE1151" s="10"/>
      <c r="AF1151" s="10"/>
      <c r="AG1151" s="10"/>
      <c r="AH1151" s="10"/>
      <c r="AI1151" s="10"/>
      <c r="AJ1151" s="10"/>
      <c r="AK1151" s="10"/>
      <c r="AL1151" s="10"/>
      <c r="AM1151" s="10"/>
      <c r="AN1151" s="10"/>
      <c r="AO1151" s="10"/>
      <c r="AP1151" s="10"/>
      <c r="AQ1151" s="10"/>
      <c r="AR1151" s="10"/>
      <c r="AS1151" s="10"/>
      <c r="AT1151" s="10"/>
      <c r="AU1151" s="10"/>
      <c r="AV1151" s="10"/>
      <c r="AW1151" s="10"/>
      <c r="AX1151" s="10"/>
      <c r="AY1151" s="10"/>
      <c r="AZ1151" s="10"/>
      <c r="BA1151" s="10"/>
      <c r="BB1151" s="10"/>
      <c r="BC1151" s="10"/>
      <c r="BD1151" s="10"/>
      <c r="BE1151" s="10"/>
      <c r="BF1151" s="10"/>
      <c r="BG1151" s="10"/>
      <c r="BH1151" s="10"/>
    </row>
    <row r="1152" spans="1:60" s="83" customFormat="1" x14ac:dyDescent="0.25">
      <c r="A1152" s="91"/>
      <c r="B1152" s="92"/>
      <c r="O1152" s="10"/>
      <c r="P1152" s="10"/>
      <c r="Q1152" s="10"/>
      <c r="R1152" s="10"/>
      <c r="S1152" s="10"/>
      <c r="T1152" s="10"/>
      <c r="U1152" s="10"/>
      <c r="V1152" s="10"/>
      <c r="W1152" s="10"/>
      <c r="X1152" s="10"/>
      <c r="Y1152" s="10"/>
      <c r="Z1152" s="10"/>
      <c r="AA1152" s="10"/>
      <c r="AB1152" s="10"/>
      <c r="AC1152" s="10"/>
      <c r="AD1152" s="10"/>
      <c r="AE1152" s="10"/>
      <c r="AF1152" s="10"/>
      <c r="AG1152" s="10"/>
      <c r="AH1152" s="10"/>
      <c r="AI1152" s="10"/>
      <c r="AJ1152" s="10"/>
      <c r="AK1152" s="10"/>
      <c r="AL1152" s="10"/>
      <c r="AM1152" s="10"/>
      <c r="AN1152" s="10"/>
      <c r="AO1152" s="10"/>
      <c r="AP1152" s="10"/>
      <c r="AQ1152" s="10"/>
      <c r="AR1152" s="10"/>
      <c r="AS1152" s="10"/>
      <c r="AT1152" s="10"/>
      <c r="AU1152" s="10"/>
      <c r="AV1152" s="10"/>
      <c r="AW1152" s="10"/>
      <c r="AX1152" s="10"/>
      <c r="AY1152" s="10"/>
      <c r="AZ1152" s="10"/>
      <c r="BA1152" s="10"/>
      <c r="BB1152" s="10"/>
      <c r="BC1152" s="10"/>
      <c r="BD1152" s="10"/>
      <c r="BE1152" s="10"/>
      <c r="BF1152" s="10"/>
      <c r="BG1152" s="10"/>
      <c r="BH1152" s="10"/>
    </row>
    <row r="1153" spans="1:60" s="83" customFormat="1" x14ac:dyDescent="0.25">
      <c r="A1153" s="91"/>
      <c r="B1153" s="92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0"/>
      <c r="AC1153" s="10"/>
      <c r="AD1153" s="10"/>
      <c r="AE1153" s="10"/>
      <c r="AF1153" s="10"/>
      <c r="AG1153" s="10"/>
      <c r="AH1153" s="10"/>
      <c r="AI1153" s="10"/>
      <c r="AJ1153" s="10"/>
      <c r="AK1153" s="10"/>
      <c r="AL1153" s="10"/>
      <c r="AM1153" s="10"/>
      <c r="AN1153" s="10"/>
      <c r="AO1153" s="10"/>
      <c r="AP1153" s="10"/>
      <c r="AQ1153" s="10"/>
      <c r="AR1153" s="10"/>
      <c r="AS1153" s="10"/>
      <c r="AT1153" s="10"/>
      <c r="AU1153" s="10"/>
      <c r="AV1153" s="10"/>
      <c r="AW1153" s="10"/>
      <c r="AX1153" s="10"/>
      <c r="AY1153" s="10"/>
      <c r="AZ1153" s="10"/>
      <c r="BA1153" s="10"/>
      <c r="BB1153" s="10"/>
      <c r="BC1153" s="10"/>
      <c r="BD1153" s="10"/>
      <c r="BE1153" s="10"/>
      <c r="BF1153" s="10"/>
      <c r="BG1153" s="10"/>
      <c r="BH1153" s="10"/>
    </row>
    <row r="1154" spans="1:60" s="83" customFormat="1" x14ac:dyDescent="0.25">
      <c r="A1154" s="91"/>
      <c r="B1154" s="92"/>
      <c r="O1154" s="10"/>
      <c r="P1154" s="10"/>
      <c r="Q1154" s="10"/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  <c r="AB1154" s="10"/>
      <c r="AC1154" s="10"/>
      <c r="AD1154" s="10"/>
      <c r="AE1154" s="10"/>
      <c r="AF1154" s="10"/>
      <c r="AG1154" s="10"/>
      <c r="AH1154" s="10"/>
      <c r="AI1154" s="10"/>
      <c r="AJ1154" s="10"/>
      <c r="AK1154" s="10"/>
      <c r="AL1154" s="10"/>
      <c r="AM1154" s="10"/>
      <c r="AN1154" s="10"/>
      <c r="AO1154" s="10"/>
      <c r="AP1154" s="10"/>
      <c r="AQ1154" s="10"/>
      <c r="AR1154" s="10"/>
      <c r="AS1154" s="10"/>
      <c r="AT1154" s="10"/>
      <c r="AU1154" s="10"/>
      <c r="AV1154" s="10"/>
      <c r="AW1154" s="10"/>
      <c r="AX1154" s="10"/>
      <c r="AY1154" s="10"/>
      <c r="AZ1154" s="10"/>
      <c r="BA1154" s="10"/>
      <c r="BB1154" s="10"/>
      <c r="BC1154" s="10"/>
      <c r="BD1154" s="10"/>
      <c r="BE1154" s="10"/>
      <c r="BF1154" s="10"/>
      <c r="BG1154" s="10"/>
      <c r="BH1154" s="10"/>
    </row>
    <row r="1155" spans="1:60" s="83" customFormat="1" x14ac:dyDescent="0.25">
      <c r="A1155" s="91"/>
      <c r="B1155" s="92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0"/>
      <c r="BC1155" s="10"/>
      <c r="BD1155" s="10"/>
      <c r="BE1155" s="10"/>
      <c r="BF1155" s="10"/>
      <c r="BG1155" s="10"/>
      <c r="BH1155" s="10"/>
    </row>
    <row r="1156" spans="1:60" s="83" customFormat="1" x14ac:dyDescent="0.25">
      <c r="A1156" s="91"/>
      <c r="B1156" s="92"/>
      <c r="O1156" s="10"/>
      <c r="P1156" s="10"/>
      <c r="Q1156" s="10"/>
      <c r="R1156" s="10"/>
      <c r="S1156" s="10"/>
      <c r="T1156" s="10"/>
      <c r="U1156" s="10"/>
      <c r="V1156" s="10"/>
      <c r="W1156" s="10"/>
      <c r="X1156" s="10"/>
      <c r="Y1156" s="10"/>
      <c r="Z1156" s="10"/>
      <c r="AA1156" s="10"/>
      <c r="AB1156" s="10"/>
      <c r="AC1156" s="10"/>
      <c r="AD1156" s="10"/>
      <c r="AE1156" s="10"/>
      <c r="AF1156" s="10"/>
      <c r="AG1156" s="10"/>
      <c r="AH1156" s="10"/>
      <c r="AI1156" s="10"/>
      <c r="AJ1156" s="10"/>
      <c r="AK1156" s="10"/>
      <c r="AL1156" s="10"/>
      <c r="AM1156" s="10"/>
      <c r="AN1156" s="10"/>
      <c r="AO1156" s="10"/>
      <c r="AP1156" s="10"/>
      <c r="AQ1156" s="10"/>
      <c r="AR1156" s="10"/>
      <c r="AS1156" s="10"/>
      <c r="AT1156" s="10"/>
      <c r="AU1156" s="10"/>
      <c r="AV1156" s="10"/>
      <c r="AW1156" s="10"/>
      <c r="AX1156" s="10"/>
      <c r="AY1156" s="10"/>
      <c r="AZ1156" s="10"/>
      <c r="BA1156" s="10"/>
      <c r="BB1156" s="10"/>
      <c r="BC1156" s="10"/>
      <c r="BD1156" s="10"/>
      <c r="BE1156" s="10"/>
      <c r="BF1156" s="10"/>
      <c r="BG1156" s="10"/>
      <c r="BH1156" s="10"/>
    </row>
    <row r="1157" spans="1:60" s="83" customFormat="1" x14ac:dyDescent="0.25">
      <c r="A1157" s="91"/>
      <c r="B1157" s="92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/>
      <c r="Y1157" s="10"/>
      <c r="Z1157" s="10"/>
      <c r="AA1157" s="10"/>
      <c r="AB1157" s="10"/>
      <c r="AC1157" s="10"/>
      <c r="AD1157" s="10"/>
      <c r="AE1157" s="10"/>
      <c r="AF1157" s="10"/>
      <c r="AG1157" s="10"/>
      <c r="AH1157" s="10"/>
      <c r="AI1157" s="10"/>
      <c r="AJ1157" s="10"/>
      <c r="AK1157" s="10"/>
      <c r="AL1157" s="10"/>
      <c r="AM1157" s="10"/>
      <c r="AN1157" s="10"/>
      <c r="AO1157" s="10"/>
      <c r="AP1157" s="10"/>
      <c r="AQ1157" s="10"/>
      <c r="AR1157" s="10"/>
      <c r="AS1157" s="10"/>
      <c r="AT1157" s="10"/>
      <c r="AU1157" s="10"/>
      <c r="AV1157" s="10"/>
      <c r="AW1157" s="10"/>
      <c r="AX1157" s="10"/>
      <c r="AY1157" s="10"/>
      <c r="AZ1157" s="10"/>
      <c r="BA1157" s="10"/>
      <c r="BB1157" s="10"/>
      <c r="BC1157" s="10"/>
      <c r="BD1157" s="10"/>
      <c r="BE1157" s="10"/>
      <c r="BF1157" s="10"/>
      <c r="BG1157" s="10"/>
      <c r="BH1157" s="10"/>
    </row>
    <row r="1158" spans="1:60" s="83" customFormat="1" x14ac:dyDescent="0.25">
      <c r="A1158" s="91"/>
      <c r="B1158" s="92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  <c r="AB1158" s="10"/>
      <c r="AC1158" s="10"/>
      <c r="AD1158" s="10"/>
      <c r="AE1158" s="10"/>
      <c r="AF1158" s="10"/>
      <c r="AG1158" s="10"/>
      <c r="AH1158" s="10"/>
      <c r="AI1158" s="10"/>
      <c r="AJ1158" s="10"/>
      <c r="AK1158" s="10"/>
      <c r="AL1158" s="10"/>
      <c r="AM1158" s="10"/>
      <c r="AN1158" s="10"/>
      <c r="AO1158" s="10"/>
      <c r="AP1158" s="10"/>
      <c r="AQ1158" s="10"/>
      <c r="AR1158" s="10"/>
      <c r="AS1158" s="10"/>
      <c r="AT1158" s="10"/>
      <c r="AU1158" s="10"/>
      <c r="AV1158" s="10"/>
      <c r="AW1158" s="10"/>
      <c r="AX1158" s="10"/>
      <c r="AY1158" s="10"/>
      <c r="AZ1158" s="10"/>
      <c r="BA1158" s="10"/>
      <c r="BB1158" s="10"/>
      <c r="BC1158" s="10"/>
      <c r="BD1158" s="10"/>
      <c r="BE1158" s="10"/>
      <c r="BF1158" s="10"/>
      <c r="BG1158" s="10"/>
      <c r="BH1158" s="10"/>
    </row>
    <row r="1159" spans="1:60" s="83" customFormat="1" x14ac:dyDescent="0.25">
      <c r="A1159" s="91"/>
      <c r="B1159" s="92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0"/>
      <c r="AF1159" s="10"/>
      <c r="AG1159" s="10"/>
      <c r="AH1159" s="10"/>
      <c r="AI1159" s="10"/>
      <c r="AJ1159" s="10"/>
      <c r="AK1159" s="10"/>
      <c r="AL1159" s="10"/>
      <c r="AM1159" s="10"/>
      <c r="AN1159" s="10"/>
      <c r="AO1159" s="10"/>
      <c r="AP1159" s="10"/>
      <c r="AQ1159" s="10"/>
      <c r="AR1159" s="10"/>
      <c r="AS1159" s="10"/>
      <c r="AT1159" s="10"/>
      <c r="AU1159" s="10"/>
      <c r="AV1159" s="10"/>
      <c r="AW1159" s="10"/>
      <c r="AX1159" s="10"/>
      <c r="AY1159" s="10"/>
      <c r="AZ1159" s="10"/>
      <c r="BA1159" s="10"/>
      <c r="BB1159" s="10"/>
      <c r="BC1159" s="10"/>
      <c r="BD1159" s="10"/>
      <c r="BE1159" s="10"/>
      <c r="BF1159" s="10"/>
      <c r="BG1159" s="10"/>
      <c r="BH1159" s="10"/>
    </row>
    <row r="1160" spans="1:60" s="83" customFormat="1" x14ac:dyDescent="0.25">
      <c r="A1160" s="91"/>
      <c r="B1160" s="92"/>
      <c r="O1160" s="10"/>
      <c r="P1160" s="10"/>
      <c r="Q1160" s="10"/>
      <c r="R1160" s="10"/>
      <c r="S1160" s="10"/>
      <c r="T1160" s="10"/>
      <c r="U1160" s="10"/>
      <c r="V1160" s="10"/>
      <c r="W1160" s="10"/>
      <c r="X1160" s="10"/>
      <c r="Y1160" s="10"/>
      <c r="Z1160" s="10"/>
      <c r="AA1160" s="10"/>
      <c r="AB1160" s="10"/>
      <c r="AC1160" s="10"/>
      <c r="AD1160" s="10"/>
      <c r="AE1160" s="10"/>
      <c r="AF1160" s="10"/>
      <c r="AG1160" s="10"/>
      <c r="AH1160" s="10"/>
      <c r="AI1160" s="10"/>
      <c r="AJ1160" s="10"/>
      <c r="AK1160" s="10"/>
      <c r="AL1160" s="10"/>
      <c r="AM1160" s="10"/>
      <c r="AN1160" s="10"/>
      <c r="AO1160" s="10"/>
      <c r="AP1160" s="10"/>
      <c r="AQ1160" s="10"/>
      <c r="AR1160" s="10"/>
      <c r="AS1160" s="10"/>
      <c r="AT1160" s="10"/>
      <c r="AU1160" s="10"/>
      <c r="AV1160" s="10"/>
      <c r="AW1160" s="10"/>
      <c r="AX1160" s="10"/>
      <c r="AY1160" s="10"/>
      <c r="AZ1160" s="10"/>
      <c r="BA1160" s="10"/>
      <c r="BB1160" s="10"/>
      <c r="BC1160" s="10"/>
      <c r="BD1160" s="10"/>
      <c r="BE1160" s="10"/>
      <c r="BF1160" s="10"/>
      <c r="BG1160" s="10"/>
      <c r="BH1160" s="10"/>
    </row>
    <row r="1161" spans="1:60" s="83" customFormat="1" x14ac:dyDescent="0.25">
      <c r="A1161" s="91"/>
      <c r="B1161" s="92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0"/>
      <c r="BC1161" s="10"/>
      <c r="BD1161" s="10"/>
      <c r="BE1161" s="10"/>
      <c r="BF1161" s="10"/>
      <c r="BG1161" s="10"/>
      <c r="BH1161" s="10"/>
    </row>
    <row r="1162" spans="1:60" s="83" customFormat="1" x14ac:dyDescent="0.25">
      <c r="A1162" s="91"/>
      <c r="B1162" s="92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  <c r="AB1162" s="10"/>
      <c r="AC1162" s="10"/>
      <c r="AD1162" s="10"/>
      <c r="AE1162" s="10"/>
      <c r="AF1162" s="10"/>
      <c r="AG1162" s="10"/>
      <c r="AH1162" s="10"/>
      <c r="AI1162" s="10"/>
      <c r="AJ1162" s="10"/>
      <c r="AK1162" s="10"/>
      <c r="AL1162" s="10"/>
      <c r="AM1162" s="10"/>
      <c r="AN1162" s="10"/>
      <c r="AO1162" s="10"/>
      <c r="AP1162" s="10"/>
      <c r="AQ1162" s="10"/>
      <c r="AR1162" s="10"/>
      <c r="AS1162" s="10"/>
      <c r="AT1162" s="10"/>
      <c r="AU1162" s="10"/>
      <c r="AV1162" s="10"/>
      <c r="AW1162" s="10"/>
      <c r="AX1162" s="10"/>
      <c r="AY1162" s="10"/>
      <c r="AZ1162" s="10"/>
      <c r="BA1162" s="10"/>
      <c r="BB1162" s="10"/>
      <c r="BC1162" s="10"/>
      <c r="BD1162" s="10"/>
      <c r="BE1162" s="10"/>
      <c r="BF1162" s="10"/>
      <c r="BG1162" s="10"/>
      <c r="BH1162" s="10"/>
    </row>
    <row r="1163" spans="1:60" s="83" customFormat="1" x14ac:dyDescent="0.25">
      <c r="A1163" s="91"/>
      <c r="B1163" s="92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0"/>
      <c r="AF1163" s="10"/>
      <c r="AG1163" s="10"/>
      <c r="AH1163" s="10"/>
      <c r="AI1163" s="10"/>
      <c r="AJ1163" s="10"/>
      <c r="AK1163" s="10"/>
      <c r="AL1163" s="10"/>
      <c r="AM1163" s="10"/>
      <c r="AN1163" s="10"/>
      <c r="AO1163" s="10"/>
      <c r="AP1163" s="10"/>
      <c r="AQ1163" s="10"/>
      <c r="AR1163" s="10"/>
      <c r="AS1163" s="10"/>
      <c r="AT1163" s="10"/>
      <c r="AU1163" s="10"/>
      <c r="AV1163" s="10"/>
      <c r="AW1163" s="10"/>
      <c r="AX1163" s="10"/>
      <c r="AY1163" s="10"/>
      <c r="AZ1163" s="10"/>
      <c r="BA1163" s="10"/>
      <c r="BB1163" s="10"/>
      <c r="BC1163" s="10"/>
      <c r="BD1163" s="10"/>
      <c r="BE1163" s="10"/>
      <c r="BF1163" s="10"/>
      <c r="BG1163" s="10"/>
      <c r="BH1163" s="10"/>
    </row>
    <row r="1164" spans="1:60" s="83" customFormat="1" x14ac:dyDescent="0.25">
      <c r="A1164" s="91"/>
      <c r="B1164" s="92"/>
      <c r="O1164" s="10"/>
      <c r="P1164" s="10"/>
      <c r="Q1164" s="10"/>
      <c r="R1164" s="10"/>
      <c r="S1164" s="10"/>
      <c r="T1164" s="10"/>
      <c r="U1164" s="10"/>
      <c r="V1164" s="10"/>
      <c r="W1164" s="10"/>
      <c r="X1164" s="10"/>
      <c r="Y1164" s="10"/>
      <c r="Z1164" s="10"/>
      <c r="AA1164" s="10"/>
      <c r="AB1164" s="10"/>
      <c r="AC1164" s="10"/>
      <c r="AD1164" s="10"/>
      <c r="AE1164" s="10"/>
      <c r="AF1164" s="10"/>
      <c r="AG1164" s="10"/>
      <c r="AH1164" s="10"/>
      <c r="AI1164" s="10"/>
      <c r="AJ1164" s="10"/>
      <c r="AK1164" s="10"/>
      <c r="AL1164" s="10"/>
      <c r="AM1164" s="10"/>
      <c r="AN1164" s="10"/>
      <c r="AO1164" s="10"/>
      <c r="AP1164" s="10"/>
      <c r="AQ1164" s="10"/>
      <c r="AR1164" s="10"/>
      <c r="AS1164" s="10"/>
      <c r="AT1164" s="10"/>
      <c r="AU1164" s="10"/>
      <c r="AV1164" s="10"/>
      <c r="AW1164" s="10"/>
      <c r="AX1164" s="10"/>
      <c r="AY1164" s="10"/>
      <c r="AZ1164" s="10"/>
      <c r="BA1164" s="10"/>
      <c r="BB1164" s="10"/>
      <c r="BC1164" s="10"/>
      <c r="BD1164" s="10"/>
      <c r="BE1164" s="10"/>
      <c r="BF1164" s="10"/>
      <c r="BG1164" s="10"/>
      <c r="BH1164" s="10"/>
    </row>
    <row r="1165" spans="1:60" s="83" customFormat="1" x14ac:dyDescent="0.25">
      <c r="A1165" s="91"/>
      <c r="B1165" s="92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  <c r="AB1165" s="10"/>
      <c r="AC1165" s="10"/>
      <c r="AD1165" s="10"/>
      <c r="AE1165" s="10"/>
      <c r="AF1165" s="10"/>
      <c r="AG1165" s="10"/>
      <c r="AH1165" s="10"/>
      <c r="AI1165" s="10"/>
      <c r="AJ1165" s="10"/>
      <c r="AK1165" s="10"/>
      <c r="AL1165" s="10"/>
      <c r="AM1165" s="10"/>
      <c r="AN1165" s="10"/>
      <c r="AO1165" s="10"/>
      <c r="AP1165" s="10"/>
      <c r="AQ1165" s="10"/>
      <c r="AR1165" s="10"/>
      <c r="AS1165" s="10"/>
      <c r="AT1165" s="10"/>
      <c r="AU1165" s="10"/>
      <c r="AV1165" s="10"/>
      <c r="AW1165" s="10"/>
      <c r="AX1165" s="10"/>
      <c r="AY1165" s="10"/>
      <c r="AZ1165" s="10"/>
      <c r="BA1165" s="10"/>
      <c r="BB1165" s="10"/>
      <c r="BC1165" s="10"/>
      <c r="BD1165" s="10"/>
      <c r="BE1165" s="10"/>
      <c r="BF1165" s="10"/>
      <c r="BG1165" s="10"/>
      <c r="BH1165" s="10"/>
    </row>
    <row r="1166" spans="1:60" s="83" customFormat="1" x14ac:dyDescent="0.25">
      <c r="A1166" s="91"/>
      <c r="B1166" s="92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0"/>
      <c r="AC1166" s="10"/>
      <c r="AD1166" s="10"/>
      <c r="AE1166" s="10"/>
      <c r="AF1166" s="10"/>
      <c r="AG1166" s="10"/>
      <c r="AH1166" s="10"/>
      <c r="AI1166" s="10"/>
      <c r="AJ1166" s="10"/>
      <c r="AK1166" s="10"/>
      <c r="AL1166" s="10"/>
      <c r="AM1166" s="10"/>
      <c r="AN1166" s="10"/>
      <c r="AO1166" s="10"/>
      <c r="AP1166" s="10"/>
      <c r="AQ1166" s="10"/>
      <c r="AR1166" s="10"/>
      <c r="AS1166" s="10"/>
      <c r="AT1166" s="10"/>
      <c r="AU1166" s="10"/>
      <c r="AV1166" s="10"/>
      <c r="AW1166" s="10"/>
      <c r="AX1166" s="10"/>
      <c r="AY1166" s="10"/>
      <c r="AZ1166" s="10"/>
      <c r="BA1166" s="10"/>
      <c r="BB1166" s="10"/>
      <c r="BC1166" s="10"/>
      <c r="BD1166" s="10"/>
      <c r="BE1166" s="10"/>
      <c r="BF1166" s="10"/>
      <c r="BG1166" s="10"/>
      <c r="BH1166" s="10"/>
    </row>
    <row r="1167" spans="1:60" s="83" customFormat="1" x14ac:dyDescent="0.25">
      <c r="A1167" s="91"/>
      <c r="B1167" s="92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/>
      <c r="BE1167" s="10"/>
      <c r="BF1167" s="10"/>
      <c r="BG1167" s="10"/>
      <c r="BH1167" s="10"/>
    </row>
    <row r="1168" spans="1:60" s="83" customFormat="1" x14ac:dyDescent="0.25">
      <c r="A1168" s="91"/>
      <c r="B1168" s="92"/>
      <c r="O1168" s="10"/>
      <c r="P1168" s="10"/>
      <c r="Q1168" s="10"/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/>
      <c r="AB1168" s="10"/>
      <c r="AC1168" s="10"/>
      <c r="AD1168" s="10"/>
      <c r="AE1168" s="10"/>
      <c r="AF1168" s="10"/>
      <c r="AG1168" s="10"/>
      <c r="AH1168" s="10"/>
      <c r="AI1168" s="10"/>
      <c r="AJ1168" s="10"/>
      <c r="AK1168" s="10"/>
      <c r="AL1168" s="10"/>
      <c r="AM1168" s="10"/>
      <c r="AN1168" s="10"/>
      <c r="AO1168" s="10"/>
      <c r="AP1168" s="10"/>
      <c r="AQ1168" s="10"/>
      <c r="AR1168" s="10"/>
      <c r="AS1168" s="10"/>
      <c r="AT1168" s="10"/>
      <c r="AU1168" s="10"/>
      <c r="AV1168" s="10"/>
      <c r="AW1168" s="10"/>
      <c r="AX1168" s="10"/>
      <c r="AY1168" s="10"/>
      <c r="AZ1168" s="10"/>
      <c r="BA1168" s="10"/>
      <c r="BB1168" s="10"/>
      <c r="BC1168" s="10"/>
      <c r="BD1168" s="10"/>
      <c r="BE1168" s="10"/>
      <c r="BF1168" s="10"/>
      <c r="BG1168" s="10"/>
      <c r="BH1168" s="10"/>
    </row>
    <row r="1169" spans="1:60" s="83" customFormat="1" x14ac:dyDescent="0.25">
      <c r="A1169" s="91"/>
      <c r="B1169" s="92"/>
      <c r="O1169" s="10"/>
      <c r="P1169" s="10"/>
      <c r="Q1169" s="10"/>
      <c r="R1169" s="10"/>
      <c r="S1169" s="10"/>
      <c r="T1169" s="10"/>
      <c r="U1169" s="10"/>
      <c r="V1169" s="10"/>
      <c r="W1169" s="10"/>
      <c r="X1169" s="10"/>
      <c r="Y1169" s="10"/>
      <c r="Z1169" s="10"/>
      <c r="AA1169" s="10"/>
      <c r="AB1169" s="10"/>
      <c r="AC1169" s="10"/>
      <c r="AD1169" s="10"/>
      <c r="AE1169" s="10"/>
      <c r="AF1169" s="10"/>
      <c r="AG1169" s="10"/>
      <c r="AH1169" s="10"/>
      <c r="AI1169" s="10"/>
      <c r="AJ1169" s="10"/>
      <c r="AK1169" s="10"/>
      <c r="AL1169" s="10"/>
      <c r="AM1169" s="10"/>
      <c r="AN1169" s="10"/>
      <c r="AO1169" s="10"/>
      <c r="AP1169" s="10"/>
      <c r="AQ1169" s="10"/>
      <c r="AR1169" s="10"/>
      <c r="AS1169" s="10"/>
      <c r="AT1169" s="10"/>
      <c r="AU1169" s="10"/>
      <c r="AV1169" s="10"/>
      <c r="AW1169" s="10"/>
      <c r="AX1169" s="10"/>
      <c r="AY1169" s="10"/>
      <c r="AZ1169" s="10"/>
      <c r="BA1169" s="10"/>
      <c r="BB1169" s="10"/>
      <c r="BC1169" s="10"/>
      <c r="BD1169" s="10"/>
      <c r="BE1169" s="10"/>
      <c r="BF1169" s="10"/>
      <c r="BG1169" s="10"/>
      <c r="BH1169" s="10"/>
    </row>
    <row r="1170" spans="1:60" s="83" customFormat="1" x14ac:dyDescent="0.25">
      <c r="A1170" s="91"/>
      <c r="B1170" s="92"/>
      <c r="O1170" s="10"/>
      <c r="P1170" s="10"/>
      <c r="Q1170" s="10"/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0"/>
      <c r="AF1170" s="10"/>
      <c r="AG1170" s="10"/>
      <c r="AH1170" s="10"/>
      <c r="AI1170" s="10"/>
      <c r="AJ1170" s="10"/>
      <c r="AK1170" s="10"/>
      <c r="AL1170" s="10"/>
      <c r="AM1170" s="10"/>
      <c r="AN1170" s="10"/>
      <c r="AO1170" s="10"/>
      <c r="AP1170" s="10"/>
      <c r="AQ1170" s="10"/>
      <c r="AR1170" s="10"/>
      <c r="AS1170" s="10"/>
      <c r="AT1170" s="10"/>
      <c r="AU1170" s="10"/>
      <c r="AV1170" s="10"/>
      <c r="AW1170" s="10"/>
      <c r="AX1170" s="10"/>
      <c r="AY1170" s="10"/>
      <c r="AZ1170" s="10"/>
      <c r="BA1170" s="10"/>
      <c r="BB1170" s="10"/>
      <c r="BC1170" s="10"/>
      <c r="BD1170" s="10"/>
      <c r="BE1170" s="10"/>
      <c r="BF1170" s="10"/>
      <c r="BG1170" s="10"/>
      <c r="BH1170" s="10"/>
    </row>
    <row r="1171" spans="1:60" s="83" customFormat="1" x14ac:dyDescent="0.25">
      <c r="A1171" s="91"/>
      <c r="B1171" s="92"/>
      <c r="O1171" s="10"/>
      <c r="P1171" s="10"/>
      <c r="Q1171" s="10"/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  <c r="AB1171" s="10"/>
      <c r="AC1171" s="10"/>
      <c r="AD1171" s="10"/>
      <c r="AE1171" s="10"/>
      <c r="AF1171" s="10"/>
      <c r="AG1171" s="10"/>
      <c r="AH1171" s="10"/>
      <c r="AI1171" s="10"/>
      <c r="AJ1171" s="10"/>
      <c r="AK1171" s="10"/>
      <c r="AL1171" s="10"/>
      <c r="AM1171" s="10"/>
      <c r="AN1171" s="10"/>
      <c r="AO1171" s="10"/>
      <c r="AP1171" s="10"/>
      <c r="AQ1171" s="10"/>
      <c r="AR1171" s="10"/>
      <c r="AS1171" s="10"/>
      <c r="AT1171" s="10"/>
      <c r="AU1171" s="10"/>
      <c r="AV1171" s="10"/>
      <c r="AW1171" s="10"/>
      <c r="AX1171" s="10"/>
      <c r="AY1171" s="10"/>
      <c r="AZ1171" s="10"/>
      <c r="BA1171" s="10"/>
      <c r="BB1171" s="10"/>
      <c r="BC1171" s="10"/>
      <c r="BD1171" s="10"/>
      <c r="BE1171" s="10"/>
      <c r="BF1171" s="10"/>
      <c r="BG1171" s="10"/>
      <c r="BH1171" s="10"/>
    </row>
    <row r="1172" spans="1:60" s="83" customFormat="1" x14ac:dyDescent="0.25">
      <c r="A1172" s="91"/>
      <c r="B1172" s="92"/>
      <c r="O1172" s="10"/>
      <c r="P1172" s="10"/>
      <c r="Q1172" s="10"/>
      <c r="R1172" s="10"/>
      <c r="S1172" s="10"/>
      <c r="T1172" s="10"/>
      <c r="U1172" s="10"/>
      <c r="V1172" s="10"/>
      <c r="W1172" s="10"/>
      <c r="X1172" s="10"/>
      <c r="Y1172" s="10"/>
      <c r="Z1172" s="10"/>
      <c r="AA1172" s="10"/>
      <c r="AB1172" s="10"/>
      <c r="AC1172" s="10"/>
      <c r="AD1172" s="10"/>
      <c r="AE1172" s="10"/>
      <c r="AF1172" s="10"/>
      <c r="AG1172" s="10"/>
      <c r="AH1172" s="10"/>
      <c r="AI1172" s="10"/>
      <c r="AJ1172" s="10"/>
      <c r="AK1172" s="10"/>
      <c r="AL1172" s="10"/>
      <c r="AM1172" s="10"/>
      <c r="AN1172" s="10"/>
      <c r="AO1172" s="10"/>
      <c r="AP1172" s="10"/>
      <c r="AQ1172" s="10"/>
      <c r="AR1172" s="10"/>
      <c r="AS1172" s="10"/>
      <c r="AT1172" s="10"/>
      <c r="AU1172" s="10"/>
      <c r="AV1172" s="10"/>
      <c r="AW1172" s="10"/>
      <c r="AX1172" s="10"/>
      <c r="AY1172" s="10"/>
      <c r="AZ1172" s="10"/>
      <c r="BA1172" s="10"/>
      <c r="BB1172" s="10"/>
      <c r="BC1172" s="10"/>
      <c r="BD1172" s="10"/>
      <c r="BE1172" s="10"/>
      <c r="BF1172" s="10"/>
      <c r="BG1172" s="10"/>
      <c r="BH1172" s="10"/>
    </row>
    <row r="1173" spans="1:60" s="83" customFormat="1" x14ac:dyDescent="0.25">
      <c r="A1173" s="91"/>
      <c r="B1173" s="92"/>
      <c r="O1173" s="10"/>
      <c r="P1173" s="10"/>
      <c r="Q1173" s="10"/>
      <c r="R1173" s="10"/>
      <c r="S1173" s="10"/>
      <c r="T1173" s="10"/>
      <c r="U1173" s="10"/>
      <c r="V1173" s="10"/>
      <c r="W1173" s="10"/>
      <c r="X1173" s="10"/>
      <c r="Y1173" s="10"/>
      <c r="Z1173" s="10"/>
      <c r="AA1173" s="10"/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/>
      <c r="AO1173" s="10"/>
      <c r="AP1173" s="10"/>
      <c r="AQ1173" s="10"/>
      <c r="AR1173" s="10"/>
      <c r="AS1173" s="10"/>
      <c r="AT1173" s="10"/>
      <c r="AU1173" s="10"/>
      <c r="AV1173" s="10"/>
      <c r="AW1173" s="10"/>
      <c r="AX1173" s="10"/>
      <c r="AY1173" s="10"/>
      <c r="AZ1173" s="10"/>
      <c r="BA1173" s="10"/>
      <c r="BB1173" s="10"/>
      <c r="BC1173" s="10"/>
      <c r="BD1173" s="10"/>
      <c r="BE1173" s="10"/>
      <c r="BF1173" s="10"/>
      <c r="BG1173" s="10"/>
      <c r="BH1173" s="10"/>
    </row>
    <row r="1174" spans="1:60" s="83" customFormat="1" x14ac:dyDescent="0.25">
      <c r="A1174" s="91"/>
      <c r="B1174" s="92"/>
      <c r="O1174" s="10"/>
      <c r="P1174" s="10"/>
      <c r="Q1174" s="10"/>
      <c r="R1174" s="10"/>
      <c r="S1174" s="10"/>
      <c r="T1174" s="10"/>
      <c r="U1174" s="10"/>
      <c r="V1174" s="10"/>
      <c r="W1174" s="10"/>
      <c r="X1174" s="10"/>
      <c r="Y1174" s="10"/>
      <c r="Z1174" s="10"/>
      <c r="AA1174" s="10"/>
      <c r="AB1174" s="10"/>
      <c r="AC1174" s="10"/>
      <c r="AD1174" s="10"/>
      <c r="AE1174" s="10"/>
      <c r="AF1174" s="10"/>
      <c r="AG1174" s="10"/>
      <c r="AH1174" s="10"/>
      <c r="AI1174" s="10"/>
      <c r="AJ1174" s="10"/>
      <c r="AK1174" s="10"/>
      <c r="AL1174" s="10"/>
      <c r="AM1174" s="10"/>
      <c r="AN1174" s="10"/>
      <c r="AO1174" s="10"/>
      <c r="AP1174" s="10"/>
      <c r="AQ1174" s="10"/>
      <c r="AR1174" s="10"/>
      <c r="AS1174" s="10"/>
      <c r="AT1174" s="10"/>
      <c r="AU1174" s="10"/>
      <c r="AV1174" s="10"/>
      <c r="AW1174" s="10"/>
      <c r="AX1174" s="10"/>
      <c r="AY1174" s="10"/>
      <c r="AZ1174" s="10"/>
      <c r="BA1174" s="10"/>
      <c r="BB1174" s="10"/>
      <c r="BC1174" s="10"/>
      <c r="BD1174" s="10"/>
      <c r="BE1174" s="10"/>
      <c r="BF1174" s="10"/>
      <c r="BG1174" s="10"/>
      <c r="BH1174" s="10"/>
    </row>
    <row r="1175" spans="1:60" s="83" customFormat="1" x14ac:dyDescent="0.25">
      <c r="A1175" s="91"/>
      <c r="B1175" s="92"/>
      <c r="O1175" s="10"/>
      <c r="P1175" s="10"/>
      <c r="Q1175" s="10"/>
      <c r="R1175" s="10"/>
      <c r="S1175" s="10"/>
      <c r="T1175" s="10"/>
      <c r="U1175" s="10"/>
      <c r="V1175" s="10"/>
      <c r="W1175" s="10"/>
      <c r="X1175" s="10"/>
      <c r="Y1175" s="10"/>
      <c r="Z1175" s="10"/>
      <c r="AA1175" s="10"/>
      <c r="AB1175" s="10"/>
      <c r="AC1175" s="10"/>
      <c r="AD1175" s="10"/>
      <c r="AE1175" s="10"/>
      <c r="AF1175" s="10"/>
      <c r="AG1175" s="10"/>
      <c r="AH1175" s="10"/>
      <c r="AI1175" s="10"/>
      <c r="AJ1175" s="10"/>
      <c r="AK1175" s="10"/>
      <c r="AL1175" s="10"/>
      <c r="AM1175" s="10"/>
      <c r="AN1175" s="10"/>
      <c r="AO1175" s="10"/>
      <c r="AP1175" s="10"/>
      <c r="AQ1175" s="10"/>
      <c r="AR1175" s="10"/>
      <c r="AS1175" s="10"/>
      <c r="AT1175" s="10"/>
      <c r="AU1175" s="10"/>
      <c r="AV1175" s="10"/>
      <c r="AW1175" s="10"/>
      <c r="AX1175" s="10"/>
      <c r="AY1175" s="10"/>
      <c r="AZ1175" s="10"/>
      <c r="BA1175" s="10"/>
      <c r="BB1175" s="10"/>
      <c r="BC1175" s="10"/>
      <c r="BD1175" s="10"/>
      <c r="BE1175" s="10"/>
      <c r="BF1175" s="10"/>
      <c r="BG1175" s="10"/>
      <c r="BH1175" s="10"/>
    </row>
    <row r="1176" spans="1:60" s="83" customFormat="1" x14ac:dyDescent="0.25">
      <c r="A1176" s="91"/>
      <c r="B1176" s="92"/>
      <c r="O1176" s="10"/>
      <c r="P1176" s="10"/>
      <c r="Q1176" s="10"/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  <c r="AB1176" s="10"/>
      <c r="AC1176" s="10"/>
      <c r="AD1176" s="10"/>
      <c r="AE1176" s="10"/>
      <c r="AF1176" s="10"/>
      <c r="AG1176" s="10"/>
      <c r="AH1176" s="10"/>
      <c r="AI1176" s="10"/>
      <c r="AJ1176" s="10"/>
      <c r="AK1176" s="10"/>
      <c r="AL1176" s="10"/>
      <c r="AM1176" s="10"/>
      <c r="AN1176" s="10"/>
      <c r="AO1176" s="10"/>
      <c r="AP1176" s="10"/>
      <c r="AQ1176" s="10"/>
      <c r="AR1176" s="10"/>
      <c r="AS1176" s="10"/>
      <c r="AT1176" s="10"/>
      <c r="AU1176" s="10"/>
      <c r="AV1176" s="10"/>
      <c r="AW1176" s="10"/>
      <c r="AX1176" s="10"/>
      <c r="AY1176" s="10"/>
      <c r="AZ1176" s="10"/>
      <c r="BA1176" s="10"/>
      <c r="BB1176" s="10"/>
      <c r="BC1176" s="10"/>
      <c r="BD1176" s="10"/>
      <c r="BE1176" s="10"/>
      <c r="BF1176" s="10"/>
      <c r="BG1176" s="10"/>
      <c r="BH1176" s="10"/>
    </row>
    <row r="1177" spans="1:60" s="83" customFormat="1" x14ac:dyDescent="0.25">
      <c r="A1177" s="91"/>
      <c r="B1177" s="92"/>
      <c r="O1177" s="10"/>
      <c r="P1177" s="10"/>
      <c r="Q1177" s="10"/>
      <c r="R1177" s="10"/>
      <c r="S1177" s="10"/>
      <c r="T1177" s="10"/>
      <c r="U1177" s="10"/>
      <c r="V1177" s="10"/>
      <c r="W1177" s="10"/>
      <c r="X1177" s="10"/>
      <c r="Y1177" s="10"/>
      <c r="Z1177" s="10"/>
      <c r="AA1177" s="10"/>
      <c r="AB1177" s="10"/>
      <c r="AC1177" s="10"/>
      <c r="AD1177" s="10"/>
      <c r="AE1177" s="10"/>
      <c r="AF1177" s="10"/>
      <c r="AG1177" s="10"/>
      <c r="AH1177" s="10"/>
      <c r="AI1177" s="10"/>
      <c r="AJ1177" s="10"/>
      <c r="AK1177" s="10"/>
      <c r="AL1177" s="10"/>
      <c r="AM1177" s="10"/>
      <c r="AN1177" s="10"/>
      <c r="AO1177" s="10"/>
      <c r="AP1177" s="10"/>
      <c r="AQ1177" s="10"/>
      <c r="AR1177" s="10"/>
      <c r="AS1177" s="10"/>
      <c r="AT1177" s="10"/>
      <c r="AU1177" s="10"/>
      <c r="AV1177" s="10"/>
      <c r="AW1177" s="10"/>
      <c r="AX1177" s="10"/>
      <c r="AY1177" s="10"/>
      <c r="AZ1177" s="10"/>
      <c r="BA1177" s="10"/>
      <c r="BB1177" s="10"/>
      <c r="BC1177" s="10"/>
      <c r="BD1177" s="10"/>
      <c r="BE1177" s="10"/>
      <c r="BF1177" s="10"/>
      <c r="BG1177" s="10"/>
      <c r="BH1177" s="10"/>
    </row>
    <row r="1178" spans="1:60" s="83" customFormat="1" x14ac:dyDescent="0.25">
      <c r="A1178" s="91"/>
      <c r="B1178" s="92"/>
      <c r="O1178" s="10"/>
      <c r="P1178" s="10"/>
      <c r="Q1178" s="10"/>
      <c r="R1178" s="10"/>
      <c r="S1178" s="10"/>
      <c r="T1178" s="10"/>
      <c r="U1178" s="10"/>
      <c r="V1178" s="10"/>
      <c r="W1178" s="10"/>
      <c r="X1178" s="10"/>
      <c r="Y1178" s="10"/>
      <c r="Z1178" s="10"/>
      <c r="AA1178" s="10"/>
      <c r="AB1178" s="10"/>
      <c r="AC1178" s="10"/>
      <c r="AD1178" s="10"/>
      <c r="AE1178" s="10"/>
      <c r="AF1178" s="10"/>
      <c r="AG1178" s="10"/>
      <c r="AH1178" s="10"/>
      <c r="AI1178" s="10"/>
      <c r="AJ1178" s="10"/>
      <c r="AK1178" s="10"/>
      <c r="AL1178" s="10"/>
      <c r="AM1178" s="10"/>
      <c r="AN1178" s="10"/>
      <c r="AO1178" s="10"/>
      <c r="AP1178" s="10"/>
      <c r="AQ1178" s="10"/>
      <c r="AR1178" s="10"/>
      <c r="AS1178" s="10"/>
      <c r="AT1178" s="10"/>
      <c r="AU1178" s="10"/>
      <c r="AV1178" s="10"/>
      <c r="AW1178" s="10"/>
      <c r="AX1178" s="10"/>
      <c r="AY1178" s="10"/>
      <c r="AZ1178" s="10"/>
      <c r="BA1178" s="10"/>
      <c r="BB1178" s="10"/>
      <c r="BC1178" s="10"/>
      <c r="BD1178" s="10"/>
      <c r="BE1178" s="10"/>
      <c r="BF1178" s="10"/>
      <c r="BG1178" s="10"/>
      <c r="BH1178" s="10"/>
    </row>
    <row r="1179" spans="1:60" s="83" customFormat="1" x14ac:dyDescent="0.25">
      <c r="A1179" s="91"/>
      <c r="B1179" s="92"/>
      <c r="O1179" s="10"/>
      <c r="P1179" s="10"/>
      <c r="Q1179" s="10"/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  <c r="AT1179" s="10"/>
      <c r="AU1179" s="10"/>
      <c r="AV1179" s="10"/>
      <c r="AW1179" s="10"/>
      <c r="AX1179" s="10"/>
      <c r="AY1179" s="10"/>
      <c r="AZ1179" s="10"/>
      <c r="BA1179" s="10"/>
      <c r="BB1179" s="10"/>
      <c r="BC1179" s="10"/>
      <c r="BD1179" s="10"/>
      <c r="BE1179" s="10"/>
      <c r="BF1179" s="10"/>
      <c r="BG1179" s="10"/>
      <c r="BH1179" s="10"/>
    </row>
    <row r="1180" spans="1:60" s="83" customFormat="1" x14ac:dyDescent="0.25">
      <c r="A1180" s="91"/>
      <c r="B1180" s="92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  <c r="AB1180" s="10"/>
      <c r="AC1180" s="10"/>
      <c r="AD1180" s="10"/>
      <c r="AE1180" s="10"/>
      <c r="AF1180" s="10"/>
      <c r="AG1180" s="10"/>
      <c r="AH1180" s="10"/>
      <c r="AI1180" s="10"/>
      <c r="AJ1180" s="10"/>
      <c r="AK1180" s="10"/>
      <c r="AL1180" s="10"/>
      <c r="AM1180" s="10"/>
      <c r="AN1180" s="10"/>
      <c r="AO1180" s="10"/>
      <c r="AP1180" s="10"/>
      <c r="AQ1180" s="10"/>
      <c r="AR1180" s="10"/>
      <c r="AS1180" s="10"/>
      <c r="AT1180" s="10"/>
      <c r="AU1180" s="10"/>
      <c r="AV1180" s="10"/>
      <c r="AW1180" s="10"/>
      <c r="AX1180" s="10"/>
      <c r="AY1180" s="10"/>
      <c r="AZ1180" s="10"/>
      <c r="BA1180" s="10"/>
      <c r="BB1180" s="10"/>
      <c r="BC1180" s="10"/>
      <c r="BD1180" s="10"/>
      <c r="BE1180" s="10"/>
      <c r="BF1180" s="10"/>
      <c r="BG1180" s="10"/>
      <c r="BH1180" s="10"/>
    </row>
    <row r="1181" spans="1:60" s="83" customFormat="1" x14ac:dyDescent="0.25">
      <c r="A1181" s="91"/>
      <c r="B1181" s="92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  <c r="AB1181" s="10"/>
      <c r="AC1181" s="10"/>
      <c r="AD1181" s="10"/>
      <c r="AE1181" s="10"/>
      <c r="AF1181" s="10"/>
      <c r="AG1181" s="10"/>
      <c r="AH1181" s="10"/>
      <c r="AI1181" s="10"/>
      <c r="AJ1181" s="10"/>
      <c r="AK1181" s="10"/>
      <c r="AL1181" s="10"/>
      <c r="AM1181" s="10"/>
      <c r="AN1181" s="10"/>
      <c r="AO1181" s="10"/>
      <c r="AP1181" s="10"/>
      <c r="AQ1181" s="10"/>
      <c r="AR1181" s="10"/>
      <c r="AS1181" s="10"/>
      <c r="AT1181" s="10"/>
      <c r="AU1181" s="10"/>
      <c r="AV1181" s="10"/>
      <c r="AW1181" s="10"/>
      <c r="AX1181" s="10"/>
      <c r="AY1181" s="10"/>
      <c r="AZ1181" s="10"/>
      <c r="BA1181" s="10"/>
      <c r="BB1181" s="10"/>
      <c r="BC1181" s="10"/>
      <c r="BD1181" s="10"/>
      <c r="BE1181" s="10"/>
      <c r="BF1181" s="10"/>
      <c r="BG1181" s="10"/>
      <c r="BH1181" s="10"/>
    </row>
    <row r="1182" spans="1:60" s="83" customFormat="1" x14ac:dyDescent="0.25">
      <c r="A1182" s="91"/>
      <c r="B1182" s="92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  <c r="AB1182" s="10"/>
      <c r="AC1182" s="10"/>
      <c r="AD1182" s="10"/>
      <c r="AE1182" s="10"/>
      <c r="AF1182" s="10"/>
      <c r="AG1182" s="10"/>
      <c r="AH1182" s="10"/>
      <c r="AI1182" s="10"/>
      <c r="AJ1182" s="10"/>
      <c r="AK1182" s="10"/>
      <c r="AL1182" s="10"/>
      <c r="AM1182" s="10"/>
      <c r="AN1182" s="10"/>
      <c r="AO1182" s="10"/>
      <c r="AP1182" s="10"/>
      <c r="AQ1182" s="10"/>
      <c r="AR1182" s="10"/>
      <c r="AS1182" s="10"/>
      <c r="AT1182" s="10"/>
      <c r="AU1182" s="10"/>
      <c r="AV1182" s="10"/>
      <c r="AW1182" s="10"/>
      <c r="AX1182" s="10"/>
      <c r="AY1182" s="10"/>
      <c r="AZ1182" s="10"/>
      <c r="BA1182" s="10"/>
      <c r="BB1182" s="10"/>
      <c r="BC1182" s="10"/>
      <c r="BD1182" s="10"/>
      <c r="BE1182" s="10"/>
      <c r="BF1182" s="10"/>
      <c r="BG1182" s="10"/>
      <c r="BH1182" s="10"/>
    </row>
    <row r="1183" spans="1:60" s="83" customFormat="1" x14ac:dyDescent="0.25">
      <c r="A1183" s="91"/>
      <c r="B1183" s="92"/>
      <c r="O1183" s="10"/>
      <c r="P1183" s="10"/>
      <c r="Q1183" s="10"/>
      <c r="R1183" s="10"/>
      <c r="S1183" s="10"/>
      <c r="T1183" s="10"/>
      <c r="U1183" s="10"/>
      <c r="V1183" s="10"/>
      <c r="W1183" s="10"/>
      <c r="X1183" s="10"/>
      <c r="Y1183" s="10"/>
      <c r="Z1183" s="10"/>
      <c r="AA1183" s="10"/>
      <c r="AB1183" s="10"/>
      <c r="AC1183" s="10"/>
      <c r="AD1183" s="10"/>
      <c r="AE1183" s="10"/>
      <c r="AF1183" s="10"/>
      <c r="AG1183" s="10"/>
      <c r="AH1183" s="10"/>
      <c r="AI1183" s="10"/>
      <c r="AJ1183" s="10"/>
      <c r="AK1183" s="10"/>
      <c r="AL1183" s="10"/>
      <c r="AM1183" s="10"/>
      <c r="AN1183" s="10"/>
      <c r="AO1183" s="10"/>
      <c r="AP1183" s="10"/>
      <c r="AQ1183" s="10"/>
      <c r="AR1183" s="10"/>
      <c r="AS1183" s="10"/>
      <c r="AT1183" s="10"/>
      <c r="AU1183" s="10"/>
      <c r="AV1183" s="10"/>
      <c r="AW1183" s="10"/>
      <c r="AX1183" s="10"/>
      <c r="AY1183" s="10"/>
      <c r="AZ1183" s="10"/>
      <c r="BA1183" s="10"/>
      <c r="BB1183" s="10"/>
      <c r="BC1183" s="10"/>
      <c r="BD1183" s="10"/>
      <c r="BE1183" s="10"/>
      <c r="BF1183" s="10"/>
      <c r="BG1183" s="10"/>
      <c r="BH1183" s="10"/>
    </row>
    <row r="1184" spans="1:60" s="83" customFormat="1" x14ac:dyDescent="0.25">
      <c r="A1184" s="91"/>
      <c r="B1184" s="92"/>
      <c r="O1184" s="10"/>
      <c r="P1184" s="10"/>
      <c r="Q1184" s="10"/>
      <c r="R1184" s="10"/>
      <c r="S1184" s="10"/>
      <c r="T1184" s="10"/>
      <c r="U1184" s="10"/>
      <c r="V1184" s="10"/>
      <c r="W1184" s="10"/>
      <c r="X1184" s="10"/>
      <c r="Y1184" s="10"/>
      <c r="Z1184" s="10"/>
      <c r="AA1184" s="10"/>
      <c r="AB1184" s="10"/>
      <c r="AC1184" s="10"/>
      <c r="AD1184" s="10"/>
      <c r="AE1184" s="10"/>
      <c r="AF1184" s="10"/>
      <c r="AG1184" s="10"/>
      <c r="AH1184" s="10"/>
      <c r="AI1184" s="10"/>
      <c r="AJ1184" s="10"/>
      <c r="AK1184" s="10"/>
      <c r="AL1184" s="10"/>
      <c r="AM1184" s="10"/>
      <c r="AN1184" s="10"/>
      <c r="AO1184" s="10"/>
      <c r="AP1184" s="10"/>
      <c r="AQ1184" s="10"/>
      <c r="AR1184" s="10"/>
      <c r="AS1184" s="10"/>
      <c r="AT1184" s="10"/>
      <c r="AU1184" s="10"/>
      <c r="AV1184" s="10"/>
      <c r="AW1184" s="10"/>
      <c r="AX1184" s="10"/>
      <c r="AY1184" s="10"/>
      <c r="AZ1184" s="10"/>
      <c r="BA1184" s="10"/>
      <c r="BB1184" s="10"/>
      <c r="BC1184" s="10"/>
      <c r="BD1184" s="10"/>
      <c r="BE1184" s="10"/>
      <c r="BF1184" s="10"/>
      <c r="BG1184" s="10"/>
      <c r="BH1184" s="10"/>
    </row>
    <row r="1185" spans="1:60" s="83" customFormat="1" x14ac:dyDescent="0.25">
      <c r="A1185" s="91"/>
      <c r="B1185" s="92"/>
      <c r="O1185" s="10"/>
      <c r="P1185" s="10"/>
      <c r="Q1185" s="10"/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  <c r="AB1185" s="10"/>
      <c r="AC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  <c r="AP1185" s="10"/>
      <c r="AQ1185" s="10"/>
      <c r="AR1185" s="10"/>
      <c r="AS1185" s="10"/>
      <c r="AT1185" s="10"/>
      <c r="AU1185" s="10"/>
      <c r="AV1185" s="10"/>
      <c r="AW1185" s="10"/>
      <c r="AX1185" s="10"/>
      <c r="AY1185" s="10"/>
      <c r="AZ1185" s="10"/>
      <c r="BA1185" s="10"/>
      <c r="BB1185" s="10"/>
      <c r="BC1185" s="10"/>
      <c r="BD1185" s="10"/>
      <c r="BE1185" s="10"/>
      <c r="BF1185" s="10"/>
      <c r="BG1185" s="10"/>
      <c r="BH1185" s="10"/>
    </row>
    <row r="1186" spans="1:60" s="83" customFormat="1" x14ac:dyDescent="0.25">
      <c r="A1186" s="91"/>
      <c r="B1186" s="92"/>
      <c r="O1186" s="10"/>
      <c r="P1186" s="10"/>
      <c r="Q1186" s="10"/>
      <c r="R1186" s="10"/>
      <c r="S1186" s="10"/>
      <c r="T1186" s="10"/>
      <c r="U1186" s="10"/>
      <c r="V1186" s="10"/>
      <c r="W1186" s="10"/>
      <c r="X1186" s="10"/>
      <c r="Y1186" s="10"/>
      <c r="Z1186" s="10"/>
      <c r="AA1186" s="10"/>
      <c r="AB1186" s="10"/>
      <c r="AC1186" s="10"/>
      <c r="AD1186" s="10"/>
      <c r="AE1186" s="10"/>
      <c r="AF1186" s="10"/>
      <c r="AG1186" s="10"/>
      <c r="AH1186" s="10"/>
      <c r="AI1186" s="10"/>
      <c r="AJ1186" s="10"/>
      <c r="AK1186" s="10"/>
      <c r="AL1186" s="10"/>
      <c r="AM1186" s="10"/>
      <c r="AN1186" s="10"/>
      <c r="AO1186" s="10"/>
      <c r="AP1186" s="10"/>
      <c r="AQ1186" s="10"/>
      <c r="AR1186" s="10"/>
      <c r="AS1186" s="10"/>
      <c r="AT1186" s="10"/>
      <c r="AU1186" s="10"/>
      <c r="AV1186" s="10"/>
      <c r="AW1186" s="10"/>
      <c r="AX1186" s="10"/>
      <c r="AY1186" s="10"/>
      <c r="AZ1186" s="10"/>
      <c r="BA1186" s="10"/>
      <c r="BB1186" s="10"/>
      <c r="BC1186" s="10"/>
      <c r="BD1186" s="10"/>
      <c r="BE1186" s="10"/>
      <c r="BF1186" s="10"/>
      <c r="BG1186" s="10"/>
      <c r="BH1186" s="10"/>
    </row>
    <row r="1187" spans="1:60" s="83" customFormat="1" x14ac:dyDescent="0.25">
      <c r="A1187" s="91"/>
      <c r="B1187" s="92"/>
      <c r="O1187" s="10"/>
      <c r="P1187" s="10"/>
      <c r="Q1187" s="10"/>
      <c r="R1187" s="10"/>
      <c r="S1187" s="10"/>
      <c r="T1187" s="10"/>
      <c r="U1187" s="10"/>
      <c r="V1187" s="10"/>
      <c r="W1187" s="10"/>
      <c r="X1187" s="10"/>
      <c r="Y1187" s="10"/>
      <c r="Z1187" s="10"/>
      <c r="AA1187" s="10"/>
      <c r="AB1187" s="10"/>
      <c r="AC1187" s="10"/>
      <c r="AD1187" s="10"/>
      <c r="AE1187" s="10"/>
      <c r="AF1187" s="10"/>
      <c r="AG1187" s="10"/>
      <c r="AH1187" s="10"/>
      <c r="AI1187" s="10"/>
      <c r="AJ1187" s="10"/>
      <c r="AK1187" s="10"/>
      <c r="AL1187" s="10"/>
      <c r="AM1187" s="10"/>
      <c r="AN1187" s="10"/>
      <c r="AO1187" s="10"/>
      <c r="AP1187" s="10"/>
      <c r="AQ1187" s="10"/>
      <c r="AR1187" s="10"/>
      <c r="AS1187" s="10"/>
      <c r="AT1187" s="10"/>
      <c r="AU1187" s="10"/>
      <c r="AV1187" s="10"/>
      <c r="AW1187" s="10"/>
      <c r="AX1187" s="10"/>
      <c r="AY1187" s="10"/>
      <c r="AZ1187" s="10"/>
      <c r="BA1187" s="10"/>
      <c r="BB1187" s="10"/>
      <c r="BC1187" s="10"/>
      <c r="BD1187" s="10"/>
      <c r="BE1187" s="10"/>
      <c r="BF1187" s="10"/>
      <c r="BG1187" s="10"/>
      <c r="BH1187" s="10"/>
    </row>
    <row r="1188" spans="1:60" s="83" customFormat="1" x14ac:dyDescent="0.25">
      <c r="A1188" s="91"/>
      <c r="B1188" s="92"/>
      <c r="O1188" s="10"/>
      <c r="P1188" s="10"/>
      <c r="Q1188" s="10"/>
      <c r="R1188" s="10"/>
      <c r="S1188" s="10"/>
      <c r="T1188" s="10"/>
      <c r="U1188" s="10"/>
      <c r="V1188" s="10"/>
      <c r="W1188" s="10"/>
      <c r="X1188" s="10"/>
      <c r="Y1188" s="10"/>
      <c r="Z1188" s="10"/>
      <c r="AA1188" s="10"/>
      <c r="AB1188" s="10"/>
      <c r="AC1188" s="10"/>
      <c r="AD1188" s="10"/>
      <c r="AE1188" s="10"/>
      <c r="AF1188" s="10"/>
      <c r="AG1188" s="10"/>
      <c r="AH1188" s="10"/>
      <c r="AI1188" s="10"/>
      <c r="AJ1188" s="10"/>
      <c r="AK1188" s="10"/>
      <c r="AL1188" s="10"/>
      <c r="AM1188" s="10"/>
      <c r="AN1188" s="10"/>
      <c r="AO1188" s="10"/>
      <c r="AP1188" s="10"/>
      <c r="AQ1188" s="10"/>
      <c r="AR1188" s="10"/>
      <c r="AS1188" s="10"/>
      <c r="AT1188" s="10"/>
      <c r="AU1188" s="10"/>
      <c r="AV1188" s="10"/>
      <c r="AW1188" s="10"/>
      <c r="AX1188" s="10"/>
      <c r="AY1188" s="10"/>
      <c r="AZ1188" s="10"/>
      <c r="BA1188" s="10"/>
      <c r="BB1188" s="10"/>
      <c r="BC1188" s="10"/>
      <c r="BD1188" s="10"/>
      <c r="BE1188" s="10"/>
      <c r="BF1188" s="10"/>
      <c r="BG1188" s="10"/>
      <c r="BH1188" s="10"/>
    </row>
    <row r="1189" spans="1:60" s="83" customFormat="1" x14ac:dyDescent="0.25">
      <c r="A1189" s="91"/>
      <c r="B1189" s="92"/>
      <c r="O1189" s="10"/>
      <c r="P1189" s="10"/>
      <c r="Q1189" s="10"/>
      <c r="R1189" s="10"/>
      <c r="S1189" s="10"/>
      <c r="T1189" s="10"/>
      <c r="U1189" s="10"/>
      <c r="V1189" s="10"/>
      <c r="W1189" s="10"/>
      <c r="X1189" s="10"/>
      <c r="Y1189" s="10"/>
      <c r="Z1189" s="10"/>
      <c r="AA1189" s="10"/>
      <c r="AB1189" s="10"/>
      <c r="AC1189" s="10"/>
      <c r="AD1189" s="10"/>
      <c r="AE1189" s="10"/>
      <c r="AF1189" s="10"/>
      <c r="AG1189" s="10"/>
      <c r="AH1189" s="10"/>
      <c r="AI1189" s="10"/>
      <c r="AJ1189" s="10"/>
      <c r="AK1189" s="10"/>
      <c r="AL1189" s="10"/>
      <c r="AM1189" s="10"/>
      <c r="AN1189" s="10"/>
      <c r="AO1189" s="10"/>
      <c r="AP1189" s="10"/>
      <c r="AQ1189" s="10"/>
      <c r="AR1189" s="10"/>
      <c r="AS1189" s="10"/>
      <c r="AT1189" s="10"/>
      <c r="AU1189" s="10"/>
      <c r="AV1189" s="10"/>
      <c r="AW1189" s="10"/>
      <c r="AX1189" s="10"/>
      <c r="AY1189" s="10"/>
      <c r="AZ1189" s="10"/>
      <c r="BA1189" s="10"/>
      <c r="BB1189" s="10"/>
      <c r="BC1189" s="10"/>
      <c r="BD1189" s="10"/>
      <c r="BE1189" s="10"/>
      <c r="BF1189" s="10"/>
      <c r="BG1189" s="10"/>
      <c r="BH1189" s="10"/>
    </row>
    <row r="1190" spans="1:60" s="83" customFormat="1" x14ac:dyDescent="0.25">
      <c r="A1190" s="91"/>
      <c r="B1190" s="92"/>
      <c r="O1190" s="10"/>
      <c r="P1190" s="10"/>
      <c r="Q1190" s="10"/>
      <c r="R1190" s="10"/>
      <c r="S1190" s="10"/>
      <c r="T1190" s="10"/>
      <c r="U1190" s="10"/>
      <c r="V1190" s="10"/>
      <c r="W1190" s="10"/>
      <c r="X1190" s="10"/>
      <c r="Y1190" s="10"/>
      <c r="Z1190" s="10"/>
      <c r="AA1190" s="10"/>
      <c r="AB1190" s="10"/>
      <c r="AC1190" s="10"/>
      <c r="AD1190" s="10"/>
      <c r="AE1190" s="10"/>
      <c r="AF1190" s="10"/>
      <c r="AG1190" s="10"/>
      <c r="AH1190" s="10"/>
      <c r="AI1190" s="10"/>
      <c r="AJ1190" s="10"/>
      <c r="AK1190" s="10"/>
      <c r="AL1190" s="10"/>
      <c r="AM1190" s="10"/>
      <c r="AN1190" s="10"/>
      <c r="AO1190" s="10"/>
      <c r="AP1190" s="10"/>
      <c r="AQ1190" s="10"/>
      <c r="AR1190" s="10"/>
      <c r="AS1190" s="10"/>
      <c r="AT1190" s="10"/>
      <c r="AU1190" s="10"/>
      <c r="AV1190" s="10"/>
      <c r="AW1190" s="10"/>
      <c r="AX1190" s="10"/>
      <c r="AY1190" s="10"/>
      <c r="AZ1190" s="10"/>
      <c r="BA1190" s="10"/>
      <c r="BB1190" s="10"/>
      <c r="BC1190" s="10"/>
      <c r="BD1190" s="10"/>
      <c r="BE1190" s="10"/>
      <c r="BF1190" s="10"/>
      <c r="BG1190" s="10"/>
      <c r="BH1190" s="10"/>
    </row>
    <row r="1191" spans="1:60" s="83" customFormat="1" x14ac:dyDescent="0.25">
      <c r="A1191" s="91"/>
      <c r="B1191" s="92"/>
      <c r="O1191" s="10"/>
      <c r="P1191" s="10"/>
      <c r="Q1191" s="10"/>
      <c r="R1191" s="10"/>
      <c r="S1191" s="10"/>
      <c r="T1191" s="10"/>
      <c r="U1191" s="10"/>
      <c r="V1191" s="10"/>
      <c r="W1191" s="10"/>
      <c r="X1191" s="10"/>
      <c r="Y1191" s="10"/>
      <c r="Z1191" s="10"/>
      <c r="AA1191" s="10"/>
      <c r="AB1191" s="10"/>
      <c r="AC1191" s="10"/>
      <c r="AD1191" s="10"/>
      <c r="AE1191" s="10"/>
      <c r="AF1191" s="10"/>
      <c r="AG1191" s="10"/>
      <c r="AH1191" s="10"/>
      <c r="AI1191" s="10"/>
      <c r="AJ1191" s="10"/>
      <c r="AK1191" s="10"/>
      <c r="AL1191" s="10"/>
      <c r="AM1191" s="10"/>
      <c r="AN1191" s="10"/>
      <c r="AO1191" s="10"/>
      <c r="AP1191" s="10"/>
      <c r="AQ1191" s="10"/>
      <c r="AR1191" s="10"/>
      <c r="AS1191" s="10"/>
      <c r="AT1191" s="10"/>
      <c r="AU1191" s="10"/>
      <c r="AV1191" s="10"/>
      <c r="AW1191" s="10"/>
      <c r="AX1191" s="10"/>
      <c r="AY1191" s="10"/>
      <c r="AZ1191" s="10"/>
      <c r="BA1191" s="10"/>
      <c r="BB1191" s="10"/>
      <c r="BC1191" s="10"/>
      <c r="BD1191" s="10"/>
      <c r="BE1191" s="10"/>
      <c r="BF1191" s="10"/>
      <c r="BG1191" s="10"/>
      <c r="BH1191" s="10"/>
    </row>
    <row r="1192" spans="1:60" s="83" customFormat="1" x14ac:dyDescent="0.25">
      <c r="A1192" s="91"/>
      <c r="B1192" s="92"/>
      <c r="O1192" s="10"/>
      <c r="P1192" s="10"/>
      <c r="Q1192" s="10"/>
      <c r="R1192" s="10"/>
      <c r="S1192" s="10"/>
      <c r="T1192" s="10"/>
      <c r="U1192" s="10"/>
      <c r="V1192" s="10"/>
      <c r="W1192" s="10"/>
      <c r="X1192" s="10"/>
      <c r="Y1192" s="10"/>
      <c r="Z1192" s="10"/>
      <c r="AA1192" s="10"/>
      <c r="AB1192" s="10"/>
      <c r="AC1192" s="10"/>
      <c r="AD1192" s="10"/>
      <c r="AE1192" s="10"/>
      <c r="AF1192" s="10"/>
      <c r="AG1192" s="10"/>
      <c r="AH1192" s="10"/>
      <c r="AI1192" s="10"/>
      <c r="AJ1192" s="10"/>
      <c r="AK1192" s="10"/>
      <c r="AL1192" s="10"/>
      <c r="AM1192" s="10"/>
      <c r="AN1192" s="10"/>
      <c r="AO1192" s="10"/>
      <c r="AP1192" s="10"/>
      <c r="AQ1192" s="10"/>
      <c r="AR1192" s="10"/>
      <c r="AS1192" s="10"/>
      <c r="AT1192" s="10"/>
      <c r="AU1192" s="10"/>
      <c r="AV1192" s="10"/>
      <c r="AW1192" s="10"/>
      <c r="AX1192" s="10"/>
      <c r="AY1192" s="10"/>
      <c r="AZ1192" s="10"/>
      <c r="BA1192" s="10"/>
      <c r="BB1192" s="10"/>
      <c r="BC1192" s="10"/>
      <c r="BD1192" s="10"/>
      <c r="BE1192" s="10"/>
      <c r="BF1192" s="10"/>
      <c r="BG1192" s="10"/>
      <c r="BH1192" s="10"/>
    </row>
    <row r="1193" spans="1:60" s="83" customFormat="1" x14ac:dyDescent="0.25">
      <c r="A1193" s="91"/>
      <c r="B1193" s="92"/>
      <c r="O1193" s="10"/>
      <c r="P1193" s="10"/>
      <c r="Q1193" s="10"/>
      <c r="R1193" s="10"/>
      <c r="S1193" s="10"/>
      <c r="T1193" s="10"/>
      <c r="U1193" s="10"/>
      <c r="V1193" s="10"/>
      <c r="W1193" s="10"/>
      <c r="X1193" s="10"/>
      <c r="Y1193" s="10"/>
      <c r="Z1193" s="10"/>
      <c r="AA1193" s="10"/>
      <c r="AB1193" s="10"/>
      <c r="AC1193" s="10"/>
      <c r="AD1193" s="10"/>
      <c r="AE1193" s="10"/>
      <c r="AF1193" s="10"/>
      <c r="AG1193" s="10"/>
      <c r="AH1193" s="10"/>
      <c r="AI1193" s="10"/>
      <c r="AJ1193" s="10"/>
      <c r="AK1193" s="10"/>
      <c r="AL1193" s="10"/>
      <c r="AM1193" s="10"/>
      <c r="AN1193" s="10"/>
      <c r="AO1193" s="10"/>
      <c r="AP1193" s="10"/>
      <c r="AQ1193" s="10"/>
      <c r="AR1193" s="10"/>
      <c r="AS1193" s="10"/>
      <c r="AT1193" s="10"/>
      <c r="AU1193" s="10"/>
      <c r="AV1193" s="10"/>
      <c r="AW1193" s="10"/>
      <c r="AX1193" s="10"/>
      <c r="AY1193" s="10"/>
      <c r="AZ1193" s="10"/>
      <c r="BA1193" s="10"/>
      <c r="BB1193" s="10"/>
      <c r="BC1193" s="10"/>
      <c r="BD1193" s="10"/>
      <c r="BE1193" s="10"/>
      <c r="BF1193" s="10"/>
      <c r="BG1193" s="10"/>
      <c r="BH1193" s="10"/>
    </row>
    <row r="1194" spans="1:60" s="83" customFormat="1" x14ac:dyDescent="0.25">
      <c r="A1194" s="91"/>
      <c r="B1194" s="92"/>
      <c r="O1194" s="10"/>
      <c r="P1194" s="10"/>
      <c r="Q1194" s="10"/>
      <c r="R1194" s="10"/>
      <c r="S1194" s="10"/>
      <c r="T1194" s="10"/>
      <c r="U1194" s="10"/>
      <c r="V1194" s="10"/>
      <c r="W1194" s="10"/>
      <c r="X1194" s="10"/>
      <c r="Y1194" s="10"/>
      <c r="Z1194" s="10"/>
      <c r="AA1194" s="10"/>
      <c r="AB1194" s="10"/>
      <c r="AC1194" s="10"/>
      <c r="AD1194" s="10"/>
      <c r="AE1194" s="10"/>
      <c r="AF1194" s="10"/>
      <c r="AG1194" s="10"/>
      <c r="AH1194" s="10"/>
      <c r="AI1194" s="10"/>
      <c r="AJ1194" s="10"/>
      <c r="AK1194" s="10"/>
      <c r="AL1194" s="10"/>
      <c r="AM1194" s="10"/>
      <c r="AN1194" s="10"/>
      <c r="AO1194" s="10"/>
      <c r="AP1194" s="10"/>
      <c r="AQ1194" s="10"/>
      <c r="AR1194" s="10"/>
      <c r="AS1194" s="10"/>
      <c r="AT1194" s="10"/>
      <c r="AU1194" s="10"/>
      <c r="AV1194" s="10"/>
      <c r="AW1194" s="10"/>
      <c r="AX1194" s="10"/>
      <c r="AY1194" s="10"/>
      <c r="AZ1194" s="10"/>
      <c r="BA1194" s="10"/>
      <c r="BB1194" s="10"/>
      <c r="BC1194" s="10"/>
      <c r="BD1194" s="10"/>
      <c r="BE1194" s="10"/>
      <c r="BF1194" s="10"/>
      <c r="BG1194" s="10"/>
      <c r="BH1194" s="10"/>
    </row>
    <row r="1195" spans="1:60" s="83" customFormat="1" x14ac:dyDescent="0.25">
      <c r="A1195" s="91"/>
      <c r="B1195" s="92"/>
      <c r="O1195" s="10"/>
      <c r="P1195" s="10"/>
      <c r="Q1195" s="10"/>
      <c r="R1195" s="10"/>
      <c r="S1195" s="10"/>
      <c r="T1195" s="10"/>
      <c r="U1195" s="10"/>
      <c r="V1195" s="10"/>
      <c r="W1195" s="10"/>
      <c r="X1195" s="10"/>
      <c r="Y1195" s="10"/>
      <c r="Z1195" s="10"/>
      <c r="AA1195" s="10"/>
      <c r="AB1195" s="10"/>
      <c r="AC1195" s="10"/>
      <c r="AD1195" s="10"/>
      <c r="AE1195" s="10"/>
      <c r="AF1195" s="10"/>
      <c r="AG1195" s="10"/>
      <c r="AH1195" s="10"/>
      <c r="AI1195" s="10"/>
      <c r="AJ1195" s="10"/>
      <c r="AK1195" s="10"/>
      <c r="AL1195" s="10"/>
      <c r="AM1195" s="10"/>
      <c r="AN1195" s="10"/>
      <c r="AO1195" s="10"/>
      <c r="AP1195" s="10"/>
      <c r="AQ1195" s="10"/>
      <c r="AR1195" s="10"/>
      <c r="AS1195" s="10"/>
      <c r="AT1195" s="10"/>
      <c r="AU1195" s="10"/>
      <c r="AV1195" s="10"/>
      <c r="AW1195" s="10"/>
      <c r="AX1195" s="10"/>
      <c r="AY1195" s="10"/>
      <c r="AZ1195" s="10"/>
      <c r="BA1195" s="10"/>
      <c r="BB1195" s="10"/>
      <c r="BC1195" s="10"/>
      <c r="BD1195" s="10"/>
      <c r="BE1195" s="10"/>
      <c r="BF1195" s="10"/>
      <c r="BG1195" s="10"/>
      <c r="BH1195" s="10"/>
    </row>
    <row r="1196" spans="1:60" s="83" customFormat="1" x14ac:dyDescent="0.25">
      <c r="A1196" s="91"/>
      <c r="B1196" s="92"/>
      <c r="O1196" s="10"/>
      <c r="P1196" s="10"/>
      <c r="Q1196" s="10"/>
      <c r="R1196" s="10"/>
      <c r="S1196" s="10"/>
      <c r="T1196" s="10"/>
      <c r="U1196" s="10"/>
      <c r="V1196" s="10"/>
      <c r="W1196" s="10"/>
      <c r="X1196" s="10"/>
      <c r="Y1196" s="10"/>
      <c r="Z1196" s="10"/>
      <c r="AA1196" s="10"/>
      <c r="AB1196" s="10"/>
      <c r="AC1196" s="10"/>
      <c r="AD1196" s="10"/>
      <c r="AE1196" s="10"/>
      <c r="AF1196" s="10"/>
      <c r="AG1196" s="10"/>
      <c r="AH1196" s="10"/>
      <c r="AI1196" s="10"/>
      <c r="AJ1196" s="10"/>
      <c r="AK1196" s="10"/>
      <c r="AL1196" s="10"/>
      <c r="AM1196" s="10"/>
      <c r="AN1196" s="10"/>
      <c r="AO1196" s="10"/>
      <c r="AP1196" s="10"/>
      <c r="AQ1196" s="10"/>
      <c r="AR1196" s="10"/>
      <c r="AS1196" s="10"/>
      <c r="AT1196" s="10"/>
      <c r="AU1196" s="10"/>
      <c r="AV1196" s="10"/>
      <c r="AW1196" s="10"/>
      <c r="AX1196" s="10"/>
      <c r="AY1196" s="10"/>
      <c r="AZ1196" s="10"/>
      <c r="BA1196" s="10"/>
      <c r="BB1196" s="10"/>
      <c r="BC1196" s="10"/>
      <c r="BD1196" s="10"/>
      <c r="BE1196" s="10"/>
      <c r="BF1196" s="10"/>
      <c r="BG1196" s="10"/>
      <c r="BH1196" s="10"/>
    </row>
    <row r="1197" spans="1:60" s="83" customFormat="1" x14ac:dyDescent="0.25">
      <c r="A1197" s="91"/>
      <c r="B1197" s="92"/>
      <c r="O1197" s="10"/>
      <c r="P1197" s="10"/>
      <c r="Q1197" s="10"/>
      <c r="R1197" s="10"/>
      <c r="S1197" s="10"/>
      <c r="T1197" s="10"/>
      <c r="U1197" s="10"/>
      <c r="V1197" s="10"/>
      <c r="W1197" s="10"/>
      <c r="X1197" s="10"/>
      <c r="Y1197" s="10"/>
      <c r="Z1197" s="10"/>
      <c r="AA1197" s="10"/>
      <c r="AB1197" s="10"/>
      <c r="AC1197" s="10"/>
      <c r="AD1197" s="10"/>
      <c r="AE1197" s="10"/>
      <c r="AF1197" s="10"/>
      <c r="AG1197" s="10"/>
      <c r="AH1197" s="10"/>
      <c r="AI1197" s="10"/>
      <c r="AJ1197" s="10"/>
      <c r="AK1197" s="10"/>
      <c r="AL1197" s="10"/>
      <c r="AM1197" s="10"/>
      <c r="AN1197" s="10"/>
      <c r="AO1197" s="10"/>
      <c r="AP1197" s="10"/>
      <c r="AQ1197" s="10"/>
      <c r="AR1197" s="10"/>
      <c r="AS1197" s="10"/>
      <c r="AT1197" s="10"/>
      <c r="AU1197" s="10"/>
      <c r="AV1197" s="10"/>
      <c r="AW1197" s="10"/>
      <c r="AX1197" s="10"/>
      <c r="AY1197" s="10"/>
      <c r="AZ1197" s="10"/>
      <c r="BA1197" s="10"/>
      <c r="BB1197" s="10"/>
      <c r="BC1197" s="10"/>
      <c r="BD1197" s="10"/>
      <c r="BE1197" s="10"/>
      <c r="BF1197" s="10"/>
      <c r="BG1197" s="10"/>
      <c r="BH1197" s="10"/>
    </row>
    <row r="1198" spans="1:60" s="83" customFormat="1" x14ac:dyDescent="0.25">
      <c r="A1198" s="91"/>
      <c r="B1198" s="92"/>
      <c r="O1198" s="10"/>
      <c r="P1198" s="10"/>
      <c r="Q1198" s="10"/>
      <c r="R1198" s="10"/>
      <c r="S1198" s="10"/>
      <c r="T1198" s="10"/>
      <c r="U1198" s="10"/>
      <c r="V1198" s="10"/>
      <c r="W1198" s="10"/>
      <c r="X1198" s="10"/>
      <c r="Y1198" s="10"/>
      <c r="Z1198" s="10"/>
      <c r="AA1198" s="10"/>
      <c r="AB1198" s="10"/>
      <c r="AC1198" s="10"/>
      <c r="AD1198" s="10"/>
      <c r="AE1198" s="10"/>
      <c r="AF1198" s="10"/>
      <c r="AG1198" s="10"/>
      <c r="AH1198" s="10"/>
      <c r="AI1198" s="10"/>
      <c r="AJ1198" s="10"/>
      <c r="AK1198" s="10"/>
      <c r="AL1198" s="10"/>
      <c r="AM1198" s="10"/>
      <c r="AN1198" s="10"/>
      <c r="AO1198" s="10"/>
      <c r="AP1198" s="10"/>
      <c r="AQ1198" s="10"/>
      <c r="AR1198" s="10"/>
      <c r="AS1198" s="10"/>
      <c r="AT1198" s="10"/>
      <c r="AU1198" s="10"/>
      <c r="AV1198" s="10"/>
      <c r="AW1198" s="10"/>
      <c r="AX1198" s="10"/>
      <c r="AY1198" s="10"/>
      <c r="AZ1198" s="10"/>
      <c r="BA1198" s="10"/>
      <c r="BB1198" s="10"/>
      <c r="BC1198" s="10"/>
      <c r="BD1198" s="10"/>
      <c r="BE1198" s="10"/>
      <c r="BF1198" s="10"/>
      <c r="BG1198" s="10"/>
      <c r="BH1198" s="10"/>
    </row>
    <row r="1199" spans="1:60" s="83" customFormat="1" x14ac:dyDescent="0.25">
      <c r="A1199" s="91"/>
      <c r="B1199" s="92"/>
      <c r="O1199" s="10"/>
      <c r="P1199" s="10"/>
      <c r="Q1199" s="10"/>
      <c r="R1199" s="10"/>
      <c r="S1199" s="10"/>
      <c r="T1199" s="10"/>
      <c r="U1199" s="10"/>
      <c r="V1199" s="10"/>
      <c r="W1199" s="10"/>
      <c r="X1199" s="10"/>
      <c r="Y1199" s="10"/>
      <c r="Z1199" s="10"/>
      <c r="AA1199" s="10"/>
      <c r="AB1199" s="10"/>
      <c r="AC1199" s="10"/>
      <c r="AD1199" s="10"/>
      <c r="AE1199" s="10"/>
      <c r="AF1199" s="10"/>
      <c r="AG1199" s="10"/>
      <c r="AH1199" s="10"/>
      <c r="AI1199" s="10"/>
      <c r="AJ1199" s="10"/>
      <c r="AK1199" s="10"/>
      <c r="AL1199" s="10"/>
      <c r="AM1199" s="10"/>
      <c r="AN1199" s="10"/>
      <c r="AO1199" s="10"/>
      <c r="AP1199" s="10"/>
      <c r="AQ1199" s="10"/>
      <c r="AR1199" s="10"/>
      <c r="AS1199" s="10"/>
      <c r="AT1199" s="10"/>
      <c r="AU1199" s="10"/>
      <c r="AV1199" s="10"/>
      <c r="AW1199" s="10"/>
      <c r="AX1199" s="10"/>
      <c r="AY1199" s="10"/>
      <c r="AZ1199" s="10"/>
      <c r="BA1199" s="10"/>
      <c r="BB1199" s="10"/>
      <c r="BC1199" s="10"/>
      <c r="BD1199" s="10"/>
      <c r="BE1199" s="10"/>
      <c r="BF1199" s="10"/>
      <c r="BG1199" s="10"/>
      <c r="BH1199" s="10"/>
    </row>
    <row r="1200" spans="1:60" s="83" customFormat="1" x14ac:dyDescent="0.25">
      <c r="A1200" s="91"/>
      <c r="B1200" s="92"/>
      <c r="O1200" s="10"/>
      <c r="P1200" s="10"/>
      <c r="Q1200" s="10"/>
      <c r="R1200" s="10"/>
      <c r="S1200" s="10"/>
      <c r="T1200" s="10"/>
      <c r="U1200" s="10"/>
      <c r="V1200" s="10"/>
      <c r="W1200" s="10"/>
      <c r="X1200" s="10"/>
      <c r="Y1200" s="10"/>
      <c r="Z1200" s="10"/>
      <c r="AA1200" s="10"/>
      <c r="AB1200" s="10"/>
      <c r="AC1200" s="10"/>
      <c r="AD1200" s="10"/>
      <c r="AE1200" s="10"/>
      <c r="AF1200" s="10"/>
      <c r="AG1200" s="10"/>
      <c r="AH1200" s="10"/>
      <c r="AI1200" s="10"/>
      <c r="AJ1200" s="10"/>
      <c r="AK1200" s="10"/>
      <c r="AL1200" s="10"/>
      <c r="AM1200" s="10"/>
      <c r="AN1200" s="10"/>
      <c r="AO1200" s="10"/>
      <c r="AP1200" s="10"/>
      <c r="AQ1200" s="10"/>
      <c r="AR1200" s="10"/>
      <c r="AS1200" s="10"/>
      <c r="AT1200" s="10"/>
      <c r="AU1200" s="10"/>
      <c r="AV1200" s="10"/>
      <c r="AW1200" s="10"/>
      <c r="AX1200" s="10"/>
      <c r="AY1200" s="10"/>
      <c r="AZ1200" s="10"/>
      <c r="BA1200" s="10"/>
      <c r="BB1200" s="10"/>
      <c r="BC1200" s="10"/>
      <c r="BD1200" s="10"/>
      <c r="BE1200" s="10"/>
      <c r="BF1200" s="10"/>
      <c r="BG1200" s="10"/>
      <c r="BH1200" s="10"/>
    </row>
    <row r="1201" spans="1:60" s="83" customFormat="1" x14ac:dyDescent="0.25">
      <c r="A1201" s="91"/>
      <c r="B1201" s="92"/>
      <c r="O1201" s="10"/>
      <c r="P1201" s="10"/>
      <c r="Q1201" s="10"/>
      <c r="R1201" s="10"/>
      <c r="S1201" s="10"/>
      <c r="T1201" s="10"/>
      <c r="U1201" s="10"/>
      <c r="V1201" s="10"/>
      <c r="W1201" s="10"/>
      <c r="X1201" s="10"/>
      <c r="Y1201" s="10"/>
      <c r="Z1201" s="10"/>
      <c r="AA1201" s="10"/>
      <c r="AB1201" s="10"/>
      <c r="AC1201" s="10"/>
      <c r="AD1201" s="10"/>
      <c r="AE1201" s="10"/>
      <c r="AF1201" s="10"/>
      <c r="AG1201" s="10"/>
      <c r="AH1201" s="10"/>
      <c r="AI1201" s="10"/>
      <c r="AJ1201" s="10"/>
      <c r="AK1201" s="10"/>
      <c r="AL1201" s="10"/>
      <c r="AM1201" s="10"/>
      <c r="AN1201" s="10"/>
      <c r="AO1201" s="10"/>
      <c r="AP1201" s="10"/>
      <c r="AQ1201" s="10"/>
      <c r="AR1201" s="10"/>
      <c r="AS1201" s="10"/>
      <c r="AT1201" s="10"/>
      <c r="AU1201" s="10"/>
      <c r="AV1201" s="10"/>
      <c r="AW1201" s="10"/>
      <c r="AX1201" s="10"/>
      <c r="AY1201" s="10"/>
      <c r="AZ1201" s="10"/>
      <c r="BA1201" s="10"/>
      <c r="BB1201" s="10"/>
      <c r="BC1201" s="10"/>
      <c r="BD1201" s="10"/>
      <c r="BE1201" s="10"/>
      <c r="BF1201" s="10"/>
      <c r="BG1201" s="10"/>
      <c r="BH1201" s="10"/>
    </row>
    <row r="1202" spans="1:60" s="83" customFormat="1" x14ac:dyDescent="0.25">
      <c r="A1202" s="91"/>
      <c r="B1202" s="92"/>
      <c r="O1202" s="10"/>
      <c r="P1202" s="10"/>
      <c r="Q1202" s="10"/>
      <c r="R1202" s="10"/>
      <c r="S1202" s="10"/>
      <c r="T1202" s="10"/>
      <c r="U1202" s="10"/>
      <c r="V1202" s="10"/>
      <c r="W1202" s="10"/>
      <c r="X1202" s="10"/>
      <c r="Y1202" s="10"/>
      <c r="Z1202" s="10"/>
      <c r="AA1202" s="10"/>
      <c r="AB1202" s="10"/>
      <c r="AC1202" s="10"/>
      <c r="AD1202" s="10"/>
      <c r="AE1202" s="10"/>
      <c r="AF1202" s="10"/>
      <c r="AG1202" s="10"/>
      <c r="AH1202" s="10"/>
      <c r="AI1202" s="10"/>
      <c r="AJ1202" s="10"/>
      <c r="AK1202" s="10"/>
      <c r="AL1202" s="10"/>
      <c r="AM1202" s="10"/>
      <c r="AN1202" s="10"/>
      <c r="AO1202" s="10"/>
      <c r="AP1202" s="10"/>
      <c r="AQ1202" s="10"/>
      <c r="AR1202" s="10"/>
      <c r="AS1202" s="10"/>
      <c r="AT1202" s="10"/>
      <c r="AU1202" s="10"/>
      <c r="AV1202" s="10"/>
      <c r="AW1202" s="10"/>
      <c r="AX1202" s="10"/>
      <c r="AY1202" s="10"/>
      <c r="AZ1202" s="10"/>
      <c r="BA1202" s="10"/>
      <c r="BB1202" s="10"/>
      <c r="BC1202" s="10"/>
      <c r="BD1202" s="10"/>
      <c r="BE1202" s="10"/>
      <c r="BF1202" s="10"/>
      <c r="BG1202" s="10"/>
      <c r="BH1202" s="10"/>
    </row>
    <row r="1203" spans="1:60" s="83" customFormat="1" x14ac:dyDescent="0.25">
      <c r="A1203" s="91"/>
      <c r="B1203" s="92"/>
      <c r="O1203" s="10"/>
      <c r="P1203" s="10"/>
      <c r="Q1203" s="10"/>
      <c r="R1203" s="10"/>
      <c r="S1203" s="10"/>
      <c r="T1203" s="10"/>
      <c r="U1203" s="10"/>
      <c r="V1203" s="10"/>
      <c r="W1203" s="10"/>
      <c r="X1203" s="10"/>
      <c r="Y1203" s="10"/>
      <c r="Z1203" s="10"/>
      <c r="AA1203" s="10"/>
      <c r="AB1203" s="10"/>
      <c r="AC1203" s="10"/>
      <c r="AD1203" s="10"/>
      <c r="AE1203" s="10"/>
      <c r="AF1203" s="10"/>
      <c r="AG1203" s="10"/>
      <c r="AH1203" s="10"/>
      <c r="AI1203" s="10"/>
      <c r="AJ1203" s="10"/>
      <c r="AK1203" s="10"/>
      <c r="AL1203" s="10"/>
      <c r="AM1203" s="10"/>
      <c r="AN1203" s="10"/>
      <c r="AO1203" s="10"/>
      <c r="AP1203" s="10"/>
      <c r="AQ1203" s="10"/>
      <c r="AR1203" s="10"/>
      <c r="AS1203" s="10"/>
      <c r="AT1203" s="10"/>
      <c r="AU1203" s="10"/>
      <c r="AV1203" s="10"/>
      <c r="AW1203" s="10"/>
      <c r="AX1203" s="10"/>
      <c r="AY1203" s="10"/>
      <c r="AZ1203" s="10"/>
      <c r="BA1203" s="10"/>
      <c r="BB1203" s="10"/>
      <c r="BC1203" s="10"/>
      <c r="BD1203" s="10"/>
      <c r="BE1203" s="10"/>
      <c r="BF1203" s="10"/>
      <c r="BG1203" s="10"/>
      <c r="BH1203" s="10"/>
    </row>
    <row r="1204" spans="1:60" s="83" customFormat="1" x14ac:dyDescent="0.25">
      <c r="A1204" s="91"/>
      <c r="B1204" s="92"/>
      <c r="O1204" s="10"/>
      <c r="P1204" s="10"/>
      <c r="Q1204" s="10"/>
      <c r="R1204" s="10"/>
      <c r="S1204" s="10"/>
      <c r="T1204" s="10"/>
      <c r="U1204" s="10"/>
      <c r="V1204" s="10"/>
      <c r="W1204" s="10"/>
      <c r="X1204" s="10"/>
      <c r="Y1204" s="10"/>
      <c r="Z1204" s="10"/>
      <c r="AA1204" s="10"/>
      <c r="AB1204" s="10"/>
      <c r="AC1204" s="10"/>
      <c r="AD1204" s="10"/>
      <c r="AE1204" s="10"/>
      <c r="AF1204" s="10"/>
      <c r="AG1204" s="10"/>
      <c r="AH1204" s="10"/>
      <c r="AI1204" s="10"/>
      <c r="AJ1204" s="10"/>
      <c r="AK1204" s="10"/>
      <c r="AL1204" s="10"/>
      <c r="AM1204" s="10"/>
      <c r="AN1204" s="10"/>
      <c r="AO1204" s="10"/>
      <c r="AP1204" s="10"/>
      <c r="AQ1204" s="10"/>
      <c r="AR1204" s="10"/>
      <c r="AS1204" s="10"/>
      <c r="AT1204" s="10"/>
      <c r="AU1204" s="10"/>
      <c r="AV1204" s="10"/>
      <c r="AW1204" s="10"/>
      <c r="AX1204" s="10"/>
      <c r="AY1204" s="10"/>
      <c r="AZ1204" s="10"/>
      <c r="BA1204" s="10"/>
      <c r="BB1204" s="10"/>
      <c r="BC1204" s="10"/>
      <c r="BD1204" s="10"/>
      <c r="BE1204" s="10"/>
      <c r="BF1204" s="10"/>
      <c r="BG1204" s="10"/>
      <c r="BH1204" s="10"/>
    </row>
    <row r="1205" spans="1:60" s="83" customFormat="1" x14ac:dyDescent="0.25">
      <c r="A1205" s="91"/>
      <c r="B1205" s="92"/>
      <c r="O1205" s="10"/>
      <c r="P1205" s="10"/>
      <c r="Q1205" s="10"/>
      <c r="R1205" s="10"/>
      <c r="S1205" s="10"/>
      <c r="T1205" s="10"/>
      <c r="U1205" s="10"/>
      <c r="V1205" s="10"/>
      <c r="W1205" s="10"/>
      <c r="X1205" s="10"/>
      <c r="Y1205" s="10"/>
      <c r="Z1205" s="10"/>
      <c r="AA1205" s="10"/>
      <c r="AB1205" s="10"/>
      <c r="AC1205" s="10"/>
      <c r="AD1205" s="10"/>
      <c r="AE1205" s="10"/>
      <c r="AF1205" s="10"/>
      <c r="AG1205" s="10"/>
      <c r="AH1205" s="10"/>
      <c r="AI1205" s="10"/>
      <c r="AJ1205" s="10"/>
      <c r="AK1205" s="10"/>
      <c r="AL1205" s="10"/>
      <c r="AM1205" s="10"/>
      <c r="AN1205" s="10"/>
      <c r="AO1205" s="10"/>
      <c r="AP1205" s="10"/>
      <c r="AQ1205" s="10"/>
      <c r="AR1205" s="10"/>
      <c r="AS1205" s="10"/>
      <c r="AT1205" s="10"/>
      <c r="AU1205" s="10"/>
      <c r="AV1205" s="10"/>
      <c r="AW1205" s="10"/>
      <c r="AX1205" s="10"/>
      <c r="AY1205" s="10"/>
      <c r="AZ1205" s="10"/>
      <c r="BA1205" s="10"/>
      <c r="BB1205" s="10"/>
      <c r="BC1205" s="10"/>
      <c r="BD1205" s="10"/>
      <c r="BE1205" s="10"/>
      <c r="BF1205" s="10"/>
      <c r="BG1205" s="10"/>
      <c r="BH1205" s="10"/>
    </row>
    <row r="1206" spans="1:60" s="83" customFormat="1" x14ac:dyDescent="0.25">
      <c r="A1206" s="91"/>
      <c r="B1206" s="92"/>
      <c r="O1206" s="10"/>
      <c r="P1206" s="10"/>
      <c r="Q1206" s="10"/>
      <c r="R1206" s="10"/>
      <c r="S1206" s="10"/>
      <c r="T1206" s="10"/>
      <c r="U1206" s="10"/>
      <c r="V1206" s="10"/>
      <c r="W1206" s="10"/>
      <c r="X1206" s="10"/>
      <c r="Y1206" s="10"/>
      <c r="Z1206" s="10"/>
      <c r="AA1206" s="10"/>
      <c r="AB1206" s="10"/>
      <c r="AC1206" s="10"/>
      <c r="AD1206" s="10"/>
      <c r="AE1206" s="10"/>
      <c r="AF1206" s="10"/>
      <c r="AG1206" s="10"/>
      <c r="AH1206" s="10"/>
      <c r="AI1206" s="10"/>
      <c r="AJ1206" s="10"/>
      <c r="AK1206" s="10"/>
      <c r="AL1206" s="10"/>
      <c r="AM1206" s="10"/>
      <c r="AN1206" s="10"/>
      <c r="AO1206" s="10"/>
      <c r="AP1206" s="10"/>
      <c r="AQ1206" s="10"/>
      <c r="AR1206" s="10"/>
      <c r="AS1206" s="10"/>
      <c r="AT1206" s="10"/>
      <c r="AU1206" s="10"/>
      <c r="AV1206" s="10"/>
      <c r="AW1206" s="10"/>
      <c r="AX1206" s="10"/>
      <c r="AY1206" s="10"/>
      <c r="AZ1206" s="10"/>
      <c r="BA1206" s="10"/>
      <c r="BB1206" s="10"/>
      <c r="BC1206" s="10"/>
      <c r="BD1206" s="10"/>
      <c r="BE1206" s="10"/>
      <c r="BF1206" s="10"/>
      <c r="BG1206" s="10"/>
      <c r="BH1206" s="10"/>
    </row>
    <row r="1207" spans="1:60" s="83" customFormat="1" x14ac:dyDescent="0.25">
      <c r="A1207" s="91"/>
      <c r="B1207" s="92"/>
      <c r="O1207" s="10"/>
      <c r="P1207" s="10"/>
      <c r="Q1207" s="10"/>
      <c r="R1207" s="10"/>
      <c r="S1207" s="10"/>
      <c r="T1207" s="10"/>
      <c r="U1207" s="10"/>
      <c r="V1207" s="10"/>
      <c r="W1207" s="10"/>
      <c r="X1207" s="10"/>
      <c r="Y1207" s="10"/>
      <c r="Z1207" s="10"/>
      <c r="AA1207" s="10"/>
      <c r="AB1207" s="10"/>
      <c r="AC1207" s="10"/>
      <c r="AD1207" s="10"/>
      <c r="AE1207" s="10"/>
      <c r="AF1207" s="10"/>
      <c r="AG1207" s="10"/>
      <c r="AH1207" s="10"/>
      <c r="AI1207" s="10"/>
      <c r="AJ1207" s="10"/>
      <c r="AK1207" s="10"/>
      <c r="AL1207" s="10"/>
      <c r="AM1207" s="10"/>
      <c r="AN1207" s="10"/>
      <c r="AO1207" s="10"/>
      <c r="AP1207" s="10"/>
      <c r="AQ1207" s="10"/>
      <c r="AR1207" s="10"/>
      <c r="AS1207" s="10"/>
      <c r="AT1207" s="10"/>
      <c r="AU1207" s="10"/>
      <c r="AV1207" s="10"/>
      <c r="AW1207" s="10"/>
      <c r="AX1207" s="10"/>
      <c r="AY1207" s="10"/>
      <c r="AZ1207" s="10"/>
      <c r="BA1207" s="10"/>
      <c r="BB1207" s="10"/>
      <c r="BC1207" s="10"/>
      <c r="BD1207" s="10"/>
      <c r="BE1207" s="10"/>
      <c r="BF1207" s="10"/>
      <c r="BG1207" s="10"/>
      <c r="BH1207" s="10"/>
    </row>
    <row r="1208" spans="1:60" s="83" customFormat="1" x14ac:dyDescent="0.25">
      <c r="A1208" s="91"/>
      <c r="B1208" s="92"/>
      <c r="O1208" s="10"/>
      <c r="P1208" s="10"/>
      <c r="Q1208" s="10"/>
      <c r="R1208" s="10"/>
      <c r="S1208" s="10"/>
      <c r="T1208" s="10"/>
      <c r="U1208" s="10"/>
      <c r="V1208" s="10"/>
      <c r="W1208" s="10"/>
      <c r="X1208" s="10"/>
      <c r="Y1208" s="10"/>
      <c r="Z1208" s="10"/>
      <c r="AA1208" s="10"/>
      <c r="AB1208" s="10"/>
      <c r="AC1208" s="10"/>
      <c r="AD1208" s="10"/>
      <c r="AE1208" s="10"/>
      <c r="AF1208" s="10"/>
      <c r="AG1208" s="10"/>
      <c r="AH1208" s="10"/>
      <c r="AI1208" s="10"/>
      <c r="AJ1208" s="10"/>
      <c r="AK1208" s="10"/>
      <c r="AL1208" s="10"/>
      <c r="AM1208" s="10"/>
      <c r="AN1208" s="10"/>
      <c r="AO1208" s="10"/>
      <c r="AP1208" s="10"/>
      <c r="AQ1208" s="10"/>
      <c r="AR1208" s="10"/>
      <c r="AS1208" s="10"/>
      <c r="AT1208" s="10"/>
      <c r="AU1208" s="10"/>
      <c r="AV1208" s="10"/>
      <c r="AW1208" s="10"/>
      <c r="AX1208" s="10"/>
      <c r="AY1208" s="10"/>
      <c r="AZ1208" s="10"/>
      <c r="BA1208" s="10"/>
      <c r="BB1208" s="10"/>
      <c r="BC1208" s="10"/>
      <c r="BD1208" s="10"/>
      <c r="BE1208" s="10"/>
      <c r="BF1208" s="10"/>
      <c r="BG1208" s="10"/>
      <c r="BH1208" s="10"/>
    </row>
    <row r="1209" spans="1:60" s="83" customFormat="1" x14ac:dyDescent="0.25">
      <c r="A1209" s="91"/>
      <c r="B1209" s="92"/>
      <c r="O1209" s="10"/>
      <c r="P1209" s="10"/>
      <c r="Q1209" s="10"/>
      <c r="R1209" s="10"/>
      <c r="S1209" s="10"/>
      <c r="T1209" s="10"/>
      <c r="U1209" s="10"/>
      <c r="V1209" s="10"/>
      <c r="W1209" s="10"/>
      <c r="X1209" s="10"/>
      <c r="Y1209" s="10"/>
      <c r="Z1209" s="10"/>
      <c r="AA1209" s="10"/>
      <c r="AB1209" s="10"/>
      <c r="AC1209" s="10"/>
      <c r="AD1209" s="10"/>
      <c r="AE1209" s="10"/>
      <c r="AF1209" s="10"/>
      <c r="AG1209" s="10"/>
      <c r="AH1209" s="10"/>
      <c r="AI1209" s="10"/>
      <c r="AJ1209" s="10"/>
      <c r="AK1209" s="10"/>
      <c r="AL1209" s="10"/>
      <c r="AM1209" s="10"/>
      <c r="AN1209" s="10"/>
      <c r="AO1209" s="10"/>
      <c r="AP1209" s="10"/>
      <c r="AQ1209" s="10"/>
      <c r="AR1209" s="10"/>
      <c r="AS1209" s="10"/>
      <c r="AT1209" s="10"/>
      <c r="AU1209" s="10"/>
      <c r="AV1209" s="10"/>
      <c r="AW1209" s="10"/>
      <c r="AX1209" s="10"/>
      <c r="AY1209" s="10"/>
      <c r="AZ1209" s="10"/>
      <c r="BA1209" s="10"/>
      <c r="BB1209" s="10"/>
      <c r="BC1209" s="10"/>
      <c r="BD1209" s="10"/>
      <c r="BE1209" s="10"/>
      <c r="BF1209" s="10"/>
      <c r="BG1209" s="10"/>
      <c r="BH1209" s="10"/>
    </row>
    <row r="1210" spans="1:60" s="83" customFormat="1" x14ac:dyDescent="0.25">
      <c r="A1210" s="91"/>
      <c r="B1210" s="92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  <c r="AT1210" s="10"/>
      <c r="AU1210" s="10"/>
      <c r="AV1210" s="10"/>
      <c r="AW1210" s="10"/>
      <c r="AX1210" s="10"/>
      <c r="AY1210" s="10"/>
      <c r="AZ1210" s="10"/>
      <c r="BA1210" s="10"/>
      <c r="BB1210" s="10"/>
      <c r="BC1210" s="10"/>
      <c r="BD1210" s="10"/>
      <c r="BE1210" s="10"/>
      <c r="BF1210" s="10"/>
      <c r="BG1210" s="10"/>
      <c r="BH1210" s="10"/>
    </row>
    <row r="1211" spans="1:60" s="83" customFormat="1" x14ac:dyDescent="0.25">
      <c r="A1211" s="91"/>
      <c r="B1211" s="92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  <c r="AE1211" s="10"/>
      <c r="AF1211" s="10"/>
      <c r="AG1211" s="10"/>
      <c r="AH1211" s="10"/>
      <c r="AI1211" s="10"/>
      <c r="AJ1211" s="10"/>
      <c r="AK1211" s="10"/>
      <c r="AL1211" s="10"/>
      <c r="AM1211" s="10"/>
      <c r="AN1211" s="10"/>
      <c r="AO1211" s="10"/>
      <c r="AP1211" s="10"/>
      <c r="AQ1211" s="10"/>
      <c r="AR1211" s="10"/>
      <c r="AS1211" s="10"/>
      <c r="AT1211" s="10"/>
      <c r="AU1211" s="10"/>
      <c r="AV1211" s="10"/>
      <c r="AW1211" s="10"/>
      <c r="AX1211" s="10"/>
      <c r="AY1211" s="10"/>
      <c r="AZ1211" s="10"/>
      <c r="BA1211" s="10"/>
      <c r="BB1211" s="10"/>
      <c r="BC1211" s="10"/>
      <c r="BD1211" s="10"/>
      <c r="BE1211" s="10"/>
      <c r="BF1211" s="10"/>
      <c r="BG1211" s="10"/>
      <c r="BH1211" s="10"/>
    </row>
    <row r="1212" spans="1:60" s="83" customFormat="1" x14ac:dyDescent="0.25">
      <c r="A1212" s="91"/>
      <c r="B1212" s="92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  <c r="AD1212" s="10"/>
      <c r="AE1212" s="10"/>
      <c r="AF1212" s="10"/>
      <c r="AG1212" s="10"/>
      <c r="AH1212" s="10"/>
      <c r="AI1212" s="10"/>
      <c r="AJ1212" s="10"/>
      <c r="AK1212" s="10"/>
      <c r="AL1212" s="10"/>
      <c r="AM1212" s="10"/>
      <c r="AN1212" s="10"/>
      <c r="AO1212" s="10"/>
      <c r="AP1212" s="10"/>
      <c r="AQ1212" s="10"/>
      <c r="AR1212" s="10"/>
      <c r="AS1212" s="10"/>
      <c r="AT1212" s="10"/>
      <c r="AU1212" s="10"/>
      <c r="AV1212" s="10"/>
      <c r="AW1212" s="10"/>
      <c r="AX1212" s="10"/>
      <c r="AY1212" s="10"/>
      <c r="AZ1212" s="10"/>
      <c r="BA1212" s="10"/>
      <c r="BB1212" s="10"/>
      <c r="BC1212" s="10"/>
      <c r="BD1212" s="10"/>
      <c r="BE1212" s="10"/>
      <c r="BF1212" s="10"/>
      <c r="BG1212" s="10"/>
      <c r="BH1212" s="10"/>
    </row>
    <row r="1213" spans="1:60" s="83" customFormat="1" x14ac:dyDescent="0.25">
      <c r="A1213" s="91"/>
      <c r="B1213" s="92"/>
      <c r="O1213" s="10"/>
      <c r="P1213" s="10"/>
      <c r="Q1213" s="10"/>
      <c r="R1213" s="10"/>
      <c r="S1213" s="10"/>
      <c r="T1213" s="10"/>
      <c r="U1213" s="10"/>
      <c r="V1213" s="10"/>
      <c r="W1213" s="10"/>
      <c r="X1213" s="10"/>
      <c r="Y1213" s="10"/>
      <c r="Z1213" s="10"/>
      <c r="AA1213" s="10"/>
      <c r="AB1213" s="10"/>
      <c r="AC1213" s="10"/>
      <c r="AD1213" s="10"/>
      <c r="AE1213" s="10"/>
      <c r="AF1213" s="10"/>
      <c r="AG1213" s="10"/>
      <c r="AH1213" s="10"/>
      <c r="AI1213" s="10"/>
      <c r="AJ1213" s="10"/>
      <c r="AK1213" s="10"/>
      <c r="AL1213" s="10"/>
      <c r="AM1213" s="10"/>
      <c r="AN1213" s="10"/>
      <c r="AO1213" s="10"/>
      <c r="AP1213" s="10"/>
      <c r="AQ1213" s="10"/>
      <c r="AR1213" s="10"/>
      <c r="AS1213" s="10"/>
      <c r="AT1213" s="10"/>
      <c r="AU1213" s="10"/>
      <c r="AV1213" s="10"/>
      <c r="AW1213" s="10"/>
      <c r="AX1213" s="10"/>
      <c r="AY1213" s="10"/>
      <c r="AZ1213" s="10"/>
      <c r="BA1213" s="10"/>
      <c r="BB1213" s="10"/>
      <c r="BC1213" s="10"/>
      <c r="BD1213" s="10"/>
      <c r="BE1213" s="10"/>
      <c r="BF1213" s="10"/>
      <c r="BG1213" s="10"/>
      <c r="BH1213" s="10"/>
    </row>
    <row r="1214" spans="1:60" s="83" customFormat="1" x14ac:dyDescent="0.25">
      <c r="A1214" s="91"/>
      <c r="B1214" s="92"/>
      <c r="O1214" s="10"/>
      <c r="P1214" s="10"/>
      <c r="Q1214" s="10"/>
      <c r="R1214" s="10"/>
      <c r="S1214" s="10"/>
      <c r="T1214" s="10"/>
      <c r="U1214" s="10"/>
      <c r="V1214" s="10"/>
      <c r="W1214" s="10"/>
      <c r="X1214" s="10"/>
      <c r="Y1214" s="10"/>
      <c r="Z1214" s="10"/>
      <c r="AA1214" s="10"/>
      <c r="AB1214" s="10"/>
      <c r="AC1214" s="10"/>
      <c r="AD1214" s="10"/>
      <c r="AE1214" s="10"/>
      <c r="AF1214" s="10"/>
      <c r="AG1214" s="10"/>
      <c r="AH1214" s="10"/>
      <c r="AI1214" s="10"/>
      <c r="AJ1214" s="10"/>
      <c r="AK1214" s="10"/>
      <c r="AL1214" s="10"/>
      <c r="AM1214" s="10"/>
      <c r="AN1214" s="10"/>
      <c r="AO1214" s="10"/>
      <c r="AP1214" s="10"/>
      <c r="AQ1214" s="10"/>
      <c r="AR1214" s="10"/>
      <c r="AS1214" s="10"/>
      <c r="AT1214" s="10"/>
      <c r="AU1214" s="10"/>
      <c r="AV1214" s="10"/>
      <c r="AW1214" s="10"/>
      <c r="AX1214" s="10"/>
      <c r="AY1214" s="10"/>
      <c r="AZ1214" s="10"/>
      <c r="BA1214" s="10"/>
      <c r="BB1214" s="10"/>
      <c r="BC1214" s="10"/>
      <c r="BD1214" s="10"/>
      <c r="BE1214" s="10"/>
      <c r="BF1214" s="10"/>
      <c r="BG1214" s="10"/>
      <c r="BH1214" s="10"/>
    </row>
    <row r="1215" spans="1:60" s="83" customFormat="1" x14ac:dyDescent="0.25">
      <c r="A1215" s="91"/>
      <c r="B1215" s="92"/>
      <c r="O1215" s="10"/>
      <c r="P1215" s="10"/>
      <c r="Q1215" s="10"/>
      <c r="R1215" s="10"/>
      <c r="S1215" s="10"/>
      <c r="T1215" s="10"/>
      <c r="U1215" s="10"/>
      <c r="V1215" s="10"/>
      <c r="W1215" s="10"/>
      <c r="X1215" s="10"/>
      <c r="Y1215" s="10"/>
      <c r="Z1215" s="10"/>
      <c r="AA1215" s="10"/>
      <c r="AB1215" s="10"/>
      <c r="AC1215" s="10"/>
      <c r="AD1215" s="10"/>
      <c r="AE1215" s="10"/>
      <c r="AF1215" s="10"/>
      <c r="AG1215" s="10"/>
      <c r="AH1215" s="10"/>
      <c r="AI1215" s="10"/>
      <c r="AJ1215" s="10"/>
      <c r="AK1215" s="10"/>
      <c r="AL1215" s="10"/>
      <c r="AM1215" s="10"/>
      <c r="AN1215" s="10"/>
      <c r="AO1215" s="10"/>
      <c r="AP1215" s="10"/>
      <c r="AQ1215" s="10"/>
      <c r="AR1215" s="10"/>
      <c r="AS1215" s="10"/>
      <c r="AT1215" s="10"/>
      <c r="AU1215" s="10"/>
      <c r="AV1215" s="10"/>
      <c r="AW1215" s="10"/>
      <c r="AX1215" s="10"/>
      <c r="AY1215" s="10"/>
      <c r="AZ1215" s="10"/>
      <c r="BA1215" s="10"/>
      <c r="BB1215" s="10"/>
      <c r="BC1215" s="10"/>
      <c r="BD1215" s="10"/>
      <c r="BE1215" s="10"/>
      <c r="BF1215" s="10"/>
      <c r="BG1215" s="10"/>
      <c r="BH1215" s="10"/>
    </row>
    <row r="1216" spans="1:60" s="83" customFormat="1" x14ac:dyDescent="0.25">
      <c r="A1216" s="91"/>
      <c r="B1216" s="92"/>
      <c r="O1216" s="10"/>
      <c r="P1216" s="10"/>
      <c r="Q1216" s="10"/>
      <c r="R1216" s="10"/>
      <c r="S1216" s="10"/>
      <c r="T1216" s="10"/>
      <c r="U1216" s="10"/>
      <c r="V1216" s="10"/>
      <c r="W1216" s="10"/>
      <c r="X1216" s="10"/>
      <c r="Y1216" s="10"/>
      <c r="Z1216" s="10"/>
      <c r="AA1216" s="10"/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  <c r="AP1216" s="10"/>
      <c r="AQ1216" s="10"/>
      <c r="AR1216" s="10"/>
      <c r="AS1216" s="10"/>
      <c r="AT1216" s="10"/>
      <c r="AU1216" s="10"/>
      <c r="AV1216" s="10"/>
      <c r="AW1216" s="10"/>
      <c r="AX1216" s="10"/>
      <c r="AY1216" s="10"/>
      <c r="AZ1216" s="10"/>
      <c r="BA1216" s="10"/>
      <c r="BB1216" s="10"/>
      <c r="BC1216" s="10"/>
      <c r="BD1216" s="10"/>
      <c r="BE1216" s="10"/>
      <c r="BF1216" s="10"/>
      <c r="BG1216" s="10"/>
      <c r="BH1216" s="10"/>
    </row>
    <row r="1217" spans="1:60" s="83" customFormat="1" x14ac:dyDescent="0.25">
      <c r="A1217" s="91"/>
      <c r="B1217" s="92"/>
      <c r="O1217" s="10"/>
      <c r="P1217" s="10"/>
      <c r="Q1217" s="10"/>
      <c r="R1217" s="10"/>
      <c r="S1217" s="10"/>
      <c r="T1217" s="10"/>
      <c r="U1217" s="10"/>
      <c r="V1217" s="10"/>
      <c r="W1217" s="10"/>
      <c r="X1217" s="10"/>
      <c r="Y1217" s="10"/>
      <c r="Z1217" s="10"/>
      <c r="AA1217" s="10"/>
      <c r="AB1217" s="10"/>
      <c r="AC1217" s="10"/>
      <c r="AD1217" s="10"/>
      <c r="AE1217" s="10"/>
      <c r="AF1217" s="10"/>
      <c r="AG1217" s="10"/>
      <c r="AH1217" s="10"/>
      <c r="AI1217" s="10"/>
      <c r="AJ1217" s="10"/>
      <c r="AK1217" s="10"/>
      <c r="AL1217" s="10"/>
      <c r="AM1217" s="10"/>
      <c r="AN1217" s="10"/>
      <c r="AO1217" s="10"/>
      <c r="AP1217" s="10"/>
      <c r="AQ1217" s="10"/>
      <c r="AR1217" s="10"/>
      <c r="AS1217" s="10"/>
      <c r="AT1217" s="10"/>
      <c r="AU1217" s="10"/>
      <c r="AV1217" s="10"/>
      <c r="AW1217" s="10"/>
      <c r="AX1217" s="10"/>
      <c r="AY1217" s="10"/>
      <c r="AZ1217" s="10"/>
      <c r="BA1217" s="10"/>
      <c r="BB1217" s="10"/>
      <c r="BC1217" s="10"/>
      <c r="BD1217" s="10"/>
      <c r="BE1217" s="10"/>
      <c r="BF1217" s="10"/>
      <c r="BG1217" s="10"/>
      <c r="BH1217" s="10"/>
    </row>
    <row r="1218" spans="1:60" s="83" customFormat="1" x14ac:dyDescent="0.25">
      <c r="A1218" s="91"/>
      <c r="B1218" s="92"/>
      <c r="O1218" s="10"/>
      <c r="P1218" s="10"/>
      <c r="Q1218" s="10"/>
      <c r="R1218" s="10"/>
      <c r="S1218" s="10"/>
      <c r="T1218" s="10"/>
      <c r="U1218" s="10"/>
      <c r="V1218" s="10"/>
      <c r="W1218" s="10"/>
      <c r="X1218" s="10"/>
      <c r="Y1218" s="10"/>
      <c r="Z1218" s="10"/>
      <c r="AA1218" s="10"/>
      <c r="AB1218" s="10"/>
      <c r="AC1218" s="10"/>
      <c r="AD1218" s="10"/>
      <c r="AE1218" s="10"/>
      <c r="AF1218" s="10"/>
      <c r="AG1218" s="10"/>
      <c r="AH1218" s="10"/>
      <c r="AI1218" s="10"/>
      <c r="AJ1218" s="10"/>
      <c r="AK1218" s="10"/>
      <c r="AL1218" s="10"/>
      <c r="AM1218" s="10"/>
      <c r="AN1218" s="10"/>
      <c r="AO1218" s="10"/>
      <c r="AP1218" s="10"/>
      <c r="AQ1218" s="10"/>
      <c r="AR1218" s="10"/>
      <c r="AS1218" s="10"/>
      <c r="AT1218" s="10"/>
      <c r="AU1218" s="10"/>
      <c r="AV1218" s="10"/>
      <c r="AW1218" s="10"/>
      <c r="AX1218" s="10"/>
      <c r="AY1218" s="10"/>
      <c r="AZ1218" s="10"/>
      <c r="BA1218" s="10"/>
      <c r="BB1218" s="10"/>
      <c r="BC1218" s="10"/>
      <c r="BD1218" s="10"/>
      <c r="BE1218" s="10"/>
      <c r="BF1218" s="10"/>
      <c r="BG1218" s="10"/>
      <c r="BH1218" s="10"/>
    </row>
    <row r="1219" spans="1:60" s="83" customFormat="1" x14ac:dyDescent="0.25">
      <c r="A1219" s="91"/>
      <c r="B1219" s="92"/>
      <c r="O1219" s="10"/>
      <c r="P1219" s="10"/>
      <c r="Q1219" s="10"/>
      <c r="R1219" s="10"/>
      <c r="S1219" s="10"/>
      <c r="T1219" s="10"/>
      <c r="U1219" s="10"/>
      <c r="V1219" s="10"/>
      <c r="W1219" s="10"/>
      <c r="X1219" s="10"/>
      <c r="Y1219" s="10"/>
      <c r="Z1219" s="10"/>
      <c r="AA1219" s="10"/>
      <c r="AB1219" s="10"/>
      <c r="AC1219" s="10"/>
      <c r="AD1219" s="10"/>
      <c r="AE1219" s="10"/>
      <c r="AF1219" s="10"/>
      <c r="AG1219" s="10"/>
      <c r="AH1219" s="10"/>
      <c r="AI1219" s="10"/>
      <c r="AJ1219" s="10"/>
      <c r="AK1219" s="10"/>
      <c r="AL1219" s="10"/>
      <c r="AM1219" s="10"/>
      <c r="AN1219" s="10"/>
      <c r="AO1219" s="10"/>
      <c r="AP1219" s="10"/>
      <c r="AQ1219" s="10"/>
      <c r="AR1219" s="10"/>
      <c r="AS1219" s="10"/>
      <c r="AT1219" s="10"/>
      <c r="AU1219" s="10"/>
      <c r="AV1219" s="10"/>
      <c r="AW1219" s="10"/>
      <c r="AX1219" s="10"/>
      <c r="AY1219" s="10"/>
      <c r="AZ1219" s="10"/>
      <c r="BA1219" s="10"/>
      <c r="BB1219" s="10"/>
      <c r="BC1219" s="10"/>
      <c r="BD1219" s="10"/>
      <c r="BE1219" s="10"/>
      <c r="BF1219" s="10"/>
      <c r="BG1219" s="10"/>
      <c r="BH1219" s="10"/>
    </row>
    <row r="1220" spans="1:60" s="83" customFormat="1" x14ac:dyDescent="0.25">
      <c r="A1220" s="91"/>
      <c r="B1220" s="92"/>
      <c r="O1220" s="10"/>
      <c r="P1220" s="10"/>
      <c r="Q1220" s="10"/>
      <c r="R1220" s="10"/>
      <c r="S1220" s="10"/>
      <c r="T1220" s="10"/>
      <c r="U1220" s="10"/>
      <c r="V1220" s="10"/>
      <c r="W1220" s="10"/>
      <c r="X1220" s="10"/>
      <c r="Y1220" s="10"/>
      <c r="Z1220" s="10"/>
      <c r="AA1220" s="10"/>
      <c r="AB1220" s="10"/>
      <c r="AC1220" s="10"/>
      <c r="AD1220" s="10"/>
      <c r="AE1220" s="10"/>
      <c r="AF1220" s="10"/>
      <c r="AG1220" s="10"/>
      <c r="AH1220" s="10"/>
      <c r="AI1220" s="10"/>
      <c r="AJ1220" s="10"/>
      <c r="AK1220" s="10"/>
      <c r="AL1220" s="10"/>
      <c r="AM1220" s="10"/>
      <c r="AN1220" s="10"/>
      <c r="AO1220" s="10"/>
      <c r="AP1220" s="10"/>
      <c r="AQ1220" s="10"/>
      <c r="AR1220" s="10"/>
      <c r="AS1220" s="10"/>
      <c r="AT1220" s="10"/>
      <c r="AU1220" s="10"/>
      <c r="AV1220" s="10"/>
      <c r="AW1220" s="10"/>
      <c r="AX1220" s="10"/>
      <c r="AY1220" s="10"/>
      <c r="AZ1220" s="10"/>
      <c r="BA1220" s="10"/>
      <c r="BB1220" s="10"/>
      <c r="BC1220" s="10"/>
      <c r="BD1220" s="10"/>
      <c r="BE1220" s="10"/>
      <c r="BF1220" s="10"/>
      <c r="BG1220" s="10"/>
      <c r="BH1220" s="10"/>
    </row>
    <row r="1221" spans="1:60" s="83" customFormat="1" x14ac:dyDescent="0.25">
      <c r="A1221" s="91"/>
      <c r="B1221" s="92"/>
      <c r="O1221" s="10"/>
      <c r="P1221" s="10"/>
      <c r="Q1221" s="10"/>
      <c r="R1221" s="10"/>
      <c r="S1221" s="10"/>
      <c r="T1221" s="10"/>
      <c r="U1221" s="10"/>
      <c r="V1221" s="10"/>
      <c r="W1221" s="10"/>
      <c r="X1221" s="10"/>
      <c r="Y1221" s="10"/>
      <c r="Z1221" s="10"/>
      <c r="AA1221" s="10"/>
      <c r="AB1221" s="10"/>
      <c r="AC1221" s="10"/>
      <c r="AD1221" s="10"/>
      <c r="AE1221" s="10"/>
      <c r="AF1221" s="10"/>
      <c r="AG1221" s="10"/>
      <c r="AH1221" s="10"/>
      <c r="AI1221" s="10"/>
      <c r="AJ1221" s="10"/>
      <c r="AK1221" s="10"/>
      <c r="AL1221" s="10"/>
      <c r="AM1221" s="10"/>
      <c r="AN1221" s="10"/>
      <c r="AO1221" s="10"/>
      <c r="AP1221" s="10"/>
      <c r="AQ1221" s="10"/>
      <c r="AR1221" s="10"/>
      <c r="AS1221" s="10"/>
      <c r="AT1221" s="10"/>
      <c r="AU1221" s="10"/>
      <c r="AV1221" s="10"/>
      <c r="AW1221" s="10"/>
      <c r="AX1221" s="10"/>
      <c r="AY1221" s="10"/>
      <c r="AZ1221" s="10"/>
      <c r="BA1221" s="10"/>
      <c r="BB1221" s="10"/>
      <c r="BC1221" s="10"/>
      <c r="BD1221" s="10"/>
      <c r="BE1221" s="10"/>
      <c r="BF1221" s="10"/>
      <c r="BG1221" s="10"/>
      <c r="BH1221" s="10"/>
    </row>
    <row r="1222" spans="1:60" s="83" customFormat="1" x14ac:dyDescent="0.25">
      <c r="A1222" s="91"/>
      <c r="B1222" s="92"/>
      <c r="O1222" s="10"/>
      <c r="P1222" s="10"/>
      <c r="Q1222" s="10"/>
      <c r="R1222" s="10"/>
      <c r="S1222" s="10"/>
      <c r="T1222" s="10"/>
      <c r="U1222" s="10"/>
      <c r="V1222" s="10"/>
      <c r="W1222" s="10"/>
      <c r="X1222" s="10"/>
      <c r="Y1222" s="10"/>
      <c r="Z1222" s="10"/>
      <c r="AA1222" s="10"/>
      <c r="AB1222" s="10"/>
      <c r="AC1222" s="10"/>
      <c r="AD1222" s="10"/>
      <c r="AE1222" s="10"/>
      <c r="AF1222" s="10"/>
      <c r="AG1222" s="10"/>
      <c r="AH1222" s="10"/>
      <c r="AI1222" s="10"/>
      <c r="AJ1222" s="10"/>
      <c r="AK1222" s="10"/>
      <c r="AL1222" s="10"/>
      <c r="AM1222" s="10"/>
      <c r="AN1222" s="10"/>
      <c r="AO1222" s="10"/>
      <c r="AP1222" s="10"/>
      <c r="AQ1222" s="10"/>
      <c r="AR1222" s="10"/>
      <c r="AS1222" s="10"/>
      <c r="AT1222" s="10"/>
      <c r="AU1222" s="10"/>
      <c r="AV1222" s="10"/>
      <c r="AW1222" s="10"/>
      <c r="AX1222" s="10"/>
      <c r="AY1222" s="10"/>
      <c r="AZ1222" s="10"/>
      <c r="BA1222" s="10"/>
      <c r="BB1222" s="10"/>
      <c r="BC1222" s="10"/>
      <c r="BD1222" s="10"/>
      <c r="BE1222" s="10"/>
      <c r="BF1222" s="10"/>
      <c r="BG1222" s="10"/>
      <c r="BH1222" s="10"/>
    </row>
    <row r="1223" spans="1:60" s="83" customFormat="1" x14ac:dyDescent="0.25">
      <c r="A1223" s="91"/>
      <c r="B1223" s="92"/>
      <c r="O1223" s="10"/>
      <c r="P1223" s="10"/>
      <c r="Q1223" s="10"/>
      <c r="R1223" s="10"/>
      <c r="S1223" s="10"/>
      <c r="T1223" s="10"/>
      <c r="U1223" s="10"/>
      <c r="V1223" s="10"/>
      <c r="W1223" s="10"/>
      <c r="X1223" s="10"/>
      <c r="Y1223" s="10"/>
      <c r="Z1223" s="10"/>
      <c r="AA1223" s="10"/>
      <c r="AB1223" s="10"/>
      <c r="AC1223" s="10"/>
      <c r="AD1223" s="10"/>
      <c r="AE1223" s="10"/>
      <c r="AF1223" s="10"/>
      <c r="AG1223" s="10"/>
      <c r="AH1223" s="10"/>
      <c r="AI1223" s="10"/>
      <c r="AJ1223" s="10"/>
      <c r="AK1223" s="10"/>
      <c r="AL1223" s="10"/>
      <c r="AM1223" s="10"/>
      <c r="AN1223" s="10"/>
      <c r="AO1223" s="10"/>
      <c r="AP1223" s="10"/>
      <c r="AQ1223" s="10"/>
      <c r="AR1223" s="10"/>
      <c r="AS1223" s="10"/>
      <c r="AT1223" s="10"/>
      <c r="AU1223" s="10"/>
      <c r="AV1223" s="10"/>
      <c r="AW1223" s="10"/>
      <c r="AX1223" s="10"/>
      <c r="AY1223" s="10"/>
      <c r="AZ1223" s="10"/>
      <c r="BA1223" s="10"/>
      <c r="BB1223" s="10"/>
      <c r="BC1223" s="10"/>
      <c r="BD1223" s="10"/>
      <c r="BE1223" s="10"/>
      <c r="BF1223" s="10"/>
      <c r="BG1223" s="10"/>
      <c r="BH1223" s="10"/>
    </row>
    <row r="1224" spans="1:60" s="83" customFormat="1" x14ac:dyDescent="0.25">
      <c r="A1224" s="91"/>
      <c r="B1224" s="92"/>
      <c r="O1224" s="10"/>
      <c r="P1224" s="10"/>
      <c r="Q1224" s="10"/>
      <c r="R1224" s="10"/>
      <c r="S1224" s="10"/>
      <c r="T1224" s="10"/>
      <c r="U1224" s="10"/>
      <c r="V1224" s="10"/>
      <c r="W1224" s="10"/>
      <c r="X1224" s="10"/>
      <c r="Y1224" s="10"/>
      <c r="Z1224" s="10"/>
      <c r="AA1224" s="10"/>
      <c r="AB1224" s="10"/>
      <c r="AC1224" s="10"/>
      <c r="AD1224" s="10"/>
      <c r="AE1224" s="10"/>
      <c r="AF1224" s="10"/>
      <c r="AG1224" s="10"/>
      <c r="AH1224" s="10"/>
      <c r="AI1224" s="10"/>
      <c r="AJ1224" s="10"/>
      <c r="AK1224" s="10"/>
      <c r="AL1224" s="10"/>
      <c r="AM1224" s="10"/>
      <c r="AN1224" s="10"/>
      <c r="AO1224" s="10"/>
      <c r="AP1224" s="10"/>
      <c r="AQ1224" s="10"/>
      <c r="AR1224" s="10"/>
      <c r="AS1224" s="10"/>
      <c r="AT1224" s="10"/>
      <c r="AU1224" s="10"/>
      <c r="AV1224" s="10"/>
      <c r="AW1224" s="10"/>
      <c r="AX1224" s="10"/>
      <c r="AY1224" s="10"/>
      <c r="AZ1224" s="10"/>
      <c r="BA1224" s="10"/>
      <c r="BB1224" s="10"/>
      <c r="BC1224" s="10"/>
      <c r="BD1224" s="10"/>
      <c r="BE1224" s="10"/>
      <c r="BF1224" s="10"/>
      <c r="BG1224" s="10"/>
      <c r="BH1224" s="10"/>
    </row>
    <row r="1225" spans="1:60" s="83" customFormat="1" x14ac:dyDescent="0.25">
      <c r="A1225" s="91"/>
      <c r="B1225" s="92"/>
      <c r="O1225" s="10"/>
      <c r="P1225" s="10"/>
      <c r="Q1225" s="10"/>
      <c r="R1225" s="10"/>
      <c r="S1225" s="10"/>
      <c r="T1225" s="10"/>
      <c r="U1225" s="10"/>
      <c r="V1225" s="10"/>
      <c r="W1225" s="10"/>
      <c r="X1225" s="10"/>
      <c r="Y1225" s="10"/>
      <c r="Z1225" s="10"/>
      <c r="AA1225" s="10"/>
      <c r="AB1225" s="10"/>
      <c r="AC1225" s="10"/>
      <c r="AD1225" s="10"/>
      <c r="AE1225" s="10"/>
      <c r="AF1225" s="10"/>
      <c r="AG1225" s="10"/>
      <c r="AH1225" s="10"/>
      <c r="AI1225" s="10"/>
      <c r="AJ1225" s="10"/>
      <c r="AK1225" s="10"/>
      <c r="AL1225" s="10"/>
      <c r="AM1225" s="10"/>
      <c r="AN1225" s="10"/>
      <c r="AO1225" s="10"/>
      <c r="AP1225" s="10"/>
      <c r="AQ1225" s="10"/>
      <c r="AR1225" s="10"/>
      <c r="AS1225" s="10"/>
      <c r="AT1225" s="10"/>
      <c r="AU1225" s="10"/>
      <c r="AV1225" s="10"/>
      <c r="AW1225" s="10"/>
      <c r="AX1225" s="10"/>
      <c r="AY1225" s="10"/>
      <c r="AZ1225" s="10"/>
      <c r="BA1225" s="10"/>
      <c r="BB1225" s="10"/>
      <c r="BC1225" s="10"/>
      <c r="BD1225" s="10"/>
      <c r="BE1225" s="10"/>
      <c r="BF1225" s="10"/>
      <c r="BG1225" s="10"/>
      <c r="BH1225" s="10"/>
    </row>
    <row r="1226" spans="1:60" s="83" customFormat="1" x14ac:dyDescent="0.25">
      <c r="A1226" s="91"/>
      <c r="B1226" s="92"/>
      <c r="O1226" s="10"/>
      <c r="P1226" s="10"/>
      <c r="Q1226" s="10"/>
      <c r="R1226" s="10"/>
      <c r="S1226" s="10"/>
      <c r="T1226" s="10"/>
      <c r="U1226" s="10"/>
      <c r="V1226" s="10"/>
      <c r="W1226" s="10"/>
      <c r="X1226" s="10"/>
      <c r="Y1226" s="10"/>
      <c r="Z1226" s="10"/>
      <c r="AA1226" s="10"/>
      <c r="AB1226" s="10"/>
      <c r="AC1226" s="10"/>
      <c r="AD1226" s="10"/>
      <c r="AE1226" s="10"/>
      <c r="AF1226" s="10"/>
      <c r="AG1226" s="10"/>
      <c r="AH1226" s="10"/>
      <c r="AI1226" s="10"/>
      <c r="AJ1226" s="10"/>
      <c r="AK1226" s="10"/>
      <c r="AL1226" s="10"/>
      <c r="AM1226" s="10"/>
      <c r="AN1226" s="10"/>
      <c r="AO1226" s="10"/>
      <c r="AP1226" s="10"/>
      <c r="AQ1226" s="10"/>
      <c r="AR1226" s="10"/>
      <c r="AS1226" s="10"/>
      <c r="AT1226" s="10"/>
      <c r="AU1226" s="10"/>
      <c r="AV1226" s="10"/>
      <c r="AW1226" s="10"/>
      <c r="AX1226" s="10"/>
      <c r="AY1226" s="10"/>
      <c r="AZ1226" s="10"/>
      <c r="BA1226" s="10"/>
      <c r="BB1226" s="10"/>
      <c r="BC1226" s="10"/>
      <c r="BD1226" s="10"/>
      <c r="BE1226" s="10"/>
      <c r="BF1226" s="10"/>
      <c r="BG1226" s="10"/>
      <c r="BH1226" s="10"/>
    </row>
    <row r="1227" spans="1:60" s="83" customFormat="1" x14ac:dyDescent="0.25">
      <c r="A1227" s="91"/>
      <c r="B1227" s="92"/>
      <c r="O1227" s="10"/>
      <c r="P1227" s="10"/>
      <c r="Q1227" s="10"/>
      <c r="R1227" s="10"/>
      <c r="S1227" s="10"/>
      <c r="T1227" s="10"/>
      <c r="U1227" s="10"/>
      <c r="V1227" s="10"/>
      <c r="W1227" s="10"/>
      <c r="X1227" s="10"/>
      <c r="Y1227" s="10"/>
      <c r="Z1227" s="10"/>
      <c r="AA1227" s="10"/>
      <c r="AB1227" s="10"/>
      <c r="AC1227" s="10"/>
      <c r="AD1227" s="10"/>
      <c r="AE1227" s="10"/>
      <c r="AF1227" s="10"/>
      <c r="AG1227" s="10"/>
      <c r="AH1227" s="10"/>
      <c r="AI1227" s="10"/>
      <c r="AJ1227" s="10"/>
      <c r="AK1227" s="10"/>
      <c r="AL1227" s="10"/>
      <c r="AM1227" s="10"/>
      <c r="AN1227" s="10"/>
      <c r="AO1227" s="10"/>
      <c r="AP1227" s="10"/>
      <c r="AQ1227" s="10"/>
      <c r="AR1227" s="10"/>
      <c r="AS1227" s="10"/>
      <c r="AT1227" s="10"/>
      <c r="AU1227" s="10"/>
      <c r="AV1227" s="10"/>
      <c r="AW1227" s="10"/>
      <c r="AX1227" s="10"/>
      <c r="AY1227" s="10"/>
      <c r="AZ1227" s="10"/>
      <c r="BA1227" s="10"/>
      <c r="BB1227" s="10"/>
      <c r="BC1227" s="10"/>
      <c r="BD1227" s="10"/>
      <c r="BE1227" s="10"/>
      <c r="BF1227" s="10"/>
      <c r="BG1227" s="10"/>
      <c r="BH1227" s="10"/>
    </row>
    <row r="1228" spans="1:60" s="83" customFormat="1" x14ac:dyDescent="0.25">
      <c r="A1228" s="91"/>
      <c r="B1228" s="92"/>
      <c r="O1228" s="10"/>
      <c r="P1228" s="10"/>
      <c r="Q1228" s="10"/>
      <c r="R1228" s="10"/>
      <c r="S1228" s="10"/>
      <c r="T1228" s="10"/>
      <c r="U1228" s="10"/>
      <c r="V1228" s="10"/>
      <c r="W1228" s="10"/>
      <c r="X1228" s="10"/>
      <c r="Y1228" s="10"/>
      <c r="Z1228" s="10"/>
      <c r="AA1228" s="10"/>
      <c r="AB1228" s="10"/>
      <c r="AC1228" s="10"/>
      <c r="AD1228" s="10"/>
      <c r="AE1228" s="10"/>
      <c r="AF1228" s="10"/>
      <c r="AG1228" s="10"/>
      <c r="AH1228" s="10"/>
      <c r="AI1228" s="10"/>
      <c r="AJ1228" s="10"/>
      <c r="AK1228" s="10"/>
      <c r="AL1228" s="10"/>
      <c r="AM1228" s="10"/>
      <c r="AN1228" s="10"/>
      <c r="AO1228" s="10"/>
      <c r="AP1228" s="10"/>
      <c r="AQ1228" s="10"/>
      <c r="AR1228" s="10"/>
      <c r="AS1228" s="10"/>
      <c r="AT1228" s="10"/>
      <c r="AU1228" s="10"/>
      <c r="AV1228" s="10"/>
      <c r="AW1228" s="10"/>
      <c r="AX1228" s="10"/>
      <c r="AY1228" s="10"/>
      <c r="AZ1228" s="10"/>
      <c r="BA1228" s="10"/>
      <c r="BB1228" s="10"/>
      <c r="BC1228" s="10"/>
      <c r="BD1228" s="10"/>
      <c r="BE1228" s="10"/>
      <c r="BF1228" s="10"/>
      <c r="BG1228" s="10"/>
      <c r="BH1228" s="10"/>
    </row>
    <row r="1229" spans="1:60" s="83" customFormat="1" x14ac:dyDescent="0.25">
      <c r="A1229" s="91"/>
      <c r="B1229" s="92"/>
      <c r="O1229" s="10"/>
      <c r="P1229" s="10"/>
      <c r="Q1229" s="10"/>
      <c r="R1229" s="10"/>
      <c r="S1229" s="10"/>
      <c r="T1229" s="10"/>
      <c r="U1229" s="10"/>
      <c r="V1229" s="10"/>
      <c r="W1229" s="10"/>
      <c r="X1229" s="10"/>
      <c r="Y1229" s="10"/>
      <c r="Z1229" s="10"/>
      <c r="AA1229" s="10"/>
      <c r="AB1229" s="10"/>
      <c r="AC1229" s="10"/>
      <c r="AD1229" s="10"/>
      <c r="AE1229" s="10"/>
      <c r="AF1229" s="10"/>
      <c r="AG1229" s="10"/>
      <c r="AH1229" s="10"/>
      <c r="AI1229" s="10"/>
      <c r="AJ1229" s="10"/>
      <c r="AK1229" s="10"/>
      <c r="AL1229" s="10"/>
      <c r="AM1229" s="10"/>
      <c r="AN1229" s="10"/>
      <c r="AO1229" s="10"/>
      <c r="AP1229" s="10"/>
      <c r="AQ1229" s="10"/>
      <c r="AR1229" s="10"/>
      <c r="AS1229" s="10"/>
      <c r="AT1229" s="10"/>
      <c r="AU1229" s="10"/>
      <c r="AV1229" s="10"/>
      <c r="AW1229" s="10"/>
      <c r="AX1229" s="10"/>
      <c r="AY1229" s="10"/>
      <c r="AZ1229" s="10"/>
      <c r="BA1229" s="10"/>
      <c r="BB1229" s="10"/>
      <c r="BC1229" s="10"/>
      <c r="BD1229" s="10"/>
      <c r="BE1229" s="10"/>
      <c r="BF1229" s="10"/>
      <c r="BG1229" s="10"/>
      <c r="BH1229" s="10"/>
    </row>
    <row r="1230" spans="1:60" s="83" customFormat="1" x14ac:dyDescent="0.25">
      <c r="A1230" s="91"/>
      <c r="B1230" s="92"/>
      <c r="O1230" s="10"/>
      <c r="P1230" s="10"/>
      <c r="Q1230" s="10"/>
      <c r="R1230" s="10"/>
      <c r="S1230" s="10"/>
      <c r="T1230" s="10"/>
      <c r="U1230" s="10"/>
      <c r="V1230" s="10"/>
      <c r="W1230" s="10"/>
      <c r="X1230" s="10"/>
      <c r="Y1230" s="10"/>
      <c r="Z1230" s="10"/>
      <c r="AA1230" s="10"/>
      <c r="AB1230" s="10"/>
      <c r="AC1230" s="10"/>
      <c r="AD1230" s="10"/>
      <c r="AE1230" s="10"/>
      <c r="AF1230" s="10"/>
      <c r="AG1230" s="10"/>
      <c r="AH1230" s="10"/>
      <c r="AI1230" s="10"/>
      <c r="AJ1230" s="10"/>
      <c r="AK1230" s="10"/>
      <c r="AL1230" s="10"/>
      <c r="AM1230" s="10"/>
      <c r="AN1230" s="10"/>
      <c r="AO1230" s="10"/>
      <c r="AP1230" s="10"/>
      <c r="AQ1230" s="10"/>
      <c r="AR1230" s="10"/>
      <c r="AS1230" s="10"/>
      <c r="AT1230" s="10"/>
      <c r="AU1230" s="10"/>
      <c r="AV1230" s="10"/>
      <c r="AW1230" s="10"/>
      <c r="AX1230" s="10"/>
      <c r="AY1230" s="10"/>
      <c r="AZ1230" s="10"/>
      <c r="BA1230" s="10"/>
      <c r="BB1230" s="10"/>
      <c r="BC1230" s="10"/>
      <c r="BD1230" s="10"/>
      <c r="BE1230" s="10"/>
      <c r="BF1230" s="10"/>
      <c r="BG1230" s="10"/>
      <c r="BH1230" s="10"/>
    </row>
    <row r="1231" spans="1:60" s="83" customFormat="1" x14ac:dyDescent="0.25">
      <c r="A1231" s="91"/>
      <c r="B1231" s="92"/>
      <c r="O1231" s="10"/>
      <c r="P1231" s="10"/>
      <c r="Q1231" s="10"/>
      <c r="R1231" s="10"/>
      <c r="S1231" s="10"/>
      <c r="T1231" s="10"/>
      <c r="U1231" s="10"/>
      <c r="V1231" s="10"/>
      <c r="W1231" s="10"/>
      <c r="X1231" s="10"/>
      <c r="Y1231" s="10"/>
      <c r="Z1231" s="10"/>
      <c r="AA1231" s="10"/>
      <c r="AB1231" s="10"/>
      <c r="AC1231" s="10"/>
      <c r="AD1231" s="10"/>
      <c r="AE1231" s="10"/>
      <c r="AF1231" s="10"/>
      <c r="AG1231" s="10"/>
      <c r="AH1231" s="10"/>
      <c r="AI1231" s="10"/>
      <c r="AJ1231" s="10"/>
      <c r="AK1231" s="10"/>
      <c r="AL1231" s="10"/>
      <c r="AM1231" s="10"/>
      <c r="AN1231" s="10"/>
      <c r="AO1231" s="10"/>
      <c r="AP1231" s="10"/>
      <c r="AQ1231" s="10"/>
      <c r="AR1231" s="10"/>
      <c r="AS1231" s="10"/>
      <c r="AT1231" s="10"/>
      <c r="AU1231" s="10"/>
      <c r="AV1231" s="10"/>
      <c r="AW1231" s="10"/>
      <c r="AX1231" s="10"/>
      <c r="AY1231" s="10"/>
      <c r="AZ1231" s="10"/>
      <c r="BA1231" s="10"/>
      <c r="BB1231" s="10"/>
      <c r="BC1231" s="10"/>
      <c r="BD1231" s="10"/>
      <c r="BE1231" s="10"/>
      <c r="BF1231" s="10"/>
      <c r="BG1231" s="10"/>
      <c r="BH1231" s="10"/>
    </row>
    <row r="1232" spans="1:60" s="83" customFormat="1" x14ac:dyDescent="0.25">
      <c r="A1232" s="91"/>
      <c r="B1232" s="92"/>
      <c r="O1232" s="10"/>
      <c r="P1232" s="10"/>
      <c r="Q1232" s="10"/>
      <c r="R1232" s="10"/>
      <c r="S1232" s="10"/>
      <c r="T1232" s="10"/>
      <c r="U1232" s="10"/>
      <c r="V1232" s="10"/>
      <c r="W1232" s="10"/>
      <c r="X1232" s="10"/>
      <c r="Y1232" s="10"/>
      <c r="Z1232" s="10"/>
      <c r="AA1232" s="10"/>
      <c r="AB1232" s="10"/>
      <c r="AC1232" s="10"/>
      <c r="AD1232" s="10"/>
      <c r="AE1232" s="10"/>
      <c r="AF1232" s="10"/>
      <c r="AG1232" s="10"/>
      <c r="AH1232" s="10"/>
      <c r="AI1232" s="10"/>
      <c r="AJ1232" s="10"/>
      <c r="AK1232" s="10"/>
      <c r="AL1232" s="10"/>
      <c r="AM1232" s="10"/>
      <c r="AN1232" s="10"/>
      <c r="AO1232" s="10"/>
      <c r="AP1232" s="10"/>
      <c r="AQ1232" s="10"/>
      <c r="AR1232" s="10"/>
      <c r="AS1232" s="10"/>
      <c r="AT1232" s="10"/>
      <c r="AU1232" s="10"/>
      <c r="AV1232" s="10"/>
      <c r="AW1232" s="10"/>
      <c r="AX1232" s="10"/>
      <c r="AY1232" s="10"/>
      <c r="AZ1232" s="10"/>
      <c r="BA1232" s="10"/>
      <c r="BB1232" s="10"/>
      <c r="BC1232" s="10"/>
      <c r="BD1232" s="10"/>
      <c r="BE1232" s="10"/>
      <c r="BF1232" s="10"/>
      <c r="BG1232" s="10"/>
      <c r="BH1232" s="10"/>
    </row>
    <row r="1233" spans="1:60" s="83" customFormat="1" x14ac:dyDescent="0.25">
      <c r="A1233" s="91"/>
      <c r="B1233" s="92"/>
      <c r="O1233" s="10"/>
      <c r="P1233" s="10"/>
      <c r="Q1233" s="10"/>
      <c r="R1233" s="10"/>
      <c r="S1233" s="10"/>
      <c r="T1233" s="10"/>
      <c r="U1233" s="10"/>
      <c r="V1233" s="10"/>
      <c r="W1233" s="10"/>
      <c r="X1233" s="10"/>
      <c r="Y1233" s="10"/>
      <c r="Z1233" s="10"/>
      <c r="AA1233" s="10"/>
      <c r="AB1233" s="10"/>
      <c r="AC1233" s="10"/>
      <c r="AD1233" s="10"/>
      <c r="AE1233" s="10"/>
      <c r="AF1233" s="10"/>
      <c r="AG1233" s="10"/>
      <c r="AH1233" s="10"/>
      <c r="AI1233" s="10"/>
      <c r="AJ1233" s="10"/>
      <c r="AK1233" s="10"/>
      <c r="AL1233" s="10"/>
      <c r="AM1233" s="10"/>
      <c r="AN1233" s="10"/>
      <c r="AO1233" s="10"/>
      <c r="AP1233" s="10"/>
      <c r="AQ1233" s="10"/>
      <c r="AR1233" s="10"/>
      <c r="AS1233" s="10"/>
      <c r="AT1233" s="10"/>
      <c r="AU1233" s="10"/>
      <c r="AV1233" s="10"/>
      <c r="AW1233" s="10"/>
      <c r="AX1233" s="10"/>
      <c r="AY1233" s="10"/>
      <c r="AZ1233" s="10"/>
      <c r="BA1233" s="10"/>
      <c r="BB1233" s="10"/>
      <c r="BC1233" s="10"/>
      <c r="BD1233" s="10"/>
      <c r="BE1233" s="10"/>
      <c r="BF1233" s="10"/>
      <c r="BG1233" s="10"/>
      <c r="BH1233" s="10"/>
    </row>
    <row r="1234" spans="1:60" s="83" customFormat="1" x14ac:dyDescent="0.25">
      <c r="A1234" s="91"/>
      <c r="B1234" s="92"/>
      <c r="O1234" s="10"/>
      <c r="P1234" s="10"/>
      <c r="Q1234" s="10"/>
      <c r="R1234" s="10"/>
      <c r="S1234" s="10"/>
      <c r="T1234" s="10"/>
      <c r="U1234" s="10"/>
      <c r="V1234" s="10"/>
      <c r="W1234" s="10"/>
      <c r="X1234" s="10"/>
      <c r="Y1234" s="10"/>
      <c r="Z1234" s="10"/>
      <c r="AA1234" s="10"/>
      <c r="AB1234" s="10"/>
      <c r="AC1234" s="10"/>
      <c r="AD1234" s="10"/>
      <c r="AE1234" s="10"/>
      <c r="AF1234" s="10"/>
      <c r="AG1234" s="10"/>
      <c r="AH1234" s="10"/>
      <c r="AI1234" s="10"/>
      <c r="AJ1234" s="10"/>
      <c r="AK1234" s="10"/>
      <c r="AL1234" s="10"/>
      <c r="AM1234" s="10"/>
      <c r="AN1234" s="10"/>
      <c r="AO1234" s="10"/>
      <c r="AP1234" s="10"/>
      <c r="AQ1234" s="10"/>
      <c r="AR1234" s="10"/>
      <c r="AS1234" s="10"/>
      <c r="AT1234" s="10"/>
      <c r="AU1234" s="10"/>
      <c r="AV1234" s="10"/>
      <c r="AW1234" s="10"/>
      <c r="AX1234" s="10"/>
      <c r="AY1234" s="10"/>
      <c r="AZ1234" s="10"/>
      <c r="BA1234" s="10"/>
      <c r="BB1234" s="10"/>
      <c r="BC1234" s="10"/>
      <c r="BD1234" s="10"/>
      <c r="BE1234" s="10"/>
      <c r="BF1234" s="10"/>
      <c r="BG1234" s="10"/>
      <c r="BH1234" s="10"/>
    </row>
    <row r="1235" spans="1:60" s="83" customFormat="1" x14ac:dyDescent="0.25">
      <c r="A1235" s="91"/>
      <c r="B1235" s="92"/>
      <c r="O1235" s="10"/>
      <c r="P1235" s="10"/>
      <c r="Q1235" s="10"/>
      <c r="R1235" s="10"/>
      <c r="S1235" s="10"/>
      <c r="T1235" s="10"/>
      <c r="U1235" s="10"/>
      <c r="V1235" s="10"/>
      <c r="W1235" s="10"/>
      <c r="X1235" s="10"/>
      <c r="Y1235" s="10"/>
      <c r="Z1235" s="10"/>
      <c r="AA1235" s="10"/>
      <c r="AB1235" s="10"/>
      <c r="AC1235" s="10"/>
      <c r="AD1235" s="10"/>
      <c r="AE1235" s="10"/>
      <c r="AF1235" s="10"/>
      <c r="AG1235" s="10"/>
      <c r="AH1235" s="10"/>
      <c r="AI1235" s="10"/>
      <c r="AJ1235" s="10"/>
      <c r="AK1235" s="10"/>
      <c r="AL1235" s="10"/>
      <c r="AM1235" s="10"/>
      <c r="AN1235" s="10"/>
      <c r="AO1235" s="10"/>
      <c r="AP1235" s="10"/>
      <c r="AQ1235" s="10"/>
      <c r="AR1235" s="10"/>
      <c r="AS1235" s="10"/>
      <c r="AT1235" s="10"/>
      <c r="AU1235" s="10"/>
      <c r="AV1235" s="10"/>
      <c r="AW1235" s="10"/>
      <c r="AX1235" s="10"/>
      <c r="AY1235" s="10"/>
      <c r="AZ1235" s="10"/>
      <c r="BA1235" s="10"/>
      <c r="BB1235" s="10"/>
      <c r="BC1235" s="10"/>
      <c r="BD1235" s="10"/>
      <c r="BE1235" s="10"/>
      <c r="BF1235" s="10"/>
      <c r="BG1235" s="10"/>
      <c r="BH1235" s="10"/>
    </row>
    <row r="1236" spans="1:60" s="83" customFormat="1" x14ac:dyDescent="0.25">
      <c r="A1236" s="91"/>
      <c r="B1236" s="92"/>
      <c r="O1236" s="10"/>
      <c r="P1236" s="10"/>
      <c r="Q1236" s="10"/>
      <c r="R1236" s="10"/>
      <c r="S1236" s="10"/>
      <c r="T1236" s="10"/>
      <c r="U1236" s="10"/>
      <c r="V1236" s="10"/>
      <c r="W1236" s="10"/>
      <c r="X1236" s="10"/>
      <c r="Y1236" s="10"/>
      <c r="Z1236" s="10"/>
      <c r="AA1236" s="10"/>
      <c r="AB1236" s="10"/>
      <c r="AC1236" s="10"/>
      <c r="AD1236" s="10"/>
      <c r="AE1236" s="10"/>
      <c r="AF1236" s="10"/>
      <c r="AG1236" s="10"/>
      <c r="AH1236" s="10"/>
      <c r="AI1236" s="10"/>
      <c r="AJ1236" s="10"/>
      <c r="AK1236" s="10"/>
      <c r="AL1236" s="10"/>
      <c r="AM1236" s="10"/>
      <c r="AN1236" s="10"/>
      <c r="AO1236" s="10"/>
      <c r="AP1236" s="10"/>
      <c r="AQ1236" s="10"/>
      <c r="AR1236" s="10"/>
      <c r="AS1236" s="10"/>
      <c r="AT1236" s="10"/>
      <c r="AU1236" s="10"/>
      <c r="AV1236" s="10"/>
      <c r="AW1236" s="10"/>
      <c r="AX1236" s="10"/>
      <c r="AY1236" s="10"/>
      <c r="AZ1236" s="10"/>
      <c r="BA1236" s="10"/>
      <c r="BB1236" s="10"/>
      <c r="BC1236" s="10"/>
      <c r="BD1236" s="10"/>
      <c r="BE1236" s="10"/>
      <c r="BF1236" s="10"/>
      <c r="BG1236" s="10"/>
      <c r="BH1236" s="10"/>
    </row>
    <row r="1237" spans="1:60" s="83" customFormat="1" x14ac:dyDescent="0.25">
      <c r="A1237" s="91"/>
      <c r="B1237" s="92"/>
      <c r="O1237" s="10"/>
      <c r="P1237" s="10"/>
      <c r="Q1237" s="10"/>
      <c r="R1237" s="10"/>
      <c r="S1237" s="10"/>
      <c r="T1237" s="10"/>
      <c r="U1237" s="10"/>
      <c r="V1237" s="10"/>
      <c r="W1237" s="10"/>
      <c r="X1237" s="10"/>
      <c r="Y1237" s="10"/>
      <c r="Z1237" s="10"/>
      <c r="AA1237" s="10"/>
      <c r="AB1237" s="10"/>
      <c r="AC1237" s="10"/>
      <c r="AD1237" s="10"/>
      <c r="AE1237" s="10"/>
      <c r="AF1237" s="10"/>
      <c r="AG1237" s="10"/>
      <c r="AH1237" s="10"/>
      <c r="AI1237" s="10"/>
      <c r="AJ1237" s="10"/>
      <c r="AK1237" s="10"/>
      <c r="AL1237" s="10"/>
      <c r="AM1237" s="10"/>
      <c r="AN1237" s="10"/>
      <c r="AO1237" s="10"/>
      <c r="AP1237" s="10"/>
      <c r="AQ1237" s="10"/>
      <c r="AR1237" s="10"/>
      <c r="AS1237" s="10"/>
      <c r="AT1237" s="10"/>
      <c r="AU1237" s="10"/>
      <c r="AV1237" s="10"/>
      <c r="AW1237" s="10"/>
      <c r="AX1237" s="10"/>
      <c r="AY1237" s="10"/>
      <c r="AZ1237" s="10"/>
      <c r="BA1237" s="10"/>
      <c r="BB1237" s="10"/>
      <c r="BC1237" s="10"/>
      <c r="BD1237" s="10"/>
      <c r="BE1237" s="10"/>
      <c r="BF1237" s="10"/>
      <c r="BG1237" s="10"/>
      <c r="BH1237" s="10"/>
    </row>
    <row r="1238" spans="1:60" s="83" customFormat="1" x14ac:dyDescent="0.25">
      <c r="A1238" s="91"/>
      <c r="B1238" s="92"/>
      <c r="O1238" s="10"/>
      <c r="P1238" s="10"/>
      <c r="Q1238" s="10"/>
      <c r="R1238" s="10"/>
      <c r="S1238" s="10"/>
      <c r="T1238" s="10"/>
      <c r="U1238" s="10"/>
      <c r="V1238" s="10"/>
      <c r="W1238" s="10"/>
      <c r="X1238" s="10"/>
      <c r="Y1238" s="10"/>
      <c r="Z1238" s="10"/>
      <c r="AA1238" s="10"/>
      <c r="AB1238" s="10"/>
      <c r="AC1238" s="10"/>
      <c r="AD1238" s="10"/>
      <c r="AE1238" s="10"/>
      <c r="AF1238" s="10"/>
      <c r="AG1238" s="10"/>
      <c r="AH1238" s="10"/>
      <c r="AI1238" s="10"/>
      <c r="AJ1238" s="10"/>
      <c r="AK1238" s="10"/>
      <c r="AL1238" s="10"/>
      <c r="AM1238" s="10"/>
      <c r="AN1238" s="10"/>
      <c r="AO1238" s="10"/>
      <c r="AP1238" s="10"/>
      <c r="AQ1238" s="10"/>
      <c r="AR1238" s="10"/>
      <c r="AS1238" s="10"/>
      <c r="AT1238" s="10"/>
      <c r="AU1238" s="10"/>
      <c r="AV1238" s="10"/>
      <c r="AW1238" s="10"/>
      <c r="AX1238" s="10"/>
      <c r="AY1238" s="10"/>
      <c r="AZ1238" s="10"/>
      <c r="BA1238" s="10"/>
      <c r="BB1238" s="10"/>
      <c r="BC1238" s="10"/>
      <c r="BD1238" s="10"/>
      <c r="BE1238" s="10"/>
      <c r="BF1238" s="10"/>
      <c r="BG1238" s="10"/>
      <c r="BH1238" s="10"/>
    </row>
    <row r="1239" spans="1:60" s="83" customFormat="1" x14ac:dyDescent="0.25">
      <c r="A1239" s="91"/>
      <c r="B1239" s="92"/>
      <c r="O1239" s="10"/>
      <c r="P1239" s="10"/>
      <c r="Q1239" s="10"/>
      <c r="R1239" s="10"/>
      <c r="S1239" s="10"/>
      <c r="T1239" s="10"/>
      <c r="U1239" s="10"/>
      <c r="V1239" s="10"/>
      <c r="W1239" s="10"/>
      <c r="X1239" s="10"/>
      <c r="Y1239" s="10"/>
      <c r="Z1239" s="10"/>
      <c r="AA1239" s="10"/>
      <c r="AB1239" s="10"/>
      <c r="AC1239" s="10"/>
      <c r="AD1239" s="10"/>
      <c r="AE1239" s="10"/>
      <c r="AF1239" s="10"/>
      <c r="AG1239" s="10"/>
      <c r="AH1239" s="10"/>
      <c r="AI1239" s="10"/>
      <c r="AJ1239" s="10"/>
      <c r="AK1239" s="10"/>
      <c r="AL1239" s="10"/>
      <c r="AM1239" s="10"/>
      <c r="AN1239" s="10"/>
      <c r="AO1239" s="10"/>
      <c r="AP1239" s="10"/>
      <c r="AQ1239" s="10"/>
      <c r="AR1239" s="10"/>
      <c r="AS1239" s="10"/>
      <c r="AT1239" s="10"/>
      <c r="AU1239" s="10"/>
      <c r="AV1239" s="10"/>
      <c r="AW1239" s="10"/>
      <c r="AX1239" s="10"/>
      <c r="AY1239" s="10"/>
      <c r="AZ1239" s="10"/>
      <c r="BA1239" s="10"/>
      <c r="BB1239" s="10"/>
      <c r="BC1239" s="10"/>
      <c r="BD1239" s="10"/>
      <c r="BE1239" s="10"/>
      <c r="BF1239" s="10"/>
      <c r="BG1239" s="10"/>
      <c r="BH1239" s="10"/>
    </row>
    <row r="1240" spans="1:60" s="83" customFormat="1" x14ac:dyDescent="0.25">
      <c r="A1240" s="91"/>
      <c r="B1240" s="92"/>
      <c r="O1240" s="10"/>
      <c r="P1240" s="10"/>
      <c r="Q1240" s="10"/>
      <c r="R1240" s="10"/>
      <c r="S1240" s="10"/>
      <c r="T1240" s="10"/>
      <c r="U1240" s="10"/>
      <c r="V1240" s="10"/>
      <c r="W1240" s="10"/>
      <c r="X1240" s="10"/>
      <c r="Y1240" s="10"/>
      <c r="Z1240" s="10"/>
      <c r="AA1240" s="10"/>
      <c r="AB1240" s="10"/>
      <c r="AC1240" s="10"/>
      <c r="AD1240" s="10"/>
      <c r="AE1240" s="10"/>
      <c r="AF1240" s="10"/>
      <c r="AG1240" s="10"/>
      <c r="AH1240" s="10"/>
      <c r="AI1240" s="10"/>
      <c r="AJ1240" s="10"/>
      <c r="AK1240" s="10"/>
      <c r="AL1240" s="10"/>
      <c r="AM1240" s="10"/>
      <c r="AN1240" s="10"/>
      <c r="AO1240" s="10"/>
      <c r="AP1240" s="10"/>
      <c r="AQ1240" s="10"/>
      <c r="AR1240" s="10"/>
      <c r="AS1240" s="10"/>
      <c r="AT1240" s="10"/>
      <c r="AU1240" s="10"/>
      <c r="AV1240" s="10"/>
      <c r="AW1240" s="10"/>
      <c r="AX1240" s="10"/>
      <c r="AY1240" s="10"/>
      <c r="AZ1240" s="10"/>
      <c r="BA1240" s="10"/>
      <c r="BB1240" s="10"/>
      <c r="BC1240" s="10"/>
      <c r="BD1240" s="10"/>
      <c r="BE1240" s="10"/>
      <c r="BF1240" s="10"/>
      <c r="BG1240" s="10"/>
      <c r="BH1240" s="10"/>
    </row>
    <row r="1241" spans="1:60" s="83" customFormat="1" x14ac:dyDescent="0.25">
      <c r="A1241" s="91"/>
      <c r="B1241" s="92"/>
      <c r="O1241" s="10"/>
      <c r="P1241" s="10"/>
      <c r="Q1241" s="10"/>
      <c r="R1241" s="10"/>
      <c r="S1241" s="10"/>
      <c r="T1241" s="10"/>
      <c r="U1241" s="10"/>
      <c r="V1241" s="10"/>
      <c r="W1241" s="10"/>
      <c r="X1241" s="10"/>
      <c r="Y1241" s="10"/>
      <c r="Z1241" s="10"/>
      <c r="AA1241" s="10"/>
      <c r="AB1241" s="10"/>
      <c r="AC1241" s="10"/>
      <c r="AD1241" s="10"/>
      <c r="AE1241" s="10"/>
      <c r="AF1241" s="10"/>
      <c r="AG1241" s="10"/>
      <c r="AH1241" s="10"/>
      <c r="AI1241" s="10"/>
      <c r="AJ1241" s="10"/>
      <c r="AK1241" s="10"/>
      <c r="AL1241" s="10"/>
      <c r="AM1241" s="10"/>
      <c r="AN1241" s="10"/>
      <c r="AO1241" s="10"/>
      <c r="AP1241" s="10"/>
      <c r="AQ1241" s="10"/>
      <c r="AR1241" s="10"/>
      <c r="AS1241" s="10"/>
      <c r="AT1241" s="10"/>
      <c r="AU1241" s="10"/>
      <c r="AV1241" s="10"/>
      <c r="AW1241" s="10"/>
      <c r="AX1241" s="10"/>
      <c r="AY1241" s="10"/>
      <c r="AZ1241" s="10"/>
      <c r="BA1241" s="10"/>
      <c r="BB1241" s="10"/>
      <c r="BC1241" s="10"/>
      <c r="BD1241" s="10"/>
      <c r="BE1241" s="10"/>
      <c r="BF1241" s="10"/>
      <c r="BG1241" s="10"/>
      <c r="BH1241" s="10"/>
    </row>
    <row r="1242" spans="1:60" s="83" customFormat="1" x14ac:dyDescent="0.25">
      <c r="A1242" s="91"/>
      <c r="B1242" s="92"/>
      <c r="O1242" s="10"/>
      <c r="P1242" s="10"/>
      <c r="Q1242" s="10"/>
      <c r="R1242" s="10"/>
      <c r="S1242" s="10"/>
      <c r="T1242" s="10"/>
      <c r="U1242" s="10"/>
      <c r="V1242" s="10"/>
      <c r="W1242" s="10"/>
      <c r="X1242" s="10"/>
      <c r="Y1242" s="10"/>
      <c r="Z1242" s="10"/>
      <c r="AA1242" s="10"/>
      <c r="AB1242" s="10"/>
      <c r="AC1242" s="10"/>
      <c r="AD1242" s="10"/>
      <c r="AE1242" s="10"/>
      <c r="AF1242" s="10"/>
      <c r="AG1242" s="10"/>
      <c r="AH1242" s="10"/>
      <c r="AI1242" s="10"/>
      <c r="AJ1242" s="10"/>
      <c r="AK1242" s="10"/>
      <c r="AL1242" s="10"/>
      <c r="AM1242" s="10"/>
      <c r="AN1242" s="10"/>
      <c r="AO1242" s="10"/>
      <c r="AP1242" s="10"/>
      <c r="AQ1242" s="10"/>
      <c r="AR1242" s="10"/>
      <c r="AS1242" s="10"/>
      <c r="AT1242" s="10"/>
      <c r="AU1242" s="10"/>
      <c r="AV1242" s="10"/>
      <c r="AW1242" s="10"/>
      <c r="AX1242" s="10"/>
      <c r="AY1242" s="10"/>
      <c r="AZ1242" s="10"/>
      <c r="BA1242" s="10"/>
      <c r="BB1242" s="10"/>
      <c r="BC1242" s="10"/>
      <c r="BD1242" s="10"/>
      <c r="BE1242" s="10"/>
      <c r="BF1242" s="10"/>
      <c r="BG1242" s="10"/>
      <c r="BH1242" s="10"/>
    </row>
    <row r="1243" spans="1:60" s="83" customFormat="1" x14ac:dyDescent="0.25">
      <c r="A1243" s="91"/>
      <c r="B1243" s="92"/>
      <c r="O1243" s="10"/>
      <c r="P1243" s="10"/>
      <c r="Q1243" s="10"/>
      <c r="R1243" s="10"/>
      <c r="S1243" s="10"/>
      <c r="T1243" s="10"/>
      <c r="U1243" s="10"/>
      <c r="V1243" s="10"/>
      <c r="W1243" s="10"/>
      <c r="X1243" s="10"/>
      <c r="Y1243" s="10"/>
      <c r="Z1243" s="10"/>
      <c r="AA1243" s="10"/>
      <c r="AB1243" s="10"/>
      <c r="AC1243" s="10"/>
      <c r="AD1243" s="10"/>
      <c r="AE1243" s="10"/>
      <c r="AF1243" s="10"/>
      <c r="AG1243" s="10"/>
      <c r="AH1243" s="10"/>
      <c r="AI1243" s="10"/>
      <c r="AJ1243" s="10"/>
      <c r="AK1243" s="10"/>
      <c r="AL1243" s="10"/>
      <c r="AM1243" s="10"/>
      <c r="AN1243" s="10"/>
      <c r="AO1243" s="10"/>
      <c r="AP1243" s="10"/>
      <c r="AQ1243" s="10"/>
      <c r="AR1243" s="10"/>
      <c r="AS1243" s="10"/>
      <c r="AT1243" s="10"/>
      <c r="AU1243" s="10"/>
      <c r="AV1243" s="10"/>
      <c r="AW1243" s="10"/>
      <c r="AX1243" s="10"/>
      <c r="AY1243" s="10"/>
      <c r="AZ1243" s="10"/>
      <c r="BA1243" s="10"/>
      <c r="BB1243" s="10"/>
      <c r="BC1243" s="10"/>
      <c r="BD1243" s="10"/>
      <c r="BE1243" s="10"/>
      <c r="BF1243" s="10"/>
      <c r="BG1243" s="10"/>
      <c r="BH1243" s="10"/>
    </row>
    <row r="1244" spans="1:60" s="83" customFormat="1" x14ac:dyDescent="0.25">
      <c r="A1244" s="91"/>
      <c r="B1244" s="92"/>
      <c r="O1244" s="10"/>
      <c r="P1244" s="10"/>
      <c r="Q1244" s="10"/>
      <c r="R1244" s="10"/>
      <c r="S1244" s="10"/>
      <c r="T1244" s="10"/>
      <c r="U1244" s="10"/>
      <c r="V1244" s="10"/>
      <c r="W1244" s="10"/>
      <c r="X1244" s="10"/>
      <c r="Y1244" s="10"/>
      <c r="Z1244" s="10"/>
      <c r="AA1244" s="10"/>
      <c r="AB1244" s="10"/>
      <c r="AC1244" s="10"/>
      <c r="AD1244" s="10"/>
      <c r="AE1244" s="10"/>
      <c r="AF1244" s="10"/>
      <c r="AG1244" s="10"/>
      <c r="AH1244" s="10"/>
      <c r="AI1244" s="10"/>
      <c r="AJ1244" s="10"/>
      <c r="AK1244" s="10"/>
      <c r="AL1244" s="10"/>
      <c r="AM1244" s="10"/>
      <c r="AN1244" s="10"/>
      <c r="AO1244" s="10"/>
      <c r="AP1244" s="10"/>
      <c r="AQ1244" s="10"/>
      <c r="AR1244" s="10"/>
      <c r="AS1244" s="10"/>
      <c r="AT1244" s="10"/>
      <c r="AU1244" s="10"/>
      <c r="AV1244" s="10"/>
      <c r="AW1244" s="10"/>
      <c r="AX1244" s="10"/>
      <c r="AY1244" s="10"/>
      <c r="AZ1244" s="10"/>
      <c r="BA1244" s="10"/>
      <c r="BB1244" s="10"/>
      <c r="BC1244" s="10"/>
      <c r="BD1244" s="10"/>
      <c r="BE1244" s="10"/>
      <c r="BF1244" s="10"/>
      <c r="BG1244" s="10"/>
      <c r="BH1244" s="10"/>
    </row>
    <row r="1245" spans="1:60" s="83" customFormat="1" x14ac:dyDescent="0.25">
      <c r="A1245" s="91"/>
      <c r="B1245" s="92"/>
      <c r="O1245" s="10"/>
      <c r="P1245" s="10"/>
      <c r="Q1245" s="10"/>
      <c r="R1245" s="10"/>
      <c r="S1245" s="10"/>
      <c r="T1245" s="10"/>
      <c r="U1245" s="10"/>
      <c r="V1245" s="10"/>
      <c r="W1245" s="10"/>
      <c r="X1245" s="10"/>
      <c r="Y1245" s="10"/>
      <c r="Z1245" s="10"/>
      <c r="AA1245" s="10"/>
      <c r="AB1245" s="10"/>
      <c r="AC1245" s="10"/>
      <c r="AD1245" s="10"/>
      <c r="AE1245" s="10"/>
      <c r="AF1245" s="10"/>
      <c r="AG1245" s="10"/>
      <c r="AH1245" s="10"/>
      <c r="AI1245" s="10"/>
      <c r="AJ1245" s="10"/>
      <c r="AK1245" s="10"/>
      <c r="AL1245" s="10"/>
      <c r="AM1245" s="10"/>
      <c r="AN1245" s="10"/>
      <c r="AO1245" s="10"/>
      <c r="AP1245" s="10"/>
      <c r="AQ1245" s="10"/>
      <c r="AR1245" s="10"/>
      <c r="AS1245" s="10"/>
      <c r="AT1245" s="10"/>
      <c r="AU1245" s="10"/>
      <c r="AV1245" s="10"/>
      <c r="AW1245" s="10"/>
      <c r="AX1245" s="10"/>
      <c r="AY1245" s="10"/>
      <c r="AZ1245" s="10"/>
      <c r="BA1245" s="10"/>
      <c r="BB1245" s="10"/>
      <c r="BC1245" s="10"/>
      <c r="BD1245" s="10"/>
      <c r="BE1245" s="10"/>
      <c r="BF1245" s="10"/>
      <c r="BG1245" s="10"/>
      <c r="BH1245" s="10"/>
    </row>
    <row r="1246" spans="1:60" s="83" customFormat="1" x14ac:dyDescent="0.25">
      <c r="A1246" s="91"/>
      <c r="B1246" s="92"/>
      <c r="O1246" s="10"/>
      <c r="P1246" s="10"/>
      <c r="Q1246" s="10"/>
      <c r="R1246" s="10"/>
      <c r="S1246" s="10"/>
      <c r="T1246" s="10"/>
      <c r="U1246" s="10"/>
      <c r="V1246" s="10"/>
      <c r="W1246" s="10"/>
      <c r="X1246" s="10"/>
      <c r="Y1246" s="10"/>
      <c r="Z1246" s="10"/>
      <c r="AA1246" s="10"/>
      <c r="AB1246" s="10"/>
      <c r="AC1246" s="10"/>
      <c r="AD1246" s="10"/>
      <c r="AE1246" s="10"/>
      <c r="AF1246" s="10"/>
      <c r="AG1246" s="10"/>
      <c r="AH1246" s="10"/>
      <c r="AI1246" s="10"/>
      <c r="AJ1246" s="10"/>
      <c r="AK1246" s="10"/>
      <c r="AL1246" s="10"/>
      <c r="AM1246" s="10"/>
      <c r="AN1246" s="10"/>
      <c r="AO1246" s="10"/>
      <c r="AP1246" s="10"/>
      <c r="AQ1246" s="10"/>
      <c r="AR1246" s="10"/>
      <c r="AS1246" s="10"/>
      <c r="AT1246" s="10"/>
      <c r="AU1246" s="10"/>
      <c r="AV1246" s="10"/>
      <c r="AW1246" s="10"/>
      <c r="AX1246" s="10"/>
      <c r="AY1246" s="10"/>
      <c r="AZ1246" s="10"/>
      <c r="BA1246" s="10"/>
      <c r="BB1246" s="10"/>
      <c r="BC1246" s="10"/>
      <c r="BD1246" s="10"/>
      <c r="BE1246" s="10"/>
      <c r="BF1246" s="10"/>
      <c r="BG1246" s="10"/>
      <c r="BH1246" s="10"/>
    </row>
    <row r="1247" spans="1:60" s="83" customFormat="1" x14ac:dyDescent="0.25">
      <c r="A1247" s="91"/>
      <c r="B1247" s="92"/>
      <c r="O1247" s="10"/>
      <c r="P1247" s="10"/>
      <c r="Q1247" s="10"/>
      <c r="R1247" s="10"/>
      <c r="S1247" s="10"/>
      <c r="T1247" s="10"/>
      <c r="U1247" s="10"/>
      <c r="V1247" s="10"/>
      <c r="W1247" s="10"/>
      <c r="X1247" s="10"/>
      <c r="Y1247" s="10"/>
      <c r="Z1247" s="10"/>
      <c r="AA1247" s="10"/>
      <c r="AB1247" s="10"/>
      <c r="AC1247" s="10"/>
      <c r="AD1247" s="10"/>
      <c r="AE1247" s="10"/>
      <c r="AF1247" s="10"/>
      <c r="AG1247" s="10"/>
      <c r="AH1247" s="10"/>
      <c r="AI1247" s="10"/>
      <c r="AJ1247" s="10"/>
      <c r="AK1247" s="10"/>
      <c r="AL1247" s="10"/>
      <c r="AM1247" s="10"/>
      <c r="AN1247" s="10"/>
      <c r="AO1247" s="10"/>
      <c r="AP1247" s="10"/>
      <c r="AQ1247" s="10"/>
      <c r="AR1247" s="10"/>
      <c r="AS1247" s="10"/>
      <c r="AT1247" s="10"/>
      <c r="AU1247" s="10"/>
      <c r="AV1247" s="10"/>
      <c r="AW1247" s="10"/>
      <c r="AX1247" s="10"/>
      <c r="AY1247" s="10"/>
      <c r="AZ1247" s="10"/>
      <c r="BA1247" s="10"/>
      <c r="BB1247" s="10"/>
      <c r="BC1247" s="10"/>
      <c r="BD1247" s="10"/>
      <c r="BE1247" s="10"/>
      <c r="BF1247" s="10"/>
      <c r="BG1247" s="10"/>
      <c r="BH1247" s="10"/>
    </row>
    <row r="1248" spans="1:60" s="83" customFormat="1" x14ac:dyDescent="0.25">
      <c r="A1248" s="91"/>
      <c r="B1248" s="92"/>
      <c r="O1248" s="10"/>
      <c r="P1248" s="10"/>
      <c r="Q1248" s="10"/>
      <c r="R1248" s="10"/>
      <c r="S1248" s="10"/>
      <c r="T1248" s="10"/>
      <c r="U1248" s="10"/>
      <c r="V1248" s="10"/>
      <c r="W1248" s="10"/>
      <c r="X1248" s="10"/>
      <c r="Y1248" s="10"/>
      <c r="Z1248" s="10"/>
      <c r="AA1248" s="10"/>
      <c r="AB1248" s="10"/>
      <c r="AC1248" s="10"/>
      <c r="AD1248" s="10"/>
      <c r="AE1248" s="10"/>
      <c r="AF1248" s="10"/>
      <c r="AG1248" s="10"/>
      <c r="AH1248" s="10"/>
      <c r="AI1248" s="10"/>
      <c r="AJ1248" s="10"/>
      <c r="AK1248" s="10"/>
      <c r="AL1248" s="10"/>
      <c r="AM1248" s="10"/>
      <c r="AN1248" s="10"/>
      <c r="AO1248" s="10"/>
      <c r="AP1248" s="10"/>
      <c r="AQ1248" s="10"/>
      <c r="AR1248" s="10"/>
      <c r="AS1248" s="10"/>
      <c r="AT1248" s="10"/>
      <c r="AU1248" s="10"/>
      <c r="AV1248" s="10"/>
      <c r="AW1248" s="10"/>
      <c r="AX1248" s="10"/>
      <c r="AY1248" s="10"/>
      <c r="AZ1248" s="10"/>
      <c r="BA1248" s="10"/>
      <c r="BB1248" s="10"/>
      <c r="BC1248" s="10"/>
      <c r="BD1248" s="10"/>
      <c r="BE1248" s="10"/>
      <c r="BF1248" s="10"/>
      <c r="BG1248" s="10"/>
      <c r="BH1248" s="10"/>
    </row>
    <row r="1249" spans="1:60" s="83" customFormat="1" x14ac:dyDescent="0.25">
      <c r="A1249" s="91"/>
      <c r="B1249" s="92"/>
      <c r="O1249" s="10"/>
      <c r="P1249" s="10"/>
      <c r="Q1249" s="10"/>
      <c r="R1249" s="10"/>
      <c r="S1249" s="10"/>
      <c r="T1249" s="10"/>
      <c r="U1249" s="10"/>
      <c r="V1249" s="10"/>
      <c r="W1249" s="10"/>
      <c r="X1249" s="10"/>
      <c r="Y1249" s="10"/>
      <c r="Z1249" s="10"/>
      <c r="AA1249" s="10"/>
      <c r="AB1249" s="10"/>
      <c r="AC1249" s="10"/>
      <c r="AD1249" s="10"/>
      <c r="AE1249" s="10"/>
      <c r="AF1249" s="10"/>
      <c r="AG1249" s="10"/>
      <c r="AH1249" s="10"/>
      <c r="AI1249" s="10"/>
      <c r="AJ1249" s="10"/>
      <c r="AK1249" s="10"/>
      <c r="AL1249" s="10"/>
      <c r="AM1249" s="10"/>
      <c r="AN1249" s="10"/>
      <c r="AO1249" s="10"/>
      <c r="AP1249" s="10"/>
      <c r="AQ1249" s="10"/>
      <c r="AR1249" s="10"/>
      <c r="AS1249" s="10"/>
      <c r="AT1249" s="10"/>
      <c r="AU1249" s="10"/>
      <c r="AV1249" s="10"/>
      <c r="AW1249" s="10"/>
      <c r="AX1249" s="10"/>
      <c r="AY1249" s="10"/>
      <c r="AZ1249" s="10"/>
      <c r="BA1249" s="10"/>
      <c r="BB1249" s="10"/>
      <c r="BC1249" s="10"/>
      <c r="BD1249" s="10"/>
      <c r="BE1249" s="10"/>
      <c r="BF1249" s="10"/>
      <c r="BG1249" s="10"/>
      <c r="BH1249" s="10"/>
    </row>
    <row r="1250" spans="1:60" s="83" customFormat="1" x14ac:dyDescent="0.25">
      <c r="A1250" s="91"/>
      <c r="B1250" s="92"/>
      <c r="O1250" s="10"/>
      <c r="P1250" s="10"/>
      <c r="Q1250" s="10"/>
      <c r="R1250" s="10"/>
      <c r="S1250" s="10"/>
      <c r="T1250" s="10"/>
      <c r="U1250" s="10"/>
      <c r="V1250" s="10"/>
      <c r="W1250" s="10"/>
      <c r="X1250" s="10"/>
      <c r="Y1250" s="10"/>
      <c r="Z1250" s="10"/>
      <c r="AA1250" s="10"/>
      <c r="AB1250" s="10"/>
      <c r="AC1250" s="10"/>
      <c r="AD1250" s="10"/>
      <c r="AE1250" s="10"/>
      <c r="AF1250" s="10"/>
      <c r="AG1250" s="10"/>
      <c r="AH1250" s="10"/>
      <c r="AI1250" s="10"/>
      <c r="AJ1250" s="10"/>
      <c r="AK1250" s="10"/>
      <c r="AL1250" s="10"/>
      <c r="AM1250" s="10"/>
      <c r="AN1250" s="10"/>
      <c r="AO1250" s="10"/>
      <c r="AP1250" s="10"/>
      <c r="AQ1250" s="10"/>
      <c r="AR1250" s="10"/>
      <c r="AS1250" s="10"/>
      <c r="AT1250" s="10"/>
      <c r="AU1250" s="10"/>
      <c r="AV1250" s="10"/>
      <c r="AW1250" s="10"/>
      <c r="AX1250" s="10"/>
      <c r="AY1250" s="10"/>
      <c r="AZ1250" s="10"/>
      <c r="BA1250" s="10"/>
      <c r="BB1250" s="10"/>
      <c r="BC1250" s="10"/>
      <c r="BD1250" s="10"/>
      <c r="BE1250" s="10"/>
      <c r="BF1250" s="10"/>
      <c r="BG1250" s="10"/>
      <c r="BH1250" s="10"/>
    </row>
    <row r="1251" spans="1:60" s="83" customFormat="1" x14ac:dyDescent="0.25">
      <c r="A1251" s="91"/>
      <c r="B1251" s="92"/>
      <c r="O1251" s="10"/>
      <c r="P1251" s="10"/>
      <c r="Q1251" s="10"/>
      <c r="R1251" s="10"/>
      <c r="S1251" s="10"/>
      <c r="T1251" s="10"/>
      <c r="U1251" s="10"/>
      <c r="V1251" s="10"/>
      <c r="W1251" s="10"/>
      <c r="X1251" s="10"/>
      <c r="Y1251" s="10"/>
      <c r="Z1251" s="10"/>
      <c r="AA1251" s="10"/>
      <c r="AB1251" s="10"/>
      <c r="AC1251" s="10"/>
      <c r="AD1251" s="10"/>
      <c r="AE1251" s="10"/>
      <c r="AF1251" s="10"/>
      <c r="AG1251" s="10"/>
      <c r="AH1251" s="10"/>
      <c r="AI1251" s="10"/>
      <c r="AJ1251" s="10"/>
      <c r="AK1251" s="10"/>
      <c r="AL1251" s="10"/>
      <c r="AM1251" s="10"/>
      <c r="AN1251" s="10"/>
      <c r="AO1251" s="10"/>
      <c r="AP1251" s="10"/>
      <c r="AQ1251" s="10"/>
      <c r="AR1251" s="10"/>
      <c r="AS1251" s="10"/>
      <c r="AT1251" s="10"/>
      <c r="AU1251" s="10"/>
      <c r="AV1251" s="10"/>
      <c r="AW1251" s="10"/>
      <c r="AX1251" s="10"/>
      <c r="AY1251" s="10"/>
      <c r="AZ1251" s="10"/>
      <c r="BA1251" s="10"/>
      <c r="BB1251" s="10"/>
      <c r="BC1251" s="10"/>
      <c r="BD1251" s="10"/>
      <c r="BE1251" s="10"/>
      <c r="BF1251" s="10"/>
      <c r="BG1251" s="10"/>
      <c r="BH1251" s="10"/>
    </row>
    <row r="1252" spans="1:60" s="83" customFormat="1" x14ac:dyDescent="0.25">
      <c r="A1252" s="91"/>
      <c r="B1252" s="92"/>
      <c r="O1252" s="10"/>
      <c r="P1252" s="10"/>
      <c r="Q1252" s="10"/>
      <c r="R1252" s="10"/>
      <c r="S1252" s="10"/>
      <c r="T1252" s="10"/>
      <c r="U1252" s="10"/>
      <c r="V1252" s="10"/>
      <c r="W1252" s="10"/>
      <c r="X1252" s="10"/>
      <c r="Y1252" s="10"/>
      <c r="Z1252" s="10"/>
      <c r="AA1252" s="10"/>
      <c r="AB1252" s="10"/>
      <c r="AC1252" s="10"/>
      <c r="AD1252" s="10"/>
      <c r="AE1252" s="10"/>
      <c r="AF1252" s="10"/>
      <c r="AG1252" s="10"/>
      <c r="AH1252" s="10"/>
      <c r="AI1252" s="10"/>
      <c r="AJ1252" s="10"/>
      <c r="AK1252" s="10"/>
      <c r="AL1252" s="10"/>
      <c r="AM1252" s="10"/>
      <c r="AN1252" s="10"/>
      <c r="AO1252" s="10"/>
      <c r="AP1252" s="10"/>
      <c r="AQ1252" s="10"/>
      <c r="AR1252" s="10"/>
      <c r="AS1252" s="10"/>
      <c r="AT1252" s="10"/>
      <c r="AU1252" s="10"/>
      <c r="AV1252" s="10"/>
      <c r="AW1252" s="10"/>
      <c r="AX1252" s="10"/>
      <c r="AY1252" s="10"/>
      <c r="AZ1252" s="10"/>
      <c r="BA1252" s="10"/>
      <c r="BB1252" s="10"/>
      <c r="BC1252" s="10"/>
      <c r="BD1252" s="10"/>
      <c r="BE1252" s="10"/>
      <c r="BF1252" s="10"/>
      <c r="BG1252" s="10"/>
      <c r="BH1252" s="10"/>
    </row>
    <row r="1253" spans="1:60" s="83" customFormat="1" x14ac:dyDescent="0.25">
      <c r="A1253" s="91"/>
      <c r="B1253" s="92"/>
      <c r="O1253" s="10"/>
      <c r="P1253" s="10"/>
      <c r="Q1253" s="10"/>
      <c r="R1253" s="10"/>
      <c r="S1253" s="10"/>
      <c r="T1253" s="10"/>
      <c r="U1253" s="10"/>
      <c r="V1253" s="10"/>
      <c r="W1253" s="10"/>
      <c r="X1253" s="10"/>
      <c r="Y1253" s="10"/>
      <c r="Z1253" s="10"/>
      <c r="AA1253" s="10"/>
      <c r="AB1253" s="10"/>
      <c r="AC1253" s="10"/>
      <c r="AD1253" s="10"/>
      <c r="AE1253" s="10"/>
      <c r="AF1253" s="10"/>
      <c r="AG1253" s="10"/>
      <c r="AH1253" s="10"/>
      <c r="AI1253" s="10"/>
      <c r="AJ1253" s="10"/>
      <c r="AK1253" s="10"/>
      <c r="AL1253" s="10"/>
      <c r="AM1253" s="10"/>
      <c r="AN1253" s="10"/>
      <c r="AO1253" s="10"/>
      <c r="AP1253" s="10"/>
      <c r="AQ1253" s="10"/>
      <c r="AR1253" s="10"/>
      <c r="AS1253" s="10"/>
      <c r="AT1253" s="10"/>
      <c r="AU1253" s="10"/>
      <c r="AV1253" s="10"/>
      <c r="AW1253" s="10"/>
      <c r="AX1253" s="10"/>
      <c r="AY1253" s="10"/>
      <c r="AZ1253" s="10"/>
      <c r="BA1253" s="10"/>
      <c r="BB1253" s="10"/>
      <c r="BC1253" s="10"/>
      <c r="BD1253" s="10"/>
      <c r="BE1253" s="10"/>
      <c r="BF1253" s="10"/>
      <c r="BG1253" s="10"/>
      <c r="BH1253" s="10"/>
    </row>
    <row r="1254" spans="1:60" s="83" customFormat="1" x14ac:dyDescent="0.25">
      <c r="A1254" s="91"/>
      <c r="B1254" s="92"/>
      <c r="O1254" s="10"/>
      <c r="P1254" s="10"/>
      <c r="Q1254" s="10"/>
      <c r="R1254" s="10"/>
      <c r="S1254" s="10"/>
      <c r="T1254" s="10"/>
      <c r="U1254" s="10"/>
      <c r="V1254" s="10"/>
      <c r="W1254" s="10"/>
      <c r="X1254" s="10"/>
      <c r="Y1254" s="10"/>
      <c r="Z1254" s="10"/>
      <c r="AA1254" s="10"/>
      <c r="AB1254" s="10"/>
      <c r="AC1254" s="10"/>
      <c r="AD1254" s="10"/>
      <c r="AE1254" s="10"/>
      <c r="AF1254" s="10"/>
      <c r="AG1254" s="10"/>
      <c r="AH1254" s="10"/>
      <c r="AI1254" s="10"/>
      <c r="AJ1254" s="10"/>
      <c r="AK1254" s="10"/>
      <c r="AL1254" s="10"/>
      <c r="AM1254" s="10"/>
      <c r="AN1254" s="10"/>
      <c r="AO1254" s="10"/>
      <c r="AP1254" s="10"/>
      <c r="AQ1254" s="10"/>
      <c r="AR1254" s="10"/>
      <c r="AS1254" s="10"/>
      <c r="AT1254" s="10"/>
      <c r="AU1254" s="10"/>
      <c r="AV1254" s="10"/>
      <c r="AW1254" s="10"/>
      <c r="AX1254" s="10"/>
      <c r="AY1254" s="10"/>
      <c r="AZ1254" s="10"/>
      <c r="BA1254" s="10"/>
      <c r="BB1254" s="10"/>
      <c r="BC1254" s="10"/>
      <c r="BD1254" s="10"/>
      <c r="BE1254" s="10"/>
      <c r="BF1254" s="10"/>
      <c r="BG1254" s="10"/>
      <c r="BH1254" s="10"/>
    </row>
    <row r="1255" spans="1:60" s="83" customFormat="1" x14ac:dyDescent="0.25">
      <c r="A1255" s="91"/>
      <c r="B1255" s="92"/>
      <c r="O1255" s="10"/>
      <c r="P1255" s="10"/>
      <c r="Q1255" s="10"/>
      <c r="R1255" s="10"/>
      <c r="S1255" s="10"/>
      <c r="T1255" s="10"/>
      <c r="U1255" s="10"/>
      <c r="V1255" s="10"/>
      <c r="W1255" s="10"/>
      <c r="X1255" s="10"/>
      <c r="Y1255" s="10"/>
      <c r="Z1255" s="10"/>
      <c r="AA1255" s="10"/>
      <c r="AB1255" s="10"/>
      <c r="AC1255" s="10"/>
      <c r="AD1255" s="10"/>
      <c r="AE1255" s="10"/>
      <c r="AF1255" s="10"/>
      <c r="AG1255" s="10"/>
      <c r="AH1255" s="10"/>
      <c r="AI1255" s="10"/>
      <c r="AJ1255" s="10"/>
      <c r="AK1255" s="10"/>
      <c r="AL1255" s="10"/>
      <c r="AM1255" s="10"/>
      <c r="AN1255" s="10"/>
      <c r="AO1255" s="10"/>
      <c r="AP1255" s="10"/>
      <c r="AQ1255" s="10"/>
      <c r="AR1255" s="10"/>
      <c r="AS1255" s="10"/>
      <c r="AT1255" s="10"/>
      <c r="AU1255" s="10"/>
      <c r="AV1255" s="10"/>
      <c r="AW1255" s="10"/>
      <c r="AX1255" s="10"/>
      <c r="AY1255" s="10"/>
      <c r="AZ1255" s="10"/>
      <c r="BA1255" s="10"/>
      <c r="BB1255" s="10"/>
      <c r="BC1255" s="10"/>
      <c r="BD1255" s="10"/>
      <c r="BE1255" s="10"/>
      <c r="BF1255" s="10"/>
      <c r="BG1255" s="10"/>
      <c r="BH1255" s="10"/>
    </row>
    <row r="1256" spans="1:60" s="83" customFormat="1" x14ac:dyDescent="0.25">
      <c r="A1256" s="91"/>
      <c r="B1256" s="92"/>
      <c r="O1256" s="10"/>
      <c r="P1256" s="10"/>
      <c r="Q1256" s="10"/>
      <c r="R1256" s="10"/>
      <c r="S1256" s="10"/>
      <c r="T1256" s="10"/>
      <c r="U1256" s="10"/>
      <c r="V1256" s="10"/>
      <c r="W1256" s="10"/>
      <c r="X1256" s="10"/>
      <c r="Y1256" s="10"/>
      <c r="Z1256" s="10"/>
      <c r="AA1256" s="10"/>
      <c r="AB1256" s="10"/>
      <c r="AC1256" s="10"/>
      <c r="AD1256" s="10"/>
      <c r="AE1256" s="10"/>
      <c r="AF1256" s="10"/>
      <c r="AG1256" s="10"/>
      <c r="AH1256" s="10"/>
      <c r="AI1256" s="10"/>
      <c r="AJ1256" s="10"/>
      <c r="AK1256" s="10"/>
      <c r="AL1256" s="10"/>
      <c r="AM1256" s="10"/>
      <c r="AN1256" s="10"/>
      <c r="AO1256" s="10"/>
      <c r="AP1256" s="10"/>
      <c r="AQ1256" s="10"/>
      <c r="AR1256" s="10"/>
      <c r="AS1256" s="10"/>
      <c r="AT1256" s="10"/>
      <c r="AU1256" s="10"/>
      <c r="AV1256" s="10"/>
      <c r="AW1256" s="10"/>
      <c r="AX1256" s="10"/>
      <c r="AY1256" s="10"/>
      <c r="AZ1256" s="10"/>
      <c r="BA1256" s="10"/>
      <c r="BB1256" s="10"/>
      <c r="BC1256" s="10"/>
      <c r="BD1256" s="10"/>
      <c r="BE1256" s="10"/>
      <c r="BF1256" s="10"/>
      <c r="BG1256" s="10"/>
      <c r="BH1256" s="10"/>
    </row>
    <row r="1257" spans="1:60" s="83" customFormat="1" x14ac:dyDescent="0.25">
      <c r="A1257" s="91"/>
      <c r="B1257" s="92"/>
      <c r="O1257" s="10"/>
      <c r="P1257" s="10"/>
      <c r="Q1257" s="10"/>
      <c r="R1257" s="10"/>
      <c r="S1257" s="10"/>
      <c r="T1257" s="10"/>
      <c r="U1257" s="10"/>
      <c r="V1257" s="10"/>
      <c r="W1257" s="10"/>
      <c r="X1257" s="10"/>
      <c r="Y1257" s="10"/>
      <c r="Z1257" s="10"/>
      <c r="AA1257" s="10"/>
      <c r="AB1257" s="10"/>
      <c r="AC1257" s="10"/>
      <c r="AD1257" s="10"/>
      <c r="AE1257" s="10"/>
      <c r="AF1257" s="10"/>
      <c r="AG1257" s="10"/>
      <c r="AH1257" s="10"/>
      <c r="AI1257" s="10"/>
      <c r="AJ1257" s="10"/>
      <c r="AK1257" s="10"/>
      <c r="AL1257" s="10"/>
      <c r="AM1257" s="10"/>
      <c r="AN1257" s="10"/>
      <c r="AO1257" s="10"/>
      <c r="AP1257" s="10"/>
      <c r="AQ1257" s="10"/>
      <c r="AR1257" s="10"/>
      <c r="AS1257" s="10"/>
      <c r="AT1257" s="10"/>
      <c r="AU1257" s="10"/>
      <c r="AV1257" s="10"/>
      <c r="AW1257" s="10"/>
      <c r="AX1257" s="10"/>
      <c r="AY1257" s="10"/>
      <c r="AZ1257" s="10"/>
      <c r="BA1257" s="10"/>
      <c r="BB1257" s="10"/>
      <c r="BC1257" s="10"/>
      <c r="BD1257" s="10"/>
      <c r="BE1257" s="10"/>
      <c r="BF1257" s="10"/>
      <c r="BG1257" s="10"/>
      <c r="BH1257" s="10"/>
    </row>
    <row r="1258" spans="1:60" s="83" customFormat="1" x14ac:dyDescent="0.25">
      <c r="A1258" s="91"/>
      <c r="B1258" s="92"/>
      <c r="O1258" s="10"/>
      <c r="P1258" s="10"/>
      <c r="Q1258" s="10"/>
      <c r="R1258" s="10"/>
      <c r="S1258" s="10"/>
      <c r="T1258" s="10"/>
      <c r="U1258" s="10"/>
      <c r="V1258" s="10"/>
      <c r="W1258" s="10"/>
      <c r="X1258" s="10"/>
      <c r="Y1258" s="10"/>
      <c r="Z1258" s="10"/>
      <c r="AA1258" s="10"/>
      <c r="AB1258" s="10"/>
      <c r="AC1258" s="10"/>
      <c r="AD1258" s="10"/>
      <c r="AE1258" s="10"/>
      <c r="AF1258" s="10"/>
      <c r="AG1258" s="10"/>
      <c r="AH1258" s="10"/>
      <c r="AI1258" s="10"/>
      <c r="AJ1258" s="10"/>
      <c r="AK1258" s="10"/>
      <c r="AL1258" s="10"/>
      <c r="AM1258" s="10"/>
      <c r="AN1258" s="10"/>
      <c r="AO1258" s="10"/>
      <c r="AP1258" s="10"/>
      <c r="AQ1258" s="10"/>
      <c r="AR1258" s="10"/>
      <c r="AS1258" s="10"/>
      <c r="AT1258" s="10"/>
      <c r="AU1258" s="10"/>
      <c r="AV1258" s="10"/>
      <c r="AW1258" s="10"/>
      <c r="AX1258" s="10"/>
      <c r="AY1258" s="10"/>
      <c r="AZ1258" s="10"/>
      <c r="BA1258" s="10"/>
      <c r="BB1258" s="10"/>
      <c r="BC1258" s="10"/>
      <c r="BD1258" s="10"/>
      <c r="BE1258" s="10"/>
      <c r="BF1258" s="10"/>
      <c r="BG1258" s="10"/>
      <c r="BH1258" s="10"/>
    </row>
    <row r="1259" spans="1:60" s="83" customFormat="1" x14ac:dyDescent="0.25">
      <c r="A1259" s="91"/>
      <c r="B1259" s="92"/>
      <c r="O1259" s="10"/>
      <c r="P1259" s="10"/>
      <c r="Q1259" s="10"/>
      <c r="R1259" s="10"/>
      <c r="S1259" s="10"/>
      <c r="T1259" s="10"/>
      <c r="U1259" s="10"/>
      <c r="V1259" s="10"/>
      <c r="W1259" s="10"/>
      <c r="X1259" s="10"/>
      <c r="Y1259" s="10"/>
      <c r="Z1259" s="10"/>
      <c r="AA1259" s="10"/>
      <c r="AB1259" s="10"/>
      <c r="AC1259" s="10"/>
      <c r="AD1259" s="10"/>
      <c r="AE1259" s="10"/>
      <c r="AF1259" s="10"/>
      <c r="AG1259" s="10"/>
      <c r="AH1259" s="10"/>
      <c r="AI1259" s="10"/>
      <c r="AJ1259" s="10"/>
      <c r="AK1259" s="10"/>
      <c r="AL1259" s="10"/>
      <c r="AM1259" s="10"/>
      <c r="AN1259" s="10"/>
      <c r="AO1259" s="10"/>
      <c r="AP1259" s="10"/>
      <c r="AQ1259" s="10"/>
      <c r="AR1259" s="10"/>
      <c r="AS1259" s="10"/>
      <c r="AT1259" s="10"/>
      <c r="AU1259" s="10"/>
      <c r="AV1259" s="10"/>
      <c r="AW1259" s="10"/>
      <c r="AX1259" s="10"/>
      <c r="AY1259" s="10"/>
      <c r="AZ1259" s="10"/>
      <c r="BA1259" s="10"/>
      <c r="BB1259" s="10"/>
      <c r="BC1259" s="10"/>
      <c r="BD1259" s="10"/>
      <c r="BE1259" s="10"/>
      <c r="BF1259" s="10"/>
      <c r="BG1259" s="10"/>
      <c r="BH1259" s="10"/>
    </row>
    <row r="1260" spans="1:60" s="83" customFormat="1" x14ac:dyDescent="0.25">
      <c r="A1260" s="91"/>
      <c r="B1260" s="92"/>
      <c r="O1260" s="10"/>
      <c r="P1260" s="10"/>
      <c r="Q1260" s="10"/>
      <c r="R1260" s="10"/>
      <c r="S1260" s="10"/>
      <c r="T1260" s="10"/>
      <c r="U1260" s="10"/>
      <c r="V1260" s="10"/>
      <c r="W1260" s="10"/>
      <c r="X1260" s="10"/>
      <c r="Y1260" s="10"/>
      <c r="Z1260" s="10"/>
      <c r="AA1260" s="10"/>
      <c r="AB1260" s="10"/>
      <c r="AC1260" s="10"/>
      <c r="AD1260" s="10"/>
      <c r="AE1260" s="10"/>
      <c r="AF1260" s="10"/>
      <c r="AG1260" s="10"/>
      <c r="AH1260" s="10"/>
      <c r="AI1260" s="10"/>
      <c r="AJ1260" s="10"/>
      <c r="AK1260" s="10"/>
      <c r="AL1260" s="10"/>
      <c r="AM1260" s="10"/>
      <c r="AN1260" s="10"/>
      <c r="AO1260" s="10"/>
      <c r="AP1260" s="10"/>
      <c r="AQ1260" s="10"/>
      <c r="AR1260" s="10"/>
      <c r="AS1260" s="10"/>
      <c r="AT1260" s="10"/>
      <c r="AU1260" s="10"/>
      <c r="AV1260" s="10"/>
      <c r="AW1260" s="10"/>
      <c r="AX1260" s="10"/>
      <c r="AY1260" s="10"/>
      <c r="AZ1260" s="10"/>
      <c r="BA1260" s="10"/>
      <c r="BB1260" s="10"/>
      <c r="BC1260" s="10"/>
      <c r="BD1260" s="10"/>
      <c r="BE1260" s="10"/>
      <c r="BF1260" s="10"/>
      <c r="BG1260" s="10"/>
      <c r="BH1260" s="10"/>
    </row>
    <row r="1261" spans="1:60" s="83" customFormat="1" x14ac:dyDescent="0.25">
      <c r="A1261" s="91"/>
      <c r="B1261" s="92"/>
      <c r="O1261" s="10"/>
      <c r="P1261" s="10"/>
      <c r="Q1261" s="10"/>
      <c r="R1261" s="10"/>
      <c r="S1261" s="10"/>
      <c r="T1261" s="10"/>
      <c r="U1261" s="10"/>
      <c r="V1261" s="10"/>
      <c r="W1261" s="10"/>
      <c r="X1261" s="10"/>
      <c r="Y1261" s="10"/>
      <c r="Z1261" s="10"/>
      <c r="AA1261" s="10"/>
      <c r="AB1261" s="10"/>
      <c r="AC1261" s="10"/>
      <c r="AD1261" s="10"/>
      <c r="AE1261" s="10"/>
      <c r="AF1261" s="10"/>
      <c r="AG1261" s="10"/>
      <c r="AH1261" s="10"/>
      <c r="AI1261" s="10"/>
      <c r="AJ1261" s="10"/>
      <c r="AK1261" s="10"/>
      <c r="AL1261" s="10"/>
      <c r="AM1261" s="10"/>
      <c r="AN1261" s="10"/>
      <c r="AO1261" s="10"/>
      <c r="AP1261" s="10"/>
      <c r="AQ1261" s="10"/>
      <c r="AR1261" s="10"/>
      <c r="AS1261" s="10"/>
      <c r="AT1261" s="10"/>
      <c r="AU1261" s="10"/>
      <c r="AV1261" s="10"/>
      <c r="AW1261" s="10"/>
      <c r="AX1261" s="10"/>
      <c r="AY1261" s="10"/>
      <c r="AZ1261" s="10"/>
      <c r="BA1261" s="10"/>
      <c r="BB1261" s="10"/>
      <c r="BC1261" s="10"/>
      <c r="BD1261" s="10"/>
      <c r="BE1261" s="10"/>
      <c r="BF1261" s="10"/>
      <c r="BG1261" s="10"/>
      <c r="BH1261" s="10"/>
    </row>
    <row r="1262" spans="1:60" s="83" customFormat="1" x14ac:dyDescent="0.25">
      <c r="A1262" s="91"/>
      <c r="B1262" s="92"/>
      <c r="O1262" s="10"/>
      <c r="P1262" s="10"/>
      <c r="Q1262" s="10"/>
      <c r="R1262" s="10"/>
      <c r="S1262" s="10"/>
      <c r="T1262" s="10"/>
      <c r="U1262" s="10"/>
      <c r="V1262" s="10"/>
      <c r="W1262" s="10"/>
      <c r="X1262" s="10"/>
      <c r="Y1262" s="10"/>
      <c r="Z1262" s="10"/>
      <c r="AA1262" s="10"/>
      <c r="AB1262" s="10"/>
      <c r="AC1262" s="10"/>
      <c r="AD1262" s="10"/>
      <c r="AE1262" s="10"/>
      <c r="AF1262" s="10"/>
      <c r="AG1262" s="10"/>
      <c r="AH1262" s="10"/>
      <c r="AI1262" s="10"/>
      <c r="AJ1262" s="10"/>
      <c r="AK1262" s="10"/>
      <c r="AL1262" s="10"/>
      <c r="AM1262" s="10"/>
      <c r="AN1262" s="10"/>
      <c r="AO1262" s="10"/>
      <c r="AP1262" s="10"/>
      <c r="AQ1262" s="10"/>
      <c r="AR1262" s="10"/>
      <c r="AS1262" s="10"/>
      <c r="AT1262" s="10"/>
      <c r="AU1262" s="10"/>
      <c r="AV1262" s="10"/>
      <c r="AW1262" s="10"/>
      <c r="AX1262" s="10"/>
      <c r="AY1262" s="10"/>
      <c r="AZ1262" s="10"/>
      <c r="BA1262" s="10"/>
      <c r="BB1262" s="10"/>
      <c r="BC1262" s="10"/>
      <c r="BD1262" s="10"/>
      <c r="BE1262" s="10"/>
      <c r="BF1262" s="10"/>
      <c r="BG1262" s="10"/>
      <c r="BH1262" s="10"/>
    </row>
    <row r="1263" spans="1:60" s="83" customFormat="1" x14ac:dyDescent="0.25">
      <c r="A1263" s="91"/>
      <c r="B1263" s="92"/>
      <c r="O1263" s="10"/>
      <c r="P1263" s="10"/>
      <c r="Q1263" s="10"/>
      <c r="R1263" s="10"/>
      <c r="S1263" s="10"/>
      <c r="T1263" s="10"/>
      <c r="U1263" s="10"/>
      <c r="V1263" s="10"/>
      <c r="W1263" s="10"/>
      <c r="X1263" s="10"/>
      <c r="Y1263" s="10"/>
      <c r="Z1263" s="10"/>
      <c r="AA1263" s="10"/>
      <c r="AB1263" s="10"/>
      <c r="AC1263" s="10"/>
      <c r="AD1263" s="10"/>
      <c r="AE1263" s="10"/>
      <c r="AF1263" s="10"/>
      <c r="AG1263" s="10"/>
      <c r="AH1263" s="10"/>
      <c r="AI1263" s="10"/>
      <c r="AJ1263" s="10"/>
      <c r="AK1263" s="10"/>
      <c r="AL1263" s="10"/>
      <c r="AM1263" s="10"/>
      <c r="AN1263" s="10"/>
      <c r="AO1263" s="10"/>
      <c r="AP1263" s="10"/>
      <c r="AQ1263" s="10"/>
      <c r="AR1263" s="10"/>
      <c r="AS1263" s="10"/>
      <c r="AT1263" s="10"/>
      <c r="AU1263" s="10"/>
      <c r="AV1263" s="10"/>
      <c r="AW1263" s="10"/>
      <c r="AX1263" s="10"/>
      <c r="AY1263" s="10"/>
      <c r="AZ1263" s="10"/>
      <c r="BA1263" s="10"/>
      <c r="BB1263" s="10"/>
      <c r="BC1263" s="10"/>
      <c r="BD1263" s="10"/>
      <c r="BE1263" s="10"/>
      <c r="BF1263" s="10"/>
      <c r="BG1263" s="10"/>
      <c r="BH1263" s="10"/>
    </row>
    <row r="1264" spans="1:60" s="83" customFormat="1" x14ac:dyDescent="0.25">
      <c r="A1264" s="91"/>
      <c r="B1264" s="92"/>
      <c r="O1264" s="10"/>
      <c r="P1264" s="10"/>
      <c r="Q1264" s="10"/>
      <c r="R1264" s="10"/>
      <c r="S1264" s="10"/>
      <c r="T1264" s="10"/>
      <c r="U1264" s="10"/>
      <c r="V1264" s="10"/>
      <c r="W1264" s="10"/>
      <c r="X1264" s="10"/>
      <c r="Y1264" s="10"/>
      <c r="Z1264" s="10"/>
      <c r="AA1264" s="10"/>
      <c r="AB1264" s="10"/>
      <c r="AC1264" s="10"/>
      <c r="AD1264" s="10"/>
      <c r="AE1264" s="10"/>
      <c r="AF1264" s="10"/>
      <c r="AG1264" s="10"/>
      <c r="AH1264" s="10"/>
      <c r="AI1264" s="10"/>
      <c r="AJ1264" s="10"/>
      <c r="AK1264" s="10"/>
      <c r="AL1264" s="10"/>
      <c r="AM1264" s="10"/>
      <c r="AN1264" s="10"/>
      <c r="AO1264" s="10"/>
      <c r="AP1264" s="10"/>
      <c r="AQ1264" s="10"/>
      <c r="AR1264" s="10"/>
      <c r="AS1264" s="10"/>
      <c r="AT1264" s="10"/>
      <c r="AU1264" s="10"/>
      <c r="AV1264" s="10"/>
      <c r="AW1264" s="10"/>
      <c r="AX1264" s="10"/>
      <c r="AY1264" s="10"/>
      <c r="AZ1264" s="10"/>
      <c r="BA1264" s="10"/>
      <c r="BB1264" s="10"/>
      <c r="BC1264" s="10"/>
      <c r="BD1264" s="10"/>
      <c r="BE1264" s="10"/>
      <c r="BF1264" s="10"/>
      <c r="BG1264" s="10"/>
      <c r="BH1264" s="10"/>
    </row>
    <row r="1265" spans="1:60" s="83" customFormat="1" x14ac:dyDescent="0.25">
      <c r="A1265" s="91"/>
      <c r="B1265" s="92"/>
      <c r="O1265" s="10"/>
      <c r="P1265" s="10"/>
      <c r="Q1265" s="10"/>
      <c r="R1265" s="10"/>
      <c r="S1265" s="10"/>
      <c r="T1265" s="10"/>
      <c r="U1265" s="10"/>
      <c r="V1265" s="10"/>
      <c r="W1265" s="10"/>
      <c r="X1265" s="10"/>
      <c r="Y1265" s="10"/>
      <c r="Z1265" s="10"/>
      <c r="AA1265" s="10"/>
      <c r="AB1265" s="10"/>
      <c r="AC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/>
      <c r="AN1265" s="10"/>
      <c r="AO1265" s="10"/>
      <c r="AP1265" s="10"/>
      <c r="AQ1265" s="10"/>
      <c r="AR1265" s="10"/>
      <c r="AS1265" s="10"/>
      <c r="AT1265" s="10"/>
      <c r="AU1265" s="10"/>
      <c r="AV1265" s="10"/>
      <c r="AW1265" s="10"/>
      <c r="AX1265" s="10"/>
      <c r="AY1265" s="10"/>
      <c r="AZ1265" s="10"/>
      <c r="BA1265" s="10"/>
      <c r="BB1265" s="10"/>
      <c r="BC1265" s="10"/>
      <c r="BD1265" s="10"/>
      <c r="BE1265" s="10"/>
      <c r="BF1265" s="10"/>
      <c r="BG1265" s="10"/>
      <c r="BH1265" s="10"/>
    </row>
    <row r="1266" spans="1:60" s="83" customFormat="1" x14ac:dyDescent="0.25">
      <c r="A1266" s="91"/>
      <c r="B1266" s="92"/>
      <c r="O1266" s="10"/>
      <c r="P1266" s="10"/>
      <c r="Q1266" s="10"/>
      <c r="R1266" s="10"/>
      <c r="S1266" s="10"/>
      <c r="T1266" s="10"/>
      <c r="U1266" s="10"/>
      <c r="V1266" s="10"/>
      <c r="W1266" s="10"/>
      <c r="X1266" s="10"/>
      <c r="Y1266" s="10"/>
      <c r="Z1266" s="10"/>
      <c r="AA1266" s="10"/>
      <c r="AB1266" s="10"/>
      <c r="AC1266" s="10"/>
      <c r="AD1266" s="10"/>
      <c r="AE1266" s="10"/>
      <c r="AF1266" s="10"/>
      <c r="AG1266" s="10"/>
      <c r="AH1266" s="10"/>
      <c r="AI1266" s="10"/>
      <c r="AJ1266" s="10"/>
      <c r="AK1266" s="10"/>
      <c r="AL1266" s="10"/>
      <c r="AM1266" s="10"/>
      <c r="AN1266" s="10"/>
      <c r="AO1266" s="10"/>
      <c r="AP1266" s="10"/>
      <c r="AQ1266" s="10"/>
      <c r="AR1266" s="10"/>
      <c r="AS1266" s="10"/>
      <c r="AT1266" s="10"/>
      <c r="AU1266" s="10"/>
      <c r="AV1266" s="10"/>
      <c r="AW1266" s="10"/>
      <c r="AX1266" s="10"/>
      <c r="AY1266" s="10"/>
      <c r="AZ1266" s="10"/>
      <c r="BA1266" s="10"/>
      <c r="BB1266" s="10"/>
      <c r="BC1266" s="10"/>
      <c r="BD1266" s="10"/>
      <c r="BE1266" s="10"/>
      <c r="BF1266" s="10"/>
      <c r="BG1266" s="10"/>
      <c r="BH1266" s="10"/>
    </row>
    <row r="1267" spans="1:60" s="83" customFormat="1" x14ac:dyDescent="0.25">
      <c r="A1267" s="91"/>
      <c r="B1267" s="92"/>
      <c r="O1267" s="10"/>
      <c r="P1267" s="10"/>
      <c r="Q1267" s="10"/>
      <c r="R1267" s="10"/>
      <c r="S1267" s="10"/>
      <c r="T1267" s="10"/>
      <c r="U1267" s="10"/>
      <c r="V1267" s="10"/>
      <c r="W1267" s="10"/>
      <c r="X1267" s="10"/>
      <c r="Y1267" s="10"/>
      <c r="Z1267" s="10"/>
      <c r="AA1267" s="10"/>
      <c r="AB1267" s="10"/>
      <c r="AC1267" s="10"/>
      <c r="AD1267" s="10"/>
      <c r="AE1267" s="10"/>
      <c r="AF1267" s="10"/>
      <c r="AG1267" s="10"/>
      <c r="AH1267" s="10"/>
      <c r="AI1267" s="10"/>
      <c r="AJ1267" s="10"/>
      <c r="AK1267" s="10"/>
      <c r="AL1267" s="10"/>
      <c r="AM1267" s="10"/>
      <c r="AN1267" s="10"/>
      <c r="AO1267" s="10"/>
      <c r="AP1267" s="10"/>
      <c r="AQ1267" s="10"/>
      <c r="AR1267" s="10"/>
      <c r="AS1267" s="10"/>
      <c r="AT1267" s="10"/>
      <c r="AU1267" s="10"/>
      <c r="AV1267" s="10"/>
      <c r="AW1267" s="10"/>
      <c r="AX1267" s="10"/>
      <c r="AY1267" s="10"/>
      <c r="AZ1267" s="10"/>
      <c r="BA1267" s="10"/>
      <c r="BB1267" s="10"/>
      <c r="BC1267" s="10"/>
      <c r="BD1267" s="10"/>
      <c r="BE1267" s="10"/>
      <c r="BF1267" s="10"/>
      <c r="BG1267" s="10"/>
      <c r="BH1267" s="10"/>
    </row>
    <row r="1268" spans="1:60" s="83" customFormat="1" x14ac:dyDescent="0.25">
      <c r="A1268" s="91"/>
      <c r="B1268" s="92"/>
      <c r="O1268" s="10"/>
      <c r="P1268" s="10"/>
      <c r="Q1268" s="10"/>
      <c r="R1268" s="10"/>
      <c r="S1268" s="10"/>
      <c r="T1268" s="10"/>
      <c r="U1268" s="10"/>
      <c r="V1268" s="10"/>
      <c r="W1268" s="10"/>
      <c r="X1268" s="10"/>
      <c r="Y1268" s="10"/>
      <c r="Z1268" s="10"/>
      <c r="AA1268" s="10"/>
      <c r="AB1268" s="10"/>
      <c r="AC1268" s="10"/>
      <c r="AD1268" s="10"/>
      <c r="AE1268" s="10"/>
      <c r="AF1268" s="10"/>
      <c r="AG1268" s="10"/>
      <c r="AH1268" s="10"/>
      <c r="AI1268" s="10"/>
      <c r="AJ1268" s="10"/>
      <c r="AK1268" s="10"/>
      <c r="AL1268" s="10"/>
      <c r="AM1268" s="10"/>
      <c r="AN1268" s="10"/>
      <c r="AO1268" s="10"/>
      <c r="AP1268" s="10"/>
      <c r="AQ1268" s="10"/>
      <c r="AR1268" s="10"/>
      <c r="AS1268" s="10"/>
      <c r="AT1268" s="10"/>
      <c r="AU1268" s="10"/>
      <c r="AV1268" s="10"/>
      <c r="AW1268" s="10"/>
      <c r="AX1268" s="10"/>
      <c r="AY1268" s="10"/>
      <c r="AZ1268" s="10"/>
      <c r="BA1268" s="10"/>
      <c r="BB1268" s="10"/>
      <c r="BC1268" s="10"/>
      <c r="BD1268" s="10"/>
      <c r="BE1268" s="10"/>
      <c r="BF1268" s="10"/>
      <c r="BG1268" s="10"/>
      <c r="BH1268" s="10"/>
    </row>
    <row r="1269" spans="1:60" s="83" customFormat="1" x14ac:dyDescent="0.25">
      <c r="A1269" s="91"/>
      <c r="B1269" s="92"/>
      <c r="O1269" s="10"/>
      <c r="P1269" s="10"/>
      <c r="Q1269" s="10"/>
      <c r="R1269" s="10"/>
      <c r="S1269" s="10"/>
      <c r="T1269" s="10"/>
      <c r="U1269" s="10"/>
      <c r="V1269" s="10"/>
      <c r="W1269" s="10"/>
      <c r="X1269" s="10"/>
      <c r="Y1269" s="10"/>
      <c r="Z1269" s="10"/>
      <c r="AA1269" s="10"/>
      <c r="AB1269" s="10"/>
      <c r="AC1269" s="10"/>
      <c r="AD1269" s="10"/>
      <c r="AE1269" s="10"/>
      <c r="AF1269" s="10"/>
      <c r="AG1269" s="10"/>
      <c r="AH1269" s="10"/>
      <c r="AI1269" s="10"/>
      <c r="AJ1269" s="10"/>
      <c r="AK1269" s="10"/>
      <c r="AL1269" s="10"/>
      <c r="AM1269" s="10"/>
      <c r="AN1269" s="10"/>
      <c r="AO1269" s="10"/>
      <c r="AP1269" s="10"/>
      <c r="AQ1269" s="10"/>
      <c r="AR1269" s="10"/>
      <c r="AS1269" s="10"/>
      <c r="AT1269" s="10"/>
      <c r="AU1269" s="10"/>
      <c r="AV1269" s="10"/>
      <c r="AW1269" s="10"/>
      <c r="AX1269" s="10"/>
      <c r="AY1269" s="10"/>
      <c r="AZ1269" s="10"/>
      <c r="BA1269" s="10"/>
      <c r="BB1269" s="10"/>
      <c r="BC1269" s="10"/>
      <c r="BD1269" s="10"/>
      <c r="BE1269" s="10"/>
      <c r="BF1269" s="10"/>
      <c r="BG1269" s="10"/>
      <c r="BH1269" s="10"/>
    </row>
    <row r="1270" spans="1:60" s="83" customFormat="1" x14ac:dyDescent="0.25">
      <c r="A1270" s="91"/>
      <c r="B1270" s="92"/>
      <c r="O1270" s="10"/>
      <c r="P1270" s="10"/>
      <c r="Q1270" s="10"/>
      <c r="R1270" s="10"/>
      <c r="S1270" s="10"/>
      <c r="T1270" s="10"/>
      <c r="U1270" s="10"/>
      <c r="V1270" s="10"/>
      <c r="W1270" s="10"/>
      <c r="X1270" s="10"/>
      <c r="Y1270" s="10"/>
      <c r="Z1270" s="10"/>
      <c r="AA1270" s="10"/>
      <c r="AB1270" s="10"/>
      <c r="AC1270" s="10"/>
      <c r="AD1270" s="10"/>
      <c r="AE1270" s="10"/>
      <c r="AF1270" s="10"/>
      <c r="AG1270" s="10"/>
      <c r="AH1270" s="10"/>
      <c r="AI1270" s="10"/>
      <c r="AJ1270" s="10"/>
      <c r="AK1270" s="10"/>
      <c r="AL1270" s="10"/>
      <c r="AM1270" s="10"/>
      <c r="AN1270" s="10"/>
      <c r="AO1270" s="10"/>
      <c r="AP1270" s="10"/>
      <c r="AQ1270" s="10"/>
      <c r="AR1270" s="10"/>
      <c r="AS1270" s="10"/>
      <c r="AT1270" s="10"/>
      <c r="AU1270" s="10"/>
      <c r="AV1270" s="10"/>
      <c r="AW1270" s="10"/>
      <c r="AX1270" s="10"/>
      <c r="AY1270" s="10"/>
      <c r="AZ1270" s="10"/>
      <c r="BA1270" s="10"/>
      <c r="BB1270" s="10"/>
      <c r="BC1270" s="10"/>
      <c r="BD1270" s="10"/>
      <c r="BE1270" s="10"/>
      <c r="BF1270" s="10"/>
      <c r="BG1270" s="10"/>
      <c r="BH1270" s="10"/>
    </row>
    <row r="1271" spans="1:60" s="83" customFormat="1" x14ac:dyDescent="0.25">
      <c r="A1271" s="91"/>
      <c r="B1271" s="92"/>
      <c r="O1271" s="10"/>
      <c r="P1271" s="10"/>
      <c r="Q1271" s="10"/>
      <c r="R1271" s="10"/>
      <c r="S1271" s="10"/>
      <c r="T1271" s="10"/>
      <c r="U1271" s="10"/>
      <c r="V1271" s="10"/>
      <c r="W1271" s="10"/>
      <c r="X1271" s="10"/>
      <c r="Y1271" s="10"/>
      <c r="Z1271" s="10"/>
      <c r="AA1271" s="10"/>
      <c r="AB1271" s="10"/>
      <c r="AC1271" s="10"/>
      <c r="AD1271" s="10"/>
      <c r="AE1271" s="10"/>
      <c r="AF1271" s="10"/>
      <c r="AG1271" s="10"/>
      <c r="AH1271" s="10"/>
      <c r="AI1271" s="10"/>
      <c r="AJ1271" s="10"/>
      <c r="AK1271" s="10"/>
      <c r="AL1271" s="10"/>
      <c r="AM1271" s="10"/>
      <c r="AN1271" s="10"/>
      <c r="AO1271" s="10"/>
      <c r="AP1271" s="10"/>
      <c r="AQ1271" s="10"/>
      <c r="AR1271" s="10"/>
      <c r="AS1271" s="10"/>
      <c r="AT1271" s="10"/>
      <c r="AU1271" s="10"/>
      <c r="AV1271" s="10"/>
      <c r="AW1271" s="10"/>
      <c r="AX1271" s="10"/>
      <c r="AY1271" s="10"/>
      <c r="AZ1271" s="10"/>
      <c r="BA1271" s="10"/>
      <c r="BB1271" s="10"/>
      <c r="BC1271" s="10"/>
      <c r="BD1271" s="10"/>
      <c r="BE1271" s="10"/>
      <c r="BF1271" s="10"/>
      <c r="BG1271" s="10"/>
      <c r="BH1271" s="10"/>
    </row>
    <row r="1272" spans="1:60" s="83" customFormat="1" x14ac:dyDescent="0.25">
      <c r="A1272" s="91"/>
      <c r="B1272" s="92"/>
      <c r="O1272" s="10"/>
      <c r="P1272" s="10"/>
      <c r="Q1272" s="10"/>
      <c r="R1272" s="10"/>
      <c r="S1272" s="10"/>
      <c r="T1272" s="10"/>
      <c r="U1272" s="10"/>
      <c r="V1272" s="10"/>
      <c r="W1272" s="10"/>
      <c r="X1272" s="10"/>
      <c r="Y1272" s="10"/>
      <c r="Z1272" s="10"/>
      <c r="AA1272" s="10"/>
      <c r="AB1272" s="10"/>
      <c r="AC1272" s="10"/>
      <c r="AD1272" s="10"/>
      <c r="AE1272" s="10"/>
      <c r="AF1272" s="10"/>
      <c r="AG1272" s="10"/>
      <c r="AH1272" s="10"/>
      <c r="AI1272" s="10"/>
      <c r="AJ1272" s="10"/>
      <c r="AK1272" s="10"/>
      <c r="AL1272" s="10"/>
      <c r="AM1272" s="10"/>
      <c r="AN1272" s="10"/>
      <c r="AO1272" s="10"/>
      <c r="AP1272" s="10"/>
      <c r="AQ1272" s="10"/>
      <c r="AR1272" s="10"/>
      <c r="AS1272" s="10"/>
      <c r="AT1272" s="10"/>
      <c r="AU1272" s="10"/>
      <c r="AV1272" s="10"/>
      <c r="AW1272" s="10"/>
      <c r="AX1272" s="10"/>
      <c r="AY1272" s="10"/>
      <c r="AZ1272" s="10"/>
      <c r="BA1272" s="10"/>
      <c r="BB1272" s="10"/>
      <c r="BC1272" s="10"/>
      <c r="BD1272" s="10"/>
      <c r="BE1272" s="10"/>
      <c r="BF1272" s="10"/>
      <c r="BG1272" s="10"/>
      <c r="BH1272" s="10"/>
    </row>
    <row r="1273" spans="1:60" s="83" customFormat="1" x14ac:dyDescent="0.25">
      <c r="A1273" s="91"/>
      <c r="B1273" s="92"/>
      <c r="O1273" s="10"/>
      <c r="P1273" s="10"/>
      <c r="Q1273" s="10"/>
      <c r="R1273" s="10"/>
      <c r="S1273" s="10"/>
      <c r="T1273" s="10"/>
      <c r="U1273" s="10"/>
      <c r="V1273" s="10"/>
      <c r="W1273" s="10"/>
      <c r="X1273" s="10"/>
      <c r="Y1273" s="10"/>
      <c r="Z1273" s="10"/>
      <c r="AA1273" s="10"/>
      <c r="AB1273" s="10"/>
      <c r="AC1273" s="10"/>
      <c r="AD1273" s="10"/>
      <c r="AE1273" s="10"/>
      <c r="AF1273" s="10"/>
      <c r="AG1273" s="10"/>
      <c r="AH1273" s="10"/>
      <c r="AI1273" s="10"/>
      <c r="AJ1273" s="10"/>
      <c r="AK1273" s="10"/>
      <c r="AL1273" s="10"/>
      <c r="AM1273" s="10"/>
      <c r="AN1273" s="10"/>
      <c r="AO1273" s="10"/>
      <c r="AP1273" s="10"/>
      <c r="AQ1273" s="10"/>
      <c r="AR1273" s="10"/>
      <c r="AS1273" s="10"/>
      <c r="AT1273" s="10"/>
      <c r="AU1273" s="10"/>
      <c r="AV1273" s="10"/>
      <c r="AW1273" s="10"/>
      <c r="AX1273" s="10"/>
      <c r="AY1273" s="10"/>
      <c r="AZ1273" s="10"/>
      <c r="BA1273" s="10"/>
      <c r="BB1273" s="10"/>
      <c r="BC1273" s="10"/>
      <c r="BD1273" s="10"/>
      <c r="BE1273" s="10"/>
      <c r="BF1273" s="10"/>
      <c r="BG1273" s="10"/>
      <c r="BH1273" s="10"/>
    </row>
    <row r="1274" spans="1:60" s="83" customFormat="1" x14ac:dyDescent="0.25">
      <c r="A1274" s="91"/>
      <c r="B1274" s="92"/>
      <c r="O1274" s="10"/>
      <c r="P1274" s="10"/>
      <c r="Q1274" s="10"/>
      <c r="R1274" s="10"/>
      <c r="S1274" s="10"/>
      <c r="T1274" s="10"/>
      <c r="U1274" s="10"/>
      <c r="V1274" s="10"/>
      <c r="W1274" s="10"/>
      <c r="X1274" s="10"/>
      <c r="Y1274" s="10"/>
      <c r="Z1274" s="10"/>
      <c r="AA1274" s="10"/>
      <c r="AB1274" s="10"/>
      <c r="AC1274" s="10"/>
      <c r="AD1274" s="10"/>
      <c r="AE1274" s="10"/>
      <c r="AF1274" s="10"/>
      <c r="AG1274" s="10"/>
      <c r="AH1274" s="10"/>
      <c r="AI1274" s="10"/>
      <c r="AJ1274" s="10"/>
      <c r="AK1274" s="10"/>
      <c r="AL1274" s="10"/>
      <c r="AM1274" s="10"/>
      <c r="AN1274" s="10"/>
      <c r="AO1274" s="10"/>
      <c r="AP1274" s="10"/>
      <c r="AQ1274" s="10"/>
      <c r="AR1274" s="10"/>
      <c r="AS1274" s="10"/>
      <c r="AT1274" s="10"/>
      <c r="AU1274" s="10"/>
      <c r="AV1274" s="10"/>
      <c r="AW1274" s="10"/>
      <c r="AX1274" s="10"/>
      <c r="AY1274" s="10"/>
      <c r="AZ1274" s="10"/>
      <c r="BA1274" s="10"/>
      <c r="BB1274" s="10"/>
      <c r="BC1274" s="10"/>
      <c r="BD1274" s="10"/>
      <c r="BE1274" s="10"/>
      <c r="BF1274" s="10"/>
      <c r="BG1274" s="10"/>
      <c r="BH1274" s="10"/>
    </row>
    <row r="1275" spans="1:60" s="83" customFormat="1" x14ac:dyDescent="0.25">
      <c r="A1275" s="91"/>
      <c r="B1275" s="92"/>
      <c r="O1275" s="10"/>
      <c r="P1275" s="10"/>
      <c r="Q1275" s="10"/>
      <c r="R1275" s="10"/>
      <c r="S1275" s="10"/>
      <c r="T1275" s="10"/>
      <c r="U1275" s="10"/>
      <c r="V1275" s="10"/>
      <c r="W1275" s="10"/>
      <c r="X1275" s="10"/>
      <c r="Y1275" s="10"/>
      <c r="Z1275" s="10"/>
      <c r="AA1275" s="10"/>
      <c r="AB1275" s="10"/>
      <c r="AC1275" s="10"/>
      <c r="AD1275" s="10"/>
      <c r="AE1275" s="10"/>
      <c r="AF1275" s="10"/>
      <c r="AG1275" s="10"/>
      <c r="AH1275" s="10"/>
      <c r="AI1275" s="10"/>
      <c r="AJ1275" s="10"/>
      <c r="AK1275" s="10"/>
      <c r="AL1275" s="10"/>
      <c r="AM1275" s="10"/>
      <c r="AN1275" s="10"/>
      <c r="AO1275" s="10"/>
      <c r="AP1275" s="10"/>
      <c r="AQ1275" s="10"/>
      <c r="AR1275" s="10"/>
      <c r="AS1275" s="10"/>
      <c r="AT1275" s="10"/>
      <c r="AU1275" s="10"/>
      <c r="AV1275" s="10"/>
      <c r="AW1275" s="10"/>
      <c r="AX1275" s="10"/>
      <c r="AY1275" s="10"/>
      <c r="AZ1275" s="10"/>
      <c r="BA1275" s="10"/>
      <c r="BB1275" s="10"/>
      <c r="BC1275" s="10"/>
      <c r="BD1275" s="10"/>
      <c r="BE1275" s="10"/>
      <c r="BF1275" s="10"/>
      <c r="BG1275" s="10"/>
      <c r="BH1275" s="10"/>
    </row>
    <row r="1276" spans="1:60" s="83" customFormat="1" x14ac:dyDescent="0.25">
      <c r="A1276" s="91"/>
      <c r="B1276" s="92"/>
      <c r="O1276" s="10"/>
      <c r="P1276" s="10"/>
      <c r="Q1276" s="10"/>
      <c r="R1276" s="10"/>
      <c r="S1276" s="10"/>
      <c r="T1276" s="10"/>
      <c r="U1276" s="10"/>
      <c r="V1276" s="10"/>
      <c r="W1276" s="10"/>
      <c r="X1276" s="10"/>
      <c r="Y1276" s="10"/>
      <c r="Z1276" s="10"/>
      <c r="AA1276" s="10"/>
      <c r="AB1276" s="10"/>
      <c r="AC1276" s="10"/>
      <c r="AD1276" s="10"/>
      <c r="AE1276" s="10"/>
      <c r="AF1276" s="10"/>
      <c r="AG1276" s="10"/>
      <c r="AH1276" s="10"/>
      <c r="AI1276" s="10"/>
      <c r="AJ1276" s="10"/>
      <c r="AK1276" s="10"/>
      <c r="AL1276" s="10"/>
      <c r="AM1276" s="10"/>
      <c r="AN1276" s="10"/>
      <c r="AO1276" s="10"/>
      <c r="AP1276" s="10"/>
      <c r="AQ1276" s="10"/>
      <c r="AR1276" s="10"/>
      <c r="AS1276" s="10"/>
      <c r="AT1276" s="10"/>
      <c r="AU1276" s="10"/>
      <c r="AV1276" s="10"/>
      <c r="AW1276" s="10"/>
      <c r="AX1276" s="10"/>
      <c r="AY1276" s="10"/>
      <c r="AZ1276" s="10"/>
      <c r="BA1276" s="10"/>
      <c r="BB1276" s="10"/>
      <c r="BC1276" s="10"/>
      <c r="BD1276" s="10"/>
      <c r="BE1276" s="10"/>
      <c r="BF1276" s="10"/>
      <c r="BG1276" s="10"/>
      <c r="BH1276" s="10"/>
    </row>
    <row r="1277" spans="1:60" s="83" customFormat="1" x14ac:dyDescent="0.25">
      <c r="A1277" s="91"/>
      <c r="B1277" s="92"/>
      <c r="O1277" s="10"/>
      <c r="P1277" s="10"/>
      <c r="Q1277" s="10"/>
      <c r="R1277" s="10"/>
      <c r="S1277" s="10"/>
      <c r="T1277" s="10"/>
      <c r="U1277" s="10"/>
      <c r="V1277" s="10"/>
      <c r="W1277" s="10"/>
      <c r="X1277" s="10"/>
      <c r="Y1277" s="10"/>
      <c r="Z1277" s="10"/>
      <c r="AA1277" s="10"/>
      <c r="AB1277" s="10"/>
      <c r="AC1277" s="10"/>
      <c r="AD1277" s="10"/>
      <c r="AE1277" s="10"/>
      <c r="AF1277" s="10"/>
      <c r="AG1277" s="10"/>
      <c r="AH1277" s="10"/>
      <c r="AI1277" s="10"/>
      <c r="AJ1277" s="10"/>
      <c r="AK1277" s="10"/>
      <c r="AL1277" s="10"/>
      <c r="AM1277" s="10"/>
      <c r="AN1277" s="10"/>
      <c r="AO1277" s="10"/>
      <c r="AP1277" s="10"/>
      <c r="AQ1277" s="10"/>
      <c r="AR1277" s="10"/>
      <c r="AS1277" s="10"/>
      <c r="AT1277" s="10"/>
      <c r="AU1277" s="10"/>
      <c r="AV1277" s="10"/>
      <c r="AW1277" s="10"/>
      <c r="AX1277" s="10"/>
      <c r="AY1277" s="10"/>
      <c r="AZ1277" s="10"/>
      <c r="BA1277" s="10"/>
      <c r="BB1277" s="10"/>
      <c r="BC1277" s="10"/>
      <c r="BD1277" s="10"/>
      <c r="BE1277" s="10"/>
      <c r="BF1277" s="10"/>
      <c r="BG1277" s="10"/>
      <c r="BH1277" s="10"/>
    </row>
    <row r="1278" spans="1:60" s="83" customFormat="1" x14ac:dyDescent="0.25">
      <c r="A1278" s="91"/>
      <c r="B1278" s="92"/>
      <c r="O1278" s="10"/>
      <c r="P1278" s="10"/>
      <c r="Q1278" s="10"/>
      <c r="R1278" s="10"/>
      <c r="S1278" s="10"/>
      <c r="T1278" s="10"/>
      <c r="U1278" s="10"/>
      <c r="V1278" s="10"/>
      <c r="W1278" s="10"/>
      <c r="X1278" s="10"/>
      <c r="Y1278" s="10"/>
      <c r="Z1278" s="10"/>
      <c r="AA1278" s="10"/>
      <c r="AB1278" s="10"/>
      <c r="AC1278" s="10"/>
      <c r="AD1278" s="10"/>
      <c r="AE1278" s="10"/>
      <c r="AF1278" s="10"/>
      <c r="AG1278" s="10"/>
      <c r="AH1278" s="10"/>
      <c r="AI1278" s="10"/>
      <c r="AJ1278" s="10"/>
      <c r="AK1278" s="10"/>
      <c r="AL1278" s="10"/>
      <c r="AM1278" s="10"/>
      <c r="AN1278" s="10"/>
      <c r="AO1278" s="10"/>
      <c r="AP1278" s="10"/>
      <c r="AQ1278" s="10"/>
      <c r="AR1278" s="10"/>
      <c r="AS1278" s="10"/>
      <c r="AT1278" s="10"/>
      <c r="AU1278" s="10"/>
      <c r="AV1278" s="10"/>
      <c r="AW1278" s="10"/>
      <c r="AX1278" s="10"/>
      <c r="AY1278" s="10"/>
      <c r="AZ1278" s="10"/>
      <c r="BA1278" s="10"/>
      <c r="BB1278" s="10"/>
      <c r="BC1278" s="10"/>
      <c r="BD1278" s="10"/>
      <c r="BE1278" s="10"/>
      <c r="BF1278" s="10"/>
      <c r="BG1278" s="10"/>
      <c r="BH1278" s="10"/>
    </row>
    <row r="1279" spans="1:60" s="83" customFormat="1" x14ac:dyDescent="0.25">
      <c r="A1279" s="91"/>
      <c r="B1279" s="92"/>
      <c r="O1279" s="10"/>
      <c r="P1279" s="10"/>
      <c r="Q1279" s="10"/>
      <c r="R1279" s="10"/>
      <c r="S1279" s="10"/>
      <c r="T1279" s="10"/>
      <c r="U1279" s="10"/>
      <c r="V1279" s="10"/>
      <c r="W1279" s="10"/>
      <c r="X1279" s="10"/>
      <c r="Y1279" s="10"/>
      <c r="Z1279" s="10"/>
      <c r="AA1279" s="10"/>
      <c r="AB1279" s="10"/>
      <c r="AC1279" s="10"/>
      <c r="AD1279" s="10"/>
      <c r="AE1279" s="10"/>
      <c r="AF1279" s="10"/>
      <c r="AG1279" s="10"/>
      <c r="AH1279" s="10"/>
      <c r="AI1279" s="10"/>
      <c r="AJ1279" s="10"/>
      <c r="AK1279" s="10"/>
      <c r="AL1279" s="10"/>
      <c r="AM1279" s="10"/>
      <c r="AN1279" s="10"/>
      <c r="AO1279" s="10"/>
      <c r="AP1279" s="10"/>
      <c r="AQ1279" s="10"/>
      <c r="AR1279" s="10"/>
      <c r="AS1279" s="10"/>
      <c r="AT1279" s="10"/>
      <c r="AU1279" s="10"/>
      <c r="AV1279" s="10"/>
      <c r="AW1279" s="10"/>
      <c r="AX1279" s="10"/>
      <c r="AY1279" s="10"/>
      <c r="AZ1279" s="10"/>
      <c r="BA1279" s="10"/>
      <c r="BB1279" s="10"/>
      <c r="BC1279" s="10"/>
      <c r="BD1279" s="10"/>
      <c r="BE1279" s="10"/>
      <c r="BF1279" s="10"/>
      <c r="BG1279" s="10"/>
      <c r="BH1279" s="10"/>
    </row>
    <row r="1280" spans="1:60" s="83" customFormat="1" x14ac:dyDescent="0.25">
      <c r="A1280" s="91"/>
      <c r="B1280" s="92"/>
      <c r="O1280" s="10"/>
      <c r="P1280" s="10"/>
      <c r="Q1280" s="10"/>
      <c r="R1280" s="10"/>
      <c r="S1280" s="10"/>
      <c r="T1280" s="10"/>
      <c r="U1280" s="10"/>
      <c r="V1280" s="10"/>
      <c r="W1280" s="10"/>
      <c r="X1280" s="10"/>
      <c r="Y1280" s="10"/>
      <c r="Z1280" s="10"/>
      <c r="AA1280" s="10"/>
      <c r="AB1280" s="10"/>
      <c r="AC1280" s="10"/>
      <c r="AD1280" s="10"/>
      <c r="AE1280" s="10"/>
      <c r="AF1280" s="10"/>
      <c r="AG1280" s="10"/>
      <c r="AH1280" s="10"/>
      <c r="AI1280" s="10"/>
      <c r="AJ1280" s="10"/>
      <c r="AK1280" s="10"/>
      <c r="AL1280" s="10"/>
      <c r="AM1280" s="10"/>
      <c r="AN1280" s="10"/>
      <c r="AO1280" s="10"/>
      <c r="AP1280" s="10"/>
      <c r="AQ1280" s="10"/>
      <c r="AR1280" s="10"/>
      <c r="AS1280" s="10"/>
      <c r="AT1280" s="10"/>
      <c r="AU1280" s="10"/>
      <c r="AV1280" s="10"/>
      <c r="AW1280" s="10"/>
      <c r="AX1280" s="10"/>
      <c r="AY1280" s="10"/>
      <c r="AZ1280" s="10"/>
      <c r="BA1280" s="10"/>
      <c r="BB1280" s="10"/>
      <c r="BC1280" s="10"/>
      <c r="BD1280" s="10"/>
      <c r="BE1280" s="10"/>
      <c r="BF1280" s="10"/>
      <c r="BG1280" s="10"/>
      <c r="BH1280" s="10"/>
    </row>
    <row r="1281" spans="1:60" s="83" customFormat="1" x14ac:dyDescent="0.25">
      <c r="A1281" s="91"/>
      <c r="B1281" s="92"/>
      <c r="O1281" s="10"/>
      <c r="P1281" s="10"/>
      <c r="Q1281" s="10"/>
      <c r="R1281" s="10"/>
      <c r="S1281" s="10"/>
      <c r="T1281" s="10"/>
      <c r="U1281" s="10"/>
      <c r="V1281" s="10"/>
      <c r="W1281" s="10"/>
      <c r="X1281" s="10"/>
      <c r="Y1281" s="10"/>
      <c r="Z1281" s="10"/>
      <c r="AA1281" s="10"/>
      <c r="AB1281" s="10"/>
      <c r="AC1281" s="10"/>
      <c r="AD1281" s="10"/>
      <c r="AE1281" s="10"/>
      <c r="AF1281" s="10"/>
      <c r="AG1281" s="10"/>
      <c r="AH1281" s="10"/>
      <c r="AI1281" s="10"/>
      <c r="AJ1281" s="10"/>
      <c r="AK1281" s="10"/>
      <c r="AL1281" s="10"/>
      <c r="AM1281" s="10"/>
      <c r="AN1281" s="10"/>
      <c r="AO1281" s="10"/>
      <c r="AP1281" s="10"/>
      <c r="AQ1281" s="10"/>
      <c r="AR1281" s="10"/>
      <c r="AS1281" s="10"/>
      <c r="AT1281" s="10"/>
      <c r="AU1281" s="10"/>
      <c r="AV1281" s="10"/>
      <c r="AW1281" s="10"/>
      <c r="AX1281" s="10"/>
      <c r="AY1281" s="10"/>
      <c r="AZ1281" s="10"/>
      <c r="BA1281" s="10"/>
      <c r="BB1281" s="10"/>
      <c r="BC1281" s="10"/>
      <c r="BD1281" s="10"/>
      <c r="BE1281" s="10"/>
      <c r="BF1281" s="10"/>
      <c r="BG1281" s="10"/>
      <c r="BH1281" s="10"/>
    </row>
    <row r="1282" spans="1:60" s="83" customFormat="1" x14ac:dyDescent="0.25">
      <c r="A1282" s="91"/>
      <c r="B1282" s="92"/>
      <c r="O1282" s="10"/>
      <c r="P1282" s="10"/>
      <c r="Q1282" s="10"/>
      <c r="R1282" s="10"/>
      <c r="S1282" s="10"/>
      <c r="T1282" s="10"/>
      <c r="U1282" s="10"/>
      <c r="V1282" s="10"/>
      <c r="W1282" s="10"/>
      <c r="X1282" s="10"/>
      <c r="Y1282" s="10"/>
      <c r="Z1282" s="10"/>
      <c r="AA1282" s="10"/>
      <c r="AB1282" s="10"/>
      <c r="AC1282" s="10"/>
      <c r="AD1282" s="10"/>
      <c r="AE1282" s="10"/>
      <c r="AF1282" s="10"/>
      <c r="AG1282" s="10"/>
      <c r="AH1282" s="10"/>
      <c r="AI1282" s="10"/>
      <c r="AJ1282" s="10"/>
      <c r="AK1282" s="10"/>
      <c r="AL1282" s="10"/>
      <c r="AM1282" s="10"/>
      <c r="AN1282" s="10"/>
      <c r="AO1282" s="10"/>
      <c r="AP1282" s="10"/>
      <c r="AQ1282" s="10"/>
      <c r="AR1282" s="10"/>
      <c r="AS1282" s="10"/>
      <c r="AT1282" s="10"/>
      <c r="AU1282" s="10"/>
      <c r="AV1282" s="10"/>
      <c r="AW1282" s="10"/>
      <c r="AX1282" s="10"/>
      <c r="AY1282" s="10"/>
      <c r="AZ1282" s="10"/>
      <c r="BA1282" s="10"/>
      <c r="BB1282" s="10"/>
      <c r="BC1282" s="10"/>
      <c r="BD1282" s="10"/>
      <c r="BE1282" s="10"/>
      <c r="BF1282" s="10"/>
      <c r="BG1282" s="10"/>
      <c r="BH1282" s="10"/>
    </row>
    <row r="1283" spans="1:60" s="83" customFormat="1" x14ac:dyDescent="0.25">
      <c r="A1283" s="91"/>
      <c r="B1283" s="92"/>
      <c r="O1283" s="10"/>
      <c r="P1283" s="10"/>
      <c r="Q1283" s="10"/>
      <c r="R1283" s="10"/>
      <c r="S1283" s="10"/>
      <c r="T1283" s="10"/>
      <c r="U1283" s="10"/>
      <c r="V1283" s="10"/>
      <c r="W1283" s="10"/>
      <c r="X1283" s="10"/>
      <c r="Y1283" s="10"/>
      <c r="Z1283" s="10"/>
      <c r="AA1283" s="10"/>
      <c r="AB1283" s="10"/>
      <c r="AC1283" s="10"/>
      <c r="AD1283" s="10"/>
      <c r="AE1283" s="10"/>
      <c r="AF1283" s="10"/>
      <c r="AG1283" s="10"/>
      <c r="AH1283" s="10"/>
      <c r="AI1283" s="10"/>
      <c r="AJ1283" s="10"/>
      <c r="AK1283" s="10"/>
      <c r="AL1283" s="10"/>
      <c r="AM1283" s="10"/>
      <c r="AN1283" s="10"/>
      <c r="AO1283" s="10"/>
      <c r="AP1283" s="10"/>
      <c r="AQ1283" s="10"/>
      <c r="AR1283" s="10"/>
      <c r="AS1283" s="10"/>
      <c r="AT1283" s="10"/>
      <c r="AU1283" s="10"/>
      <c r="AV1283" s="10"/>
      <c r="AW1283" s="10"/>
      <c r="AX1283" s="10"/>
      <c r="AY1283" s="10"/>
      <c r="AZ1283" s="10"/>
      <c r="BA1283" s="10"/>
      <c r="BB1283" s="10"/>
      <c r="BC1283" s="10"/>
      <c r="BD1283" s="10"/>
      <c r="BE1283" s="10"/>
      <c r="BF1283" s="10"/>
      <c r="BG1283" s="10"/>
      <c r="BH1283" s="10"/>
    </row>
    <row r="1284" spans="1:60" s="83" customFormat="1" x14ac:dyDescent="0.25">
      <c r="A1284" s="91"/>
      <c r="B1284" s="92"/>
      <c r="O1284" s="10"/>
      <c r="P1284" s="10"/>
      <c r="Q1284" s="10"/>
      <c r="R1284" s="10"/>
      <c r="S1284" s="10"/>
      <c r="T1284" s="10"/>
      <c r="U1284" s="10"/>
      <c r="V1284" s="10"/>
      <c r="W1284" s="10"/>
      <c r="X1284" s="10"/>
      <c r="Y1284" s="10"/>
      <c r="Z1284" s="10"/>
      <c r="AA1284" s="10"/>
      <c r="AB1284" s="10"/>
      <c r="AC1284" s="10"/>
      <c r="AD1284" s="10"/>
      <c r="AE1284" s="10"/>
      <c r="AF1284" s="10"/>
      <c r="AG1284" s="10"/>
      <c r="AH1284" s="10"/>
      <c r="AI1284" s="10"/>
      <c r="AJ1284" s="10"/>
      <c r="AK1284" s="10"/>
      <c r="AL1284" s="10"/>
      <c r="AM1284" s="10"/>
      <c r="AN1284" s="10"/>
      <c r="AO1284" s="10"/>
      <c r="AP1284" s="10"/>
      <c r="AQ1284" s="10"/>
      <c r="AR1284" s="10"/>
      <c r="AS1284" s="10"/>
      <c r="AT1284" s="10"/>
      <c r="AU1284" s="10"/>
      <c r="AV1284" s="10"/>
      <c r="AW1284" s="10"/>
      <c r="AX1284" s="10"/>
      <c r="AY1284" s="10"/>
      <c r="AZ1284" s="10"/>
      <c r="BA1284" s="10"/>
      <c r="BB1284" s="10"/>
      <c r="BC1284" s="10"/>
      <c r="BD1284" s="10"/>
      <c r="BE1284" s="10"/>
      <c r="BF1284" s="10"/>
      <c r="BG1284" s="10"/>
      <c r="BH1284" s="10"/>
    </row>
    <row r="1285" spans="1:60" s="83" customFormat="1" x14ac:dyDescent="0.25">
      <c r="A1285" s="91"/>
      <c r="B1285" s="92"/>
      <c r="O1285" s="10"/>
      <c r="P1285" s="10"/>
      <c r="Q1285" s="10"/>
      <c r="R1285" s="10"/>
      <c r="S1285" s="10"/>
      <c r="T1285" s="10"/>
      <c r="U1285" s="10"/>
      <c r="V1285" s="10"/>
      <c r="W1285" s="10"/>
      <c r="X1285" s="10"/>
      <c r="Y1285" s="10"/>
      <c r="Z1285" s="10"/>
      <c r="AA1285" s="10"/>
      <c r="AB1285" s="10"/>
      <c r="AC1285" s="10"/>
      <c r="AD1285" s="10"/>
      <c r="AE1285" s="10"/>
      <c r="AF1285" s="10"/>
      <c r="AG1285" s="10"/>
      <c r="AH1285" s="10"/>
      <c r="AI1285" s="10"/>
      <c r="AJ1285" s="10"/>
      <c r="AK1285" s="10"/>
      <c r="AL1285" s="10"/>
      <c r="AM1285" s="10"/>
      <c r="AN1285" s="10"/>
      <c r="AO1285" s="10"/>
      <c r="AP1285" s="10"/>
      <c r="AQ1285" s="10"/>
      <c r="AR1285" s="10"/>
      <c r="AS1285" s="10"/>
      <c r="AT1285" s="10"/>
      <c r="AU1285" s="10"/>
      <c r="AV1285" s="10"/>
      <c r="AW1285" s="10"/>
      <c r="AX1285" s="10"/>
      <c r="AY1285" s="10"/>
      <c r="AZ1285" s="10"/>
      <c r="BA1285" s="10"/>
      <c r="BB1285" s="10"/>
      <c r="BC1285" s="10"/>
      <c r="BD1285" s="10"/>
      <c r="BE1285" s="10"/>
      <c r="BF1285" s="10"/>
      <c r="BG1285" s="10"/>
      <c r="BH1285" s="10"/>
    </row>
    <row r="1286" spans="1:60" s="83" customFormat="1" x14ac:dyDescent="0.25">
      <c r="A1286" s="91"/>
      <c r="B1286" s="92"/>
      <c r="O1286" s="10"/>
      <c r="P1286" s="10"/>
      <c r="Q1286" s="10"/>
      <c r="R1286" s="10"/>
      <c r="S1286" s="10"/>
      <c r="T1286" s="10"/>
      <c r="U1286" s="10"/>
      <c r="V1286" s="10"/>
      <c r="W1286" s="10"/>
      <c r="X1286" s="10"/>
      <c r="Y1286" s="10"/>
      <c r="Z1286" s="10"/>
      <c r="AA1286" s="10"/>
      <c r="AB1286" s="10"/>
      <c r="AC1286" s="10"/>
      <c r="AD1286" s="10"/>
      <c r="AE1286" s="10"/>
      <c r="AF1286" s="10"/>
      <c r="AG1286" s="10"/>
      <c r="AH1286" s="10"/>
      <c r="AI1286" s="10"/>
      <c r="AJ1286" s="10"/>
      <c r="AK1286" s="10"/>
      <c r="AL1286" s="10"/>
      <c r="AM1286" s="10"/>
      <c r="AN1286" s="10"/>
      <c r="AO1286" s="10"/>
      <c r="AP1286" s="10"/>
      <c r="AQ1286" s="10"/>
      <c r="AR1286" s="10"/>
      <c r="AS1286" s="10"/>
      <c r="AT1286" s="10"/>
      <c r="AU1286" s="10"/>
      <c r="AV1286" s="10"/>
      <c r="AW1286" s="10"/>
      <c r="AX1286" s="10"/>
      <c r="AY1286" s="10"/>
      <c r="AZ1286" s="10"/>
      <c r="BA1286" s="10"/>
      <c r="BB1286" s="10"/>
      <c r="BC1286" s="10"/>
      <c r="BD1286" s="10"/>
      <c r="BE1286" s="10"/>
      <c r="BF1286" s="10"/>
      <c r="BG1286" s="10"/>
      <c r="BH1286" s="10"/>
    </row>
    <row r="1287" spans="1:60" s="83" customFormat="1" x14ac:dyDescent="0.25">
      <c r="A1287" s="91"/>
      <c r="B1287" s="92"/>
      <c r="O1287" s="10"/>
      <c r="P1287" s="10"/>
      <c r="Q1287" s="10"/>
      <c r="R1287" s="10"/>
      <c r="S1287" s="10"/>
      <c r="T1287" s="10"/>
      <c r="U1287" s="10"/>
      <c r="V1287" s="10"/>
      <c r="W1287" s="10"/>
      <c r="X1287" s="10"/>
      <c r="Y1287" s="10"/>
      <c r="Z1287" s="10"/>
      <c r="AA1287" s="10"/>
      <c r="AB1287" s="10"/>
      <c r="AC1287" s="10"/>
      <c r="AD1287" s="10"/>
      <c r="AE1287" s="10"/>
      <c r="AF1287" s="10"/>
      <c r="AG1287" s="10"/>
      <c r="AH1287" s="10"/>
      <c r="AI1287" s="10"/>
      <c r="AJ1287" s="10"/>
      <c r="AK1287" s="10"/>
      <c r="AL1287" s="10"/>
      <c r="AM1287" s="10"/>
      <c r="AN1287" s="10"/>
      <c r="AO1287" s="10"/>
      <c r="AP1287" s="10"/>
      <c r="AQ1287" s="10"/>
      <c r="AR1287" s="10"/>
      <c r="AS1287" s="10"/>
      <c r="AT1287" s="10"/>
      <c r="AU1287" s="10"/>
      <c r="AV1287" s="10"/>
      <c r="AW1287" s="10"/>
      <c r="AX1287" s="10"/>
      <c r="AY1287" s="10"/>
      <c r="AZ1287" s="10"/>
      <c r="BA1287" s="10"/>
      <c r="BB1287" s="10"/>
      <c r="BC1287" s="10"/>
      <c r="BD1287" s="10"/>
      <c r="BE1287" s="10"/>
      <c r="BF1287" s="10"/>
      <c r="BG1287" s="10"/>
      <c r="BH1287" s="10"/>
    </row>
    <row r="1288" spans="1:60" s="83" customFormat="1" x14ac:dyDescent="0.25">
      <c r="A1288" s="91"/>
      <c r="B1288" s="92"/>
      <c r="O1288" s="10"/>
      <c r="P1288" s="10"/>
      <c r="Q1288" s="10"/>
      <c r="R1288" s="10"/>
      <c r="S1288" s="10"/>
      <c r="T1288" s="10"/>
      <c r="U1288" s="10"/>
      <c r="V1288" s="10"/>
      <c r="W1288" s="10"/>
      <c r="X1288" s="10"/>
      <c r="Y1288" s="10"/>
      <c r="Z1288" s="10"/>
      <c r="AA1288" s="10"/>
      <c r="AB1288" s="10"/>
      <c r="AC1288" s="10"/>
      <c r="AD1288" s="10"/>
      <c r="AE1288" s="10"/>
      <c r="AF1288" s="10"/>
      <c r="AG1288" s="10"/>
      <c r="AH1288" s="10"/>
      <c r="AI1288" s="10"/>
      <c r="AJ1288" s="10"/>
      <c r="AK1288" s="10"/>
      <c r="AL1288" s="10"/>
      <c r="AM1288" s="10"/>
      <c r="AN1288" s="10"/>
      <c r="AO1288" s="10"/>
      <c r="AP1288" s="10"/>
      <c r="AQ1288" s="10"/>
      <c r="AR1288" s="10"/>
      <c r="AS1288" s="10"/>
      <c r="AT1288" s="10"/>
      <c r="AU1288" s="10"/>
      <c r="AV1288" s="10"/>
      <c r="AW1288" s="10"/>
      <c r="AX1288" s="10"/>
      <c r="AY1288" s="10"/>
      <c r="AZ1288" s="10"/>
      <c r="BA1288" s="10"/>
      <c r="BB1288" s="10"/>
      <c r="BC1288" s="10"/>
      <c r="BD1288" s="10"/>
      <c r="BE1288" s="10"/>
      <c r="BF1288" s="10"/>
      <c r="BG1288" s="10"/>
      <c r="BH1288" s="10"/>
    </row>
    <row r="1289" spans="1:60" s="83" customFormat="1" x14ac:dyDescent="0.25">
      <c r="A1289" s="91"/>
      <c r="B1289" s="92"/>
      <c r="O1289" s="10"/>
      <c r="P1289" s="10"/>
      <c r="Q1289" s="10"/>
      <c r="R1289" s="10"/>
      <c r="S1289" s="10"/>
      <c r="T1289" s="10"/>
      <c r="U1289" s="10"/>
      <c r="V1289" s="10"/>
      <c r="W1289" s="10"/>
      <c r="X1289" s="10"/>
      <c r="Y1289" s="10"/>
      <c r="Z1289" s="10"/>
      <c r="AA1289" s="10"/>
      <c r="AB1289" s="10"/>
      <c r="AC1289" s="10"/>
      <c r="AD1289" s="10"/>
      <c r="AE1289" s="10"/>
      <c r="AF1289" s="10"/>
      <c r="AG1289" s="10"/>
      <c r="AH1289" s="10"/>
      <c r="AI1289" s="10"/>
      <c r="AJ1289" s="10"/>
      <c r="AK1289" s="10"/>
      <c r="AL1289" s="10"/>
      <c r="AM1289" s="10"/>
      <c r="AN1289" s="10"/>
      <c r="AO1289" s="10"/>
      <c r="AP1289" s="10"/>
      <c r="AQ1289" s="10"/>
      <c r="AR1289" s="10"/>
      <c r="AS1289" s="10"/>
      <c r="AT1289" s="10"/>
      <c r="AU1289" s="10"/>
      <c r="AV1289" s="10"/>
      <c r="AW1289" s="10"/>
      <c r="AX1289" s="10"/>
      <c r="AY1289" s="10"/>
      <c r="AZ1289" s="10"/>
      <c r="BA1289" s="10"/>
      <c r="BB1289" s="10"/>
      <c r="BC1289" s="10"/>
      <c r="BD1289" s="10"/>
      <c r="BE1289" s="10"/>
      <c r="BF1289" s="10"/>
      <c r="BG1289" s="10"/>
      <c r="BH1289" s="10"/>
    </row>
    <row r="1290" spans="1:60" s="83" customFormat="1" x14ac:dyDescent="0.25">
      <c r="A1290" s="91"/>
      <c r="B1290" s="92"/>
      <c r="O1290" s="10"/>
      <c r="P1290" s="10"/>
      <c r="Q1290" s="10"/>
      <c r="R1290" s="10"/>
      <c r="S1290" s="10"/>
      <c r="T1290" s="10"/>
      <c r="U1290" s="10"/>
      <c r="V1290" s="10"/>
      <c r="W1290" s="10"/>
      <c r="X1290" s="10"/>
      <c r="Y1290" s="10"/>
      <c r="Z1290" s="10"/>
      <c r="AA1290" s="10"/>
      <c r="AB1290" s="10"/>
      <c r="AC1290" s="10"/>
      <c r="AD1290" s="10"/>
      <c r="AE1290" s="10"/>
      <c r="AF1290" s="10"/>
      <c r="AG1290" s="10"/>
      <c r="AH1290" s="10"/>
      <c r="AI1290" s="10"/>
      <c r="AJ1290" s="10"/>
      <c r="AK1290" s="10"/>
      <c r="AL1290" s="10"/>
      <c r="AM1290" s="10"/>
      <c r="AN1290" s="10"/>
      <c r="AO1290" s="10"/>
      <c r="AP1290" s="10"/>
      <c r="AQ1290" s="10"/>
      <c r="AR1290" s="10"/>
      <c r="AS1290" s="10"/>
      <c r="AT1290" s="10"/>
      <c r="AU1290" s="10"/>
      <c r="AV1290" s="10"/>
      <c r="AW1290" s="10"/>
      <c r="AX1290" s="10"/>
      <c r="AY1290" s="10"/>
      <c r="AZ1290" s="10"/>
      <c r="BA1290" s="10"/>
      <c r="BB1290" s="10"/>
      <c r="BC1290" s="10"/>
      <c r="BD1290" s="10"/>
      <c r="BE1290" s="10"/>
      <c r="BF1290" s="10"/>
      <c r="BG1290" s="10"/>
      <c r="BH1290" s="10"/>
    </row>
    <row r="1291" spans="1:60" s="83" customFormat="1" x14ac:dyDescent="0.25">
      <c r="A1291" s="91"/>
      <c r="B1291" s="92"/>
      <c r="O1291" s="10"/>
      <c r="P1291" s="10"/>
      <c r="Q1291" s="10"/>
      <c r="R1291" s="10"/>
      <c r="S1291" s="10"/>
      <c r="T1291" s="10"/>
      <c r="U1291" s="10"/>
      <c r="V1291" s="10"/>
      <c r="W1291" s="10"/>
      <c r="X1291" s="10"/>
      <c r="Y1291" s="10"/>
      <c r="Z1291" s="10"/>
      <c r="AA1291" s="10"/>
      <c r="AB1291" s="10"/>
      <c r="AC1291" s="10"/>
      <c r="AD1291" s="10"/>
      <c r="AE1291" s="10"/>
      <c r="AF1291" s="10"/>
      <c r="AG1291" s="10"/>
      <c r="AH1291" s="10"/>
      <c r="AI1291" s="10"/>
      <c r="AJ1291" s="10"/>
      <c r="AK1291" s="10"/>
      <c r="AL1291" s="10"/>
      <c r="AM1291" s="10"/>
      <c r="AN1291" s="10"/>
      <c r="AO1291" s="10"/>
      <c r="AP1291" s="10"/>
      <c r="AQ1291" s="10"/>
      <c r="AR1291" s="10"/>
      <c r="AS1291" s="10"/>
      <c r="AT1291" s="10"/>
      <c r="AU1291" s="10"/>
      <c r="AV1291" s="10"/>
      <c r="AW1291" s="10"/>
      <c r="AX1291" s="10"/>
      <c r="AY1291" s="10"/>
      <c r="AZ1291" s="10"/>
      <c r="BA1291" s="10"/>
      <c r="BB1291" s="10"/>
      <c r="BC1291" s="10"/>
      <c r="BD1291" s="10"/>
      <c r="BE1291" s="10"/>
      <c r="BF1291" s="10"/>
      <c r="BG1291" s="10"/>
      <c r="BH1291" s="10"/>
    </row>
    <row r="1292" spans="1:60" s="83" customFormat="1" x14ac:dyDescent="0.25">
      <c r="A1292" s="91"/>
      <c r="B1292" s="92"/>
      <c r="O1292" s="10"/>
      <c r="P1292" s="10"/>
      <c r="Q1292" s="10"/>
      <c r="R1292" s="10"/>
      <c r="S1292" s="10"/>
      <c r="T1292" s="10"/>
      <c r="U1292" s="10"/>
      <c r="V1292" s="10"/>
      <c r="W1292" s="10"/>
      <c r="X1292" s="10"/>
      <c r="Y1292" s="10"/>
      <c r="Z1292" s="10"/>
      <c r="AA1292" s="10"/>
      <c r="AB1292" s="10"/>
      <c r="AC1292" s="10"/>
      <c r="AD1292" s="10"/>
      <c r="AE1292" s="10"/>
      <c r="AF1292" s="10"/>
      <c r="AG1292" s="10"/>
      <c r="AH1292" s="10"/>
      <c r="AI1292" s="10"/>
      <c r="AJ1292" s="10"/>
      <c r="AK1292" s="10"/>
      <c r="AL1292" s="10"/>
      <c r="AM1292" s="10"/>
      <c r="AN1292" s="10"/>
      <c r="AO1292" s="10"/>
      <c r="AP1292" s="10"/>
      <c r="AQ1292" s="10"/>
      <c r="AR1292" s="10"/>
      <c r="AS1292" s="10"/>
      <c r="AT1292" s="10"/>
      <c r="AU1292" s="10"/>
      <c r="AV1292" s="10"/>
      <c r="AW1292" s="10"/>
      <c r="AX1292" s="10"/>
      <c r="AY1292" s="10"/>
      <c r="AZ1292" s="10"/>
      <c r="BA1292" s="10"/>
      <c r="BB1292" s="10"/>
      <c r="BC1292" s="10"/>
      <c r="BD1292" s="10"/>
      <c r="BE1292" s="10"/>
      <c r="BF1292" s="10"/>
      <c r="BG1292" s="10"/>
      <c r="BH1292" s="10"/>
    </row>
    <row r="1293" spans="1:60" s="83" customFormat="1" x14ac:dyDescent="0.25">
      <c r="A1293" s="91"/>
      <c r="B1293" s="92"/>
      <c r="O1293" s="10"/>
      <c r="P1293" s="10"/>
      <c r="Q1293" s="10"/>
      <c r="R1293" s="10"/>
      <c r="S1293" s="10"/>
      <c r="T1293" s="10"/>
      <c r="U1293" s="10"/>
      <c r="V1293" s="10"/>
      <c r="W1293" s="10"/>
      <c r="X1293" s="10"/>
      <c r="Y1293" s="10"/>
      <c r="Z1293" s="10"/>
      <c r="AA1293" s="10"/>
      <c r="AB1293" s="10"/>
      <c r="AC1293" s="10"/>
      <c r="AD1293" s="10"/>
      <c r="AE1293" s="10"/>
      <c r="AF1293" s="10"/>
      <c r="AG1293" s="10"/>
      <c r="AH1293" s="10"/>
      <c r="AI1293" s="10"/>
      <c r="AJ1293" s="10"/>
      <c r="AK1293" s="10"/>
      <c r="AL1293" s="10"/>
      <c r="AM1293" s="10"/>
      <c r="AN1293" s="10"/>
      <c r="AO1293" s="10"/>
      <c r="AP1293" s="10"/>
      <c r="AQ1293" s="10"/>
      <c r="AR1293" s="10"/>
      <c r="AS1293" s="10"/>
      <c r="AT1293" s="10"/>
      <c r="AU1293" s="10"/>
      <c r="AV1293" s="10"/>
      <c r="AW1293" s="10"/>
      <c r="AX1293" s="10"/>
      <c r="AY1293" s="10"/>
      <c r="AZ1293" s="10"/>
      <c r="BA1293" s="10"/>
      <c r="BB1293" s="10"/>
      <c r="BC1293" s="10"/>
      <c r="BD1293" s="10"/>
      <c r="BE1293" s="10"/>
      <c r="BF1293" s="10"/>
      <c r="BG1293" s="10"/>
      <c r="BH1293" s="10"/>
    </row>
    <row r="1294" spans="1:60" s="83" customFormat="1" x14ac:dyDescent="0.25">
      <c r="A1294" s="91"/>
      <c r="B1294" s="92"/>
      <c r="O1294" s="10"/>
      <c r="P1294" s="10"/>
      <c r="Q1294" s="10"/>
      <c r="R1294" s="10"/>
      <c r="S1294" s="10"/>
      <c r="T1294" s="10"/>
      <c r="U1294" s="10"/>
      <c r="V1294" s="10"/>
      <c r="W1294" s="10"/>
      <c r="X1294" s="10"/>
      <c r="Y1294" s="10"/>
      <c r="Z1294" s="10"/>
      <c r="AA1294" s="10"/>
      <c r="AB1294" s="10"/>
      <c r="AC1294" s="10"/>
      <c r="AD1294" s="10"/>
      <c r="AE1294" s="10"/>
      <c r="AF1294" s="10"/>
      <c r="AG1294" s="10"/>
      <c r="AH1294" s="10"/>
      <c r="AI1294" s="10"/>
      <c r="AJ1294" s="10"/>
      <c r="AK1294" s="10"/>
      <c r="AL1294" s="10"/>
      <c r="AM1294" s="10"/>
      <c r="AN1294" s="10"/>
      <c r="AO1294" s="10"/>
      <c r="AP1294" s="10"/>
      <c r="AQ1294" s="10"/>
      <c r="AR1294" s="10"/>
      <c r="AS1294" s="10"/>
      <c r="AT1294" s="10"/>
      <c r="AU1294" s="10"/>
      <c r="AV1294" s="10"/>
      <c r="AW1294" s="10"/>
      <c r="AX1294" s="10"/>
      <c r="AY1294" s="10"/>
      <c r="AZ1294" s="10"/>
      <c r="BA1294" s="10"/>
      <c r="BB1294" s="10"/>
      <c r="BC1294" s="10"/>
      <c r="BD1294" s="10"/>
      <c r="BE1294" s="10"/>
      <c r="BF1294" s="10"/>
      <c r="BG1294" s="10"/>
      <c r="BH1294" s="10"/>
    </row>
    <row r="1295" spans="1:60" s="83" customFormat="1" x14ac:dyDescent="0.25">
      <c r="A1295" s="91"/>
      <c r="B1295" s="92"/>
      <c r="O1295" s="10"/>
      <c r="P1295" s="10"/>
      <c r="Q1295" s="10"/>
      <c r="R1295" s="10"/>
      <c r="S1295" s="10"/>
      <c r="T1295" s="10"/>
      <c r="U1295" s="10"/>
      <c r="V1295" s="10"/>
      <c r="W1295" s="10"/>
      <c r="X1295" s="10"/>
      <c r="Y1295" s="10"/>
      <c r="Z1295" s="10"/>
      <c r="AA1295" s="10"/>
      <c r="AB1295" s="10"/>
      <c r="AC1295" s="10"/>
      <c r="AD1295" s="10"/>
      <c r="AE1295" s="10"/>
      <c r="AF1295" s="10"/>
      <c r="AG1295" s="10"/>
      <c r="AH1295" s="10"/>
      <c r="AI1295" s="10"/>
      <c r="AJ1295" s="10"/>
      <c r="AK1295" s="10"/>
      <c r="AL1295" s="10"/>
      <c r="AM1295" s="10"/>
      <c r="AN1295" s="10"/>
      <c r="AO1295" s="10"/>
      <c r="AP1295" s="10"/>
      <c r="AQ1295" s="10"/>
      <c r="AR1295" s="10"/>
      <c r="AS1295" s="10"/>
      <c r="AT1295" s="10"/>
      <c r="AU1295" s="10"/>
      <c r="AV1295" s="10"/>
      <c r="AW1295" s="10"/>
      <c r="AX1295" s="10"/>
      <c r="AY1295" s="10"/>
      <c r="AZ1295" s="10"/>
      <c r="BA1295" s="10"/>
      <c r="BB1295" s="10"/>
      <c r="BC1295" s="10"/>
      <c r="BD1295" s="10"/>
      <c r="BE1295" s="10"/>
      <c r="BF1295" s="10"/>
      <c r="BG1295" s="10"/>
      <c r="BH1295" s="10"/>
    </row>
    <row r="1296" spans="1:60" s="83" customFormat="1" x14ac:dyDescent="0.25">
      <c r="A1296" s="91"/>
      <c r="B1296" s="92"/>
      <c r="O1296" s="10"/>
      <c r="P1296" s="10"/>
      <c r="Q1296" s="10"/>
      <c r="R1296" s="10"/>
      <c r="S1296" s="10"/>
      <c r="T1296" s="10"/>
      <c r="U1296" s="10"/>
      <c r="V1296" s="10"/>
      <c r="W1296" s="10"/>
      <c r="X1296" s="10"/>
      <c r="Y1296" s="10"/>
      <c r="Z1296" s="10"/>
      <c r="AA1296" s="10"/>
      <c r="AB1296" s="10"/>
      <c r="AC1296" s="10"/>
      <c r="AD1296" s="10"/>
      <c r="AE1296" s="10"/>
      <c r="AF1296" s="10"/>
      <c r="AG1296" s="10"/>
      <c r="AH1296" s="10"/>
      <c r="AI1296" s="10"/>
      <c r="AJ1296" s="10"/>
      <c r="AK1296" s="10"/>
      <c r="AL1296" s="10"/>
      <c r="AM1296" s="10"/>
      <c r="AN1296" s="10"/>
      <c r="AO1296" s="10"/>
      <c r="AP1296" s="10"/>
      <c r="AQ1296" s="10"/>
      <c r="AR1296" s="10"/>
      <c r="AS1296" s="10"/>
      <c r="AT1296" s="10"/>
      <c r="AU1296" s="10"/>
      <c r="AV1296" s="10"/>
      <c r="AW1296" s="10"/>
      <c r="AX1296" s="10"/>
      <c r="AY1296" s="10"/>
      <c r="AZ1296" s="10"/>
      <c r="BA1296" s="10"/>
      <c r="BB1296" s="10"/>
      <c r="BC1296" s="10"/>
      <c r="BD1296" s="10"/>
      <c r="BE1296" s="10"/>
      <c r="BF1296" s="10"/>
      <c r="BG1296" s="10"/>
      <c r="BH1296" s="10"/>
    </row>
    <row r="1297" spans="1:60" s="83" customFormat="1" x14ac:dyDescent="0.25">
      <c r="A1297" s="91"/>
      <c r="B1297" s="92"/>
      <c r="O1297" s="10"/>
      <c r="P1297" s="10"/>
      <c r="Q1297" s="10"/>
      <c r="R1297" s="10"/>
      <c r="S1297" s="10"/>
      <c r="T1297" s="10"/>
      <c r="U1297" s="10"/>
      <c r="V1297" s="10"/>
      <c r="W1297" s="10"/>
      <c r="X1297" s="10"/>
      <c r="Y1297" s="10"/>
      <c r="Z1297" s="10"/>
      <c r="AA1297" s="10"/>
      <c r="AB1297" s="10"/>
      <c r="AC1297" s="10"/>
      <c r="AD1297" s="10"/>
      <c r="AE1297" s="10"/>
      <c r="AF1297" s="10"/>
      <c r="AG1297" s="10"/>
      <c r="AH1297" s="10"/>
      <c r="AI1297" s="10"/>
      <c r="AJ1297" s="10"/>
      <c r="AK1297" s="10"/>
      <c r="AL1297" s="10"/>
      <c r="AM1297" s="10"/>
      <c r="AN1297" s="10"/>
      <c r="AO1297" s="10"/>
      <c r="AP1297" s="10"/>
      <c r="AQ1297" s="10"/>
      <c r="AR1297" s="10"/>
      <c r="AS1297" s="10"/>
      <c r="AT1297" s="10"/>
      <c r="AU1297" s="10"/>
      <c r="AV1297" s="10"/>
      <c r="AW1297" s="10"/>
      <c r="AX1297" s="10"/>
      <c r="AY1297" s="10"/>
      <c r="AZ1297" s="10"/>
      <c r="BA1297" s="10"/>
      <c r="BB1297" s="10"/>
      <c r="BC1297" s="10"/>
      <c r="BD1297" s="10"/>
      <c r="BE1297" s="10"/>
      <c r="BF1297" s="10"/>
      <c r="BG1297" s="10"/>
      <c r="BH1297" s="10"/>
    </row>
    <row r="1298" spans="1:60" s="83" customFormat="1" x14ac:dyDescent="0.25">
      <c r="A1298" s="91"/>
      <c r="B1298" s="92"/>
      <c r="O1298" s="10"/>
      <c r="P1298" s="10"/>
      <c r="Q1298" s="10"/>
      <c r="R1298" s="10"/>
      <c r="S1298" s="10"/>
      <c r="T1298" s="10"/>
      <c r="U1298" s="10"/>
      <c r="V1298" s="10"/>
      <c r="W1298" s="10"/>
      <c r="X1298" s="10"/>
      <c r="Y1298" s="10"/>
      <c r="Z1298" s="10"/>
      <c r="AA1298" s="10"/>
      <c r="AB1298" s="10"/>
      <c r="AC1298" s="10"/>
      <c r="AD1298" s="10"/>
      <c r="AE1298" s="10"/>
      <c r="AF1298" s="10"/>
      <c r="AG1298" s="10"/>
      <c r="AH1298" s="10"/>
      <c r="AI1298" s="10"/>
      <c r="AJ1298" s="10"/>
      <c r="AK1298" s="10"/>
      <c r="AL1298" s="10"/>
      <c r="AM1298" s="10"/>
      <c r="AN1298" s="10"/>
      <c r="AO1298" s="10"/>
      <c r="AP1298" s="10"/>
      <c r="AQ1298" s="10"/>
      <c r="AR1298" s="10"/>
      <c r="AS1298" s="10"/>
      <c r="AT1298" s="10"/>
      <c r="AU1298" s="10"/>
      <c r="AV1298" s="10"/>
      <c r="AW1298" s="10"/>
      <c r="AX1298" s="10"/>
      <c r="AY1298" s="10"/>
      <c r="AZ1298" s="10"/>
      <c r="BA1298" s="10"/>
      <c r="BB1298" s="10"/>
      <c r="BC1298" s="10"/>
      <c r="BD1298" s="10"/>
      <c r="BE1298" s="10"/>
      <c r="BF1298" s="10"/>
      <c r="BG1298" s="10"/>
      <c r="BH1298" s="10"/>
    </row>
    <row r="1299" spans="1:60" s="83" customFormat="1" x14ac:dyDescent="0.25">
      <c r="A1299" s="91"/>
      <c r="B1299" s="92"/>
      <c r="O1299" s="10"/>
      <c r="P1299" s="10"/>
      <c r="Q1299" s="10"/>
      <c r="R1299" s="10"/>
      <c r="S1299" s="10"/>
      <c r="T1299" s="10"/>
      <c r="U1299" s="10"/>
      <c r="V1299" s="10"/>
      <c r="W1299" s="10"/>
      <c r="X1299" s="10"/>
      <c r="Y1299" s="10"/>
      <c r="Z1299" s="10"/>
      <c r="AA1299" s="10"/>
      <c r="AB1299" s="10"/>
      <c r="AC1299" s="10"/>
      <c r="AD1299" s="10"/>
      <c r="AE1299" s="10"/>
      <c r="AF1299" s="10"/>
      <c r="AG1299" s="10"/>
      <c r="AH1299" s="10"/>
      <c r="AI1299" s="10"/>
      <c r="AJ1299" s="10"/>
      <c r="AK1299" s="10"/>
      <c r="AL1299" s="10"/>
      <c r="AM1299" s="10"/>
      <c r="AN1299" s="10"/>
      <c r="AO1299" s="10"/>
      <c r="AP1299" s="10"/>
      <c r="AQ1299" s="10"/>
      <c r="AR1299" s="10"/>
      <c r="AS1299" s="10"/>
      <c r="AT1299" s="10"/>
      <c r="AU1299" s="10"/>
      <c r="AV1299" s="10"/>
      <c r="AW1299" s="10"/>
      <c r="AX1299" s="10"/>
      <c r="AY1299" s="10"/>
      <c r="AZ1299" s="10"/>
      <c r="BA1299" s="10"/>
      <c r="BB1299" s="10"/>
      <c r="BC1299" s="10"/>
      <c r="BD1299" s="10"/>
      <c r="BE1299" s="10"/>
      <c r="BF1299" s="10"/>
      <c r="BG1299" s="10"/>
      <c r="BH1299" s="10"/>
    </row>
    <row r="1300" spans="1:60" s="83" customFormat="1" x14ac:dyDescent="0.25">
      <c r="A1300" s="91"/>
      <c r="B1300" s="92"/>
      <c r="O1300" s="10"/>
      <c r="P1300" s="10"/>
      <c r="Q1300" s="10"/>
      <c r="R1300" s="10"/>
      <c r="S1300" s="10"/>
      <c r="T1300" s="10"/>
      <c r="U1300" s="10"/>
      <c r="V1300" s="10"/>
      <c r="W1300" s="10"/>
      <c r="X1300" s="10"/>
      <c r="Y1300" s="10"/>
      <c r="Z1300" s="10"/>
      <c r="AA1300" s="10"/>
      <c r="AB1300" s="10"/>
      <c r="AC1300" s="10"/>
      <c r="AD1300" s="10"/>
      <c r="AE1300" s="10"/>
      <c r="AF1300" s="10"/>
      <c r="AG1300" s="10"/>
      <c r="AH1300" s="10"/>
      <c r="AI1300" s="10"/>
      <c r="AJ1300" s="10"/>
      <c r="AK1300" s="10"/>
      <c r="AL1300" s="10"/>
      <c r="AM1300" s="10"/>
      <c r="AN1300" s="10"/>
      <c r="AO1300" s="10"/>
      <c r="AP1300" s="10"/>
      <c r="AQ1300" s="10"/>
      <c r="AR1300" s="10"/>
      <c r="AS1300" s="10"/>
      <c r="AT1300" s="10"/>
      <c r="AU1300" s="10"/>
      <c r="AV1300" s="10"/>
      <c r="AW1300" s="10"/>
      <c r="AX1300" s="10"/>
      <c r="AY1300" s="10"/>
      <c r="AZ1300" s="10"/>
      <c r="BA1300" s="10"/>
      <c r="BB1300" s="10"/>
      <c r="BC1300" s="10"/>
      <c r="BD1300" s="10"/>
      <c r="BE1300" s="10"/>
      <c r="BF1300" s="10"/>
      <c r="BG1300" s="10"/>
      <c r="BH1300" s="10"/>
    </row>
    <row r="1301" spans="1:60" s="83" customFormat="1" x14ac:dyDescent="0.25">
      <c r="A1301" s="91"/>
      <c r="B1301" s="92"/>
      <c r="O1301" s="10"/>
      <c r="P1301" s="10"/>
      <c r="Q1301" s="10"/>
      <c r="R1301" s="10"/>
      <c r="S1301" s="10"/>
      <c r="T1301" s="10"/>
      <c r="U1301" s="10"/>
      <c r="V1301" s="10"/>
      <c r="W1301" s="10"/>
      <c r="X1301" s="10"/>
      <c r="Y1301" s="10"/>
      <c r="Z1301" s="10"/>
      <c r="AA1301" s="10"/>
      <c r="AB1301" s="10"/>
      <c r="AC1301" s="10"/>
      <c r="AD1301" s="10"/>
      <c r="AE1301" s="10"/>
      <c r="AF1301" s="10"/>
      <c r="AG1301" s="10"/>
      <c r="AH1301" s="10"/>
      <c r="AI1301" s="10"/>
      <c r="AJ1301" s="10"/>
      <c r="AK1301" s="10"/>
      <c r="AL1301" s="10"/>
      <c r="AM1301" s="10"/>
      <c r="AN1301" s="10"/>
      <c r="AO1301" s="10"/>
      <c r="AP1301" s="10"/>
      <c r="AQ1301" s="10"/>
      <c r="AR1301" s="10"/>
      <c r="AS1301" s="10"/>
      <c r="AT1301" s="10"/>
      <c r="AU1301" s="10"/>
      <c r="AV1301" s="10"/>
      <c r="AW1301" s="10"/>
      <c r="AX1301" s="10"/>
      <c r="AY1301" s="10"/>
      <c r="AZ1301" s="10"/>
      <c r="BA1301" s="10"/>
      <c r="BB1301" s="10"/>
      <c r="BC1301" s="10"/>
      <c r="BD1301" s="10"/>
      <c r="BE1301" s="10"/>
      <c r="BF1301" s="10"/>
      <c r="BG1301" s="10"/>
      <c r="BH1301" s="10"/>
    </row>
    <row r="1302" spans="1:60" s="83" customFormat="1" x14ac:dyDescent="0.25">
      <c r="A1302" s="91"/>
      <c r="B1302" s="92"/>
      <c r="O1302" s="10"/>
      <c r="P1302" s="10"/>
      <c r="Q1302" s="10"/>
      <c r="R1302" s="10"/>
      <c r="S1302" s="10"/>
      <c r="T1302" s="10"/>
      <c r="U1302" s="10"/>
      <c r="V1302" s="10"/>
      <c r="W1302" s="10"/>
      <c r="X1302" s="10"/>
      <c r="Y1302" s="10"/>
      <c r="Z1302" s="10"/>
      <c r="AA1302" s="10"/>
      <c r="AB1302" s="10"/>
      <c r="AC1302" s="10"/>
      <c r="AD1302" s="10"/>
      <c r="AE1302" s="10"/>
      <c r="AF1302" s="10"/>
      <c r="AG1302" s="10"/>
      <c r="AH1302" s="10"/>
      <c r="AI1302" s="10"/>
      <c r="AJ1302" s="10"/>
      <c r="AK1302" s="10"/>
      <c r="AL1302" s="10"/>
      <c r="AM1302" s="10"/>
      <c r="AN1302" s="10"/>
      <c r="AO1302" s="10"/>
      <c r="AP1302" s="10"/>
      <c r="AQ1302" s="10"/>
      <c r="AR1302" s="10"/>
      <c r="AS1302" s="10"/>
      <c r="AT1302" s="10"/>
      <c r="AU1302" s="10"/>
      <c r="AV1302" s="10"/>
      <c r="AW1302" s="10"/>
      <c r="AX1302" s="10"/>
      <c r="AY1302" s="10"/>
      <c r="AZ1302" s="10"/>
      <c r="BA1302" s="10"/>
      <c r="BB1302" s="10"/>
      <c r="BC1302" s="10"/>
      <c r="BD1302" s="10"/>
      <c r="BE1302" s="10"/>
      <c r="BF1302" s="10"/>
      <c r="BG1302" s="10"/>
      <c r="BH1302" s="10"/>
    </row>
    <row r="1303" spans="1:60" s="83" customFormat="1" x14ac:dyDescent="0.25">
      <c r="A1303" s="91"/>
      <c r="B1303" s="92"/>
      <c r="O1303" s="10"/>
      <c r="P1303" s="10"/>
      <c r="Q1303" s="10"/>
      <c r="R1303" s="10"/>
      <c r="S1303" s="10"/>
      <c r="T1303" s="10"/>
      <c r="U1303" s="10"/>
      <c r="V1303" s="10"/>
      <c r="W1303" s="10"/>
      <c r="X1303" s="10"/>
      <c r="Y1303" s="10"/>
      <c r="Z1303" s="10"/>
      <c r="AA1303" s="10"/>
      <c r="AB1303" s="10"/>
      <c r="AC1303" s="10"/>
      <c r="AD1303" s="10"/>
      <c r="AE1303" s="10"/>
      <c r="AF1303" s="10"/>
      <c r="AG1303" s="10"/>
      <c r="AH1303" s="10"/>
      <c r="AI1303" s="10"/>
      <c r="AJ1303" s="10"/>
      <c r="AK1303" s="10"/>
      <c r="AL1303" s="10"/>
      <c r="AM1303" s="10"/>
      <c r="AN1303" s="10"/>
      <c r="AO1303" s="10"/>
      <c r="AP1303" s="10"/>
      <c r="AQ1303" s="10"/>
      <c r="AR1303" s="10"/>
      <c r="AS1303" s="10"/>
      <c r="AT1303" s="10"/>
      <c r="AU1303" s="10"/>
      <c r="AV1303" s="10"/>
      <c r="AW1303" s="10"/>
      <c r="AX1303" s="10"/>
      <c r="AY1303" s="10"/>
      <c r="AZ1303" s="10"/>
      <c r="BA1303" s="10"/>
      <c r="BB1303" s="10"/>
      <c r="BC1303" s="10"/>
      <c r="BD1303" s="10"/>
      <c r="BE1303" s="10"/>
      <c r="BF1303" s="10"/>
      <c r="BG1303" s="10"/>
      <c r="BH1303" s="10"/>
    </row>
    <row r="1304" spans="1:60" s="83" customFormat="1" x14ac:dyDescent="0.25">
      <c r="A1304" s="91"/>
      <c r="B1304" s="92"/>
      <c r="O1304" s="10"/>
      <c r="P1304" s="10"/>
      <c r="Q1304" s="10"/>
      <c r="R1304" s="10"/>
      <c r="S1304" s="10"/>
      <c r="T1304" s="10"/>
      <c r="U1304" s="10"/>
      <c r="V1304" s="10"/>
      <c r="W1304" s="10"/>
      <c r="X1304" s="10"/>
      <c r="Y1304" s="10"/>
      <c r="Z1304" s="10"/>
      <c r="AA1304" s="10"/>
      <c r="AB1304" s="10"/>
      <c r="AC1304" s="10"/>
      <c r="AD1304" s="10"/>
      <c r="AE1304" s="10"/>
      <c r="AF1304" s="10"/>
      <c r="AG1304" s="10"/>
      <c r="AH1304" s="10"/>
      <c r="AI1304" s="10"/>
      <c r="AJ1304" s="10"/>
      <c r="AK1304" s="10"/>
      <c r="AL1304" s="10"/>
      <c r="AM1304" s="10"/>
      <c r="AN1304" s="10"/>
      <c r="AO1304" s="10"/>
      <c r="AP1304" s="10"/>
      <c r="AQ1304" s="10"/>
      <c r="AR1304" s="10"/>
      <c r="AS1304" s="10"/>
      <c r="AT1304" s="10"/>
      <c r="AU1304" s="10"/>
      <c r="AV1304" s="10"/>
      <c r="AW1304" s="10"/>
      <c r="AX1304" s="10"/>
      <c r="AY1304" s="10"/>
      <c r="AZ1304" s="10"/>
      <c r="BA1304" s="10"/>
      <c r="BB1304" s="10"/>
      <c r="BC1304" s="10"/>
      <c r="BD1304" s="10"/>
      <c r="BE1304" s="10"/>
      <c r="BF1304" s="10"/>
      <c r="BG1304" s="10"/>
      <c r="BH1304" s="10"/>
    </row>
    <row r="1305" spans="1:60" s="83" customFormat="1" x14ac:dyDescent="0.25">
      <c r="A1305" s="91"/>
      <c r="B1305" s="92"/>
      <c r="O1305" s="10"/>
      <c r="P1305" s="10"/>
      <c r="Q1305" s="10"/>
      <c r="R1305" s="10"/>
      <c r="S1305" s="10"/>
      <c r="T1305" s="10"/>
      <c r="U1305" s="10"/>
      <c r="V1305" s="10"/>
      <c r="W1305" s="10"/>
      <c r="X1305" s="10"/>
      <c r="Y1305" s="10"/>
      <c r="Z1305" s="10"/>
      <c r="AA1305" s="10"/>
      <c r="AB1305" s="10"/>
      <c r="AC1305" s="10"/>
      <c r="AD1305" s="10"/>
      <c r="AE1305" s="10"/>
      <c r="AF1305" s="10"/>
      <c r="AG1305" s="10"/>
      <c r="AH1305" s="10"/>
      <c r="AI1305" s="10"/>
      <c r="AJ1305" s="10"/>
      <c r="AK1305" s="10"/>
      <c r="AL1305" s="10"/>
      <c r="AM1305" s="10"/>
      <c r="AN1305" s="10"/>
      <c r="AO1305" s="10"/>
      <c r="AP1305" s="10"/>
      <c r="AQ1305" s="10"/>
      <c r="AR1305" s="10"/>
      <c r="AS1305" s="10"/>
      <c r="AT1305" s="10"/>
      <c r="AU1305" s="10"/>
      <c r="AV1305" s="10"/>
      <c r="AW1305" s="10"/>
      <c r="AX1305" s="10"/>
      <c r="AY1305" s="10"/>
      <c r="AZ1305" s="10"/>
      <c r="BA1305" s="10"/>
      <c r="BB1305" s="10"/>
      <c r="BC1305" s="10"/>
      <c r="BD1305" s="10"/>
      <c r="BE1305" s="10"/>
      <c r="BF1305" s="10"/>
      <c r="BG1305" s="10"/>
      <c r="BH1305" s="10"/>
    </row>
    <row r="1306" spans="1:60" s="83" customFormat="1" x14ac:dyDescent="0.25">
      <c r="A1306" s="91"/>
      <c r="B1306" s="92"/>
      <c r="O1306" s="10"/>
      <c r="P1306" s="10"/>
      <c r="Q1306" s="10"/>
      <c r="R1306" s="10"/>
      <c r="S1306" s="10"/>
      <c r="T1306" s="10"/>
      <c r="U1306" s="10"/>
      <c r="V1306" s="10"/>
      <c r="W1306" s="10"/>
      <c r="X1306" s="10"/>
      <c r="Y1306" s="10"/>
      <c r="Z1306" s="10"/>
      <c r="AA1306" s="10"/>
      <c r="AB1306" s="10"/>
      <c r="AC1306" s="10"/>
      <c r="AD1306" s="10"/>
      <c r="AE1306" s="10"/>
      <c r="AF1306" s="10"/>
      <c r="AG1306" s="10"/>
      <c r="AH1306" s="10"/>
      <c r="AI1306" s="10"/>
      <c r="AJ1306" s="10"/>
      <c r="AK1306" s="10"/>
      <c r="AL1306" s="10"/>
      <c r="AM1306" s="10"/>
      <c r="AN1306" s="10"/>
      <c r="AO1306" s="10"/>
      <c r="AP1306" s="10"/>
      <c r="AQ1306" s="10"/>
      <c r="AR1306" s="10"/>
      <c r="AS1306" s="10"/>
      <c r="AT1306" s="10"/>
      <c r="AU1306" s="10"/>
      <c r="AV1306" s="10"/>
      <c r="AW1306" s="10"/>
      <c r="AX1306" s="10"/>
      <c r="AY1306" s="10"/>
      <c r="AZ1306" s="10"/>
      <c r="BA1306" s="10"/>
      <c r="BB1306" s="10"/>
      <c r="BC1306" s="10"/>
      <c r="BD1306" s="10"/>
      <c r="BE1306" s="10"/>
      <c r="BF1306" s="10"/>
      <c r="BG1306" s="10"/>
      <c r="BH1306" s="10"/>
    </row>
    <row r="1307" spans="1:60" s="83" customFormat="1" x14ac:dyDescent="0.25">
      <c r="A1307" s="91"/>
      <c r="B1307" s="92"/>
      <c r="O1307" s="10"/>
      <c r="P1307" s="10"/>
      <c r="Q1307" s="10"/>
      <c r="R1307" s="10"/>
      <c r="S1307" s="10"/>
      <c r="T1307" s="10"/>
      <c r="U1307" s="10"/>
      <c r="V1307" s="10"/>
      <c r="W1307" s="10"/>
      <c r="X1307" s="10"/>
      <c r="Y1307" s="10"/>
      <c r="Z1307" s="10"/>
      <c r="AA1307" s="10"/>
      <c r="AB1307" s="10"/>
      <c r="AC1307" s="10"/>
      <c r="AD1307" s="10"/>
      <c r="AE1307" s="10"/>
      <c r="AF1307" s="10"/>
      <c r="AG1307" s="10"/>
      <c r="AH1307" s="10"/>
      <c r="AI1307" s="10"/>
      <c r="AJ1307" s="10"/>
      <c r="AK1307" s="10"/>
      <c r="AL1307" s="10"/>
      <c r="AM1307" s="10"/>
      <c r="AN1307" s="10"/>
      <c r="AO1307" s="10"/>
      <c r="AP1307" s="10"/>
      <c r="AQ1307" s="10"/>
      <c r="AR1307" s="10"/>
      <c r="AS1307" s="10"/>
      <c r="AT1307" s="10"/>
      <c r="AU1307" s="10"/>
      <c r="AV1307" s="10"/>
      <c r="AW1307" s="10"/>
      <c r="AX1307" s="10"/>
      <c r="AY1307" s="10"/>
      <c r="AZ1307" s="10"/>
      <c r="BA1307" s="10"/>
      <c r="BB1307" s="10"/>
      <c r="BC1307" s="10"/>
      <c r="BD1307" s="10"/>
      <c r="BE1307" s="10"/>
      <c r="BF1307" s="10"/>
      <c r="BG1307" s="10"/>
      <c r="BH1307" s="10"/>
    </row>
    <row r="1308" spans="1:60" s="83" customFormat="1" x14ac:dyDescent="0.25">
      <c r="A1308" s="91"/>
      <c r="B1308" s="92"/>
      <c r="O1308" s="10"/>
      <c r="P1308" s="10"/>
      <c r="Q1308" s="10"/>
      <c r="R1308" s="10"/>
      <c r="S1308" s="10"/>
      <c r="T1308" s="10"/>
      <c r="U1308" s="10"/>
      <c r="V1308" s="10"/>
      <c r="W1308" s="10"/>
      <c r="X1308" s="10"/>
      <c r="Y1308" s="10"/>
      <c r="Z1308" s="10"/>
      <c r="AA1308" s="10"/>
      <c r="AB1308" s="10"/>
      <c r="AC1308" s="10"/>
      <c r="AD1308" s="10"/>
      <c r="AE1308" s="10"/>
      <c r="AF1308" s="10"/>
      <c r="AG1308" s="10"/>
      <c r="AH1308" s="10"/>
      <c r="AI1308" s="10"/>
      <c r="AJ1308" s="10"/>
      <c r="AK1308" s="10"/>
      <c r="AL1308" s="10"/>
      <c r="AM1308" s="10"/>
      <c r="AN1308" s="10"/>
      <c r="AO1308" s="10"/>
      <c r="AP1308" s="10"/>
      <c r="AQ1308" s="10"/>
      <c r="AR1308" s="10"/>
      <c r="AS1308" s="10"/>
      <c r="AT1308" s="10"/>
      <c r="AU1308" s="10"/>
      <c r="AV1308" s="10"/>
      <c r="AW1308" s="10"/>
      <c r="AX1308" s="10"/>
      <c r="AY1308" s="10"/>
      <c r="AZ1308" s="10"/>
      <c r="BA1308" s="10"/>
      <c r="BB1308" s="10"/>
      <c r="BC1308" s="10"/>
      <c r="BD1308" s="10"/>
      <c r="BE1308" s="10"/>
      <c r="BF1308" s="10"/>
      <c r="BG1308" s="10"/>
      <c r="BH1308" s="10"/>
    </row>
    <row r="1309" spans="1:60" s="83" customFormat="1" x14ac:dyDescent="0.25">
      <c r="A1309" s="91"/>
      <c r="B1309" s="92"/>
      <c r="O1309" s="10"/>
      <c r="P1309" s="10"/>
      <c r="Q1309" s="10"/>
      <c r="R1309" s="10"/>
      <c r="S1309" s="10"/>
      <c r="T1309" s="10"/>
      <c r="U1309" s="10"/>
      <c r="V1309" s="10"/>
      <c r="W1309" s="10"/>
      <c r="X1309" s="10"/>
      <c r="Y1309" s="10"/>
      <c r="Z1309" s="10"/>
      <c r="AA1309" s="10"/>
      <c r="AB1309" s="10"/>
      <c r="AC1309" s="10"/>
      <c r="AD1309" s="10"/>
      <c r="AE1309" s="10"/>
      <c r="AF1309" s="10"/>
      <c r="AG1309" s="10"/>
      <c r="AH1309" s="10"/>
      <c r="AI1309" s="10"/>
      <c r="AJ1309" s="10"/>
      <c r="AK1309" s="10"/>
      <c r="AL1309" s="10"/>
      <c r="AM1309" s="10"/>
      <c r="AN1309" s="10"/>
      <c r="AO1309" s="10"/>
      <c r="AP1309" s="10"/>
      <c r="AQ1309" s="10"/>
      <c r="AR1309" s="10"/>
      <c r="AS1309" s="10"/>
      <c r="AT1309" s="10"/>
      <c r="AU1309" s="10"/>
      <c r="AV1309" s="10"/>
      <c r="AW1309" s="10"/>
      <c r="AX1309" s="10"/>
      <c r="AY1309" s="10"/>
      <c r="AZ1309" s="10"/>
      <c r="BA1309" s="10"/>
      <c r="BB1309" s="10"/>
      <c r="BC1309" s="10"/>
      <c r="BD1309" s="10"/>
      <c r="BE1309" s="10"/>
      <c r="BF1309" s="10"/>
      <c r="BG1309" s="10"/>
      <c r="BH1309" s="10"/>
    </row>
    <row r="1310" spans="1:60" s="83" customFormat="1" x14ac:dyDescent="0.25">
      <c r="A1310" s="91"/>
      <c r="B1310" s="92"/>
      <c r="O1310" s="10"/>
      <c r="P1310" s="10"/>
      <c r="Q1310" s="10"/>
      <c r="R1310" s="10"/>
      <c r="S1310" s="10"/>
      <c r="T1310" s="10"/>
      <c r="U1310" s="10"/>
      <c r="V1310" s="10"/>
      <c r="W1310" s="10"/>
      <c r="X1310" s="10"/>
      <c r="Y1310" s="10"/>
      <c r="Z1310" s="10"/>
      <c r="AA1310" s="10"/>
      <c r="AB1310" s="10"/>
      <c r="AC1310" s="10"/>
      <c r="AD1310" s="10"/>
      <c r="AE1310" s="10"/>
      <c r="AF1310" s="10"/>
      <c r="AG1310" s="10"/>
      <c r="AH1310" s="10"/>
      <c r="AI1310" s="10"/>
      <c r="AJ1310" s="10"/>
      <c r="AK1310" s="10"/>
      <c r="AL1310" s="10"/>
      <c r="AM1310" s="10"/>
      <c r="AN1310" s="10"/>
      <c r="AO1310" s="10"/>
      <c r="AP1310" s="10"/>
      <c r="AQ1310" s="10"/>
      <c r="AR1310" s="10"/>
      <c r="AS1310" s="10"/>
      <c r="AT1310" s="10"/>
      <c r="AU1310" s="10"/>
      <c r="AV1310" s="10"/>
      <c r="AW1310" s="10"/>
      <c r="AX1310" s="10"/>
      <c r="AY1310" s="10"/>
      <c r="AZ1310" s="10"/>
      <c r="BA1310" s="10"/>
      <c r="BB1310" s="10"/>
      <c r="BC1310" s="10"/>
      <c r="BD1310" s="10"/>
      <c r="BE1310" s="10"/>
      <c r="BF1310" s="10"/>
      <c r="BG1310" s="10"/>
      <c r="BH1310" s="10"/>
    </row>
    <row r="1311" spans="1:60" s="83" customFormat="1" x14ac:dyDescent="0.25">
      <c r="A1311" s="91"/>
      <c r="B1311" s="92"/>
      <c r="O1311" s="10"/>
      <c r="P1311" s="10"/>
      <c r="Q1311" s="10"/>
      <c r="R1311" s="10"/>
      <c r="S1311" s="10"/>
      <c r="T1311" s="10"/>
      <c r="U1311" s="10"/>
      <c r="V1311" s="10"/>
      <c r="W1311" s="10"/>
      <c r="X1311" s="10"/>
      <c r="Y1311" s="10"/>
      <c r="Z1311" s="10"/>
      <c r="AA1311" s="10"/>
      <c r="AB1311" s="10"/>
      <c r="AC1311" s="10"/>
      <c r="AD1311" s="10"/>
      <c r="AE1311" s="10"/>
      <c r="AF1311" s="10"/>
      <c r="AG1311" s="10"/>
      <c r="AH1311" s="10"/>
      <c r="AI1311" s="10"/>
      <c r="AJ1311" s="10"/>
      <c r="AK1311" s="10"/>
      <c r="AL1311" s="10"/>
      <c r="AM1311" s="10"/>
      <c r="AN1311" s="10"/>
      <c r="AO1311" s="10"/>
      <c r="AP1311" s="10"/>
      <c r="AQ1311" s="10"/>
      <c r="AR1311" s="10"/>
      <c r="AS1311" s="10"/>
      <c r="AT1311" s="10"/>
      <c r="AU1311" s="10"/>
      <c r="AV1311" s="10"/>
      <c r="AW1311" s="10"/>
      <c r="AX1311" s="10"/>
      <c r="AY1311" s="10"/>
      <c r="AZ1311" s="10"/>
      <c r="BA1311" s="10"/>
      <c r="BB1311" s="10"/>
      <c r="BC1311" s="10"/>
      <c r="BD1311" s="10"/>
      <c r="BE1311" s="10"/>
      <c r="BF1311" s="10"/>
      <c r="BG1311" s="10"/>
      <c r="BH1311" s="10"/>
    </row>
    <row r="1312" spans="1:60" s="83" customFormat="1" x14ac:dyDescent="0.25">
      <c r="A1312" s="91"/>
      <c r="B1312" s="92"/>
      <c r="O1312" s="10"/>
      <c r="P1312" s="10"/>
      <c r="Q1312" s="10"/>
      <c r="R1312" s="10"/>
      <c r="S1312" s="10"/>
      <c r="T1312" s="10"/>
      <c r="U1312" s="10"/>
      <c r="V1312" s="10"/>
      <c r="W1312" s="10"/>
      <c r="X1312" s="10"/>
      <c r="Y1312" s="10"/>
      <c r="Z1312" s="10"/>
      <c r="AA1312" s="10"/>
      <c r="AB1312" s="10"/>
      <c r="AC1312" s="10"/>
      <c r="AD1312" s="10"/>
      <c r="AE1312" s="10"/>
      <c r="AF1312" s="10"/>
      <c r="AG1312" s="10"/>
      <c r="AH1312" s="10"/>
      <c r="AI1312" s="10"/>
      <c r="AJ1312" s="10"/>
      <c r="AK1312" s="10"/>
      <c r="AL1312" s="10"/>
      <c r="AM1312" s="10"/>
      <c r="AN1312" s="10"/>
      <c r="AO1312" s="10"/>
      <c r="AP1312" s="10"/>
      <c r="AQ1312" s="10"/>
      <c r="AR1312" s="10"/>
      <c r="AS1312" s="10"/>
      <c r="AT1312" s="10"/>
      <c r="AU1312" s="10"/>
      <c r="AV1312" s="10"/>
      <c r="AW1312" s="10"/>
      <c r="AX1312" s="10"/>
      <c r="AY1312" s="10"/>
      <c r="AZ1312" s="10"/>
      <c r="BA1312" s="10"/>
      <c r="BB1312" s="10"/>
      <c r="BC1312" s="10"/>
      <c r="BD1312" s="10"/>
      <c r="BE1312" s="10"/>
      <c r="BF1312" s="10"/>
      <c r="BG1312" s="10"/>
      <c r="BH1312" s="10"/>
    </row>
    <row r="1313" spans="1:60" s="83" customFormat="1" x14ac:dyDescent="0.25">
      <c r="A1313" s="91"/>
      <c r="B1313" s="92"/>
      <c r="O1313" s="10"/>
      <c r="P1313" s="10"/>
      <c r="Q1313" s="10"/>
      <c r="R1313" s="10"/>
      <c r="S1313" s="10"/>
      <c r="T1313" s="10"/>
      <c r="U1313" s="10"/>
      <c r="V1313" s="10"/>
      <c r="W1313" s="10"/>
      <c r="X1313" s="10"/>
      <c r="Y1313" s="10"/>
      <c r="Z1313" s="10"/>
      <c r="AA1313" s="10"/>
      <c r="AB1313" s="10"/>
      <c r="AC1313" s="10"/>
      <c r="AD1313" s="10"/>
      <c r="AE1313" s="10"/>
      <c r="AF1313" s="10"/>
      <c r="AG1313" s="10"/>
      <c r="AH1313" s="10"/>
      <c r="AI1313" s="10"/>
      <c r="AJ1313" s="10"/>
      <c r="AK1313" s="10"/>
      <c r="AL1313" s="10"/>
      <c r="AM1313" s="10"/>
      <c r="AN1313" s="10"/>
      <c r="AO1313" s="10"/>
      <c r="AP1313" s="10"/>
      <c r="AQ1313" s="10"/>
      <c r="AR1313" s="10"/>
      <c r="AS1313" s="10"/>
      <c r="AT1313" s="10"/>
      <c r="AU1313" s="10"/>
      <c r="AV1313" s="10"/>
      <c r="AW1313" s="10"/>
      <c r="AX1313" s="10"/>
      <c r="AY1313" s="10"/>
      <c r="AZ1313" s="10"/>
      <c r="BA1313" s="10"/>
      <c r="BB1313" s="10"/>
      <c r="BC1313" s="10"/>
      <c r="BD1313" s="10"/>
      <c r="BE1313" s="10"/>
      <c r="BF1313" s="10"/>
      <c r="BG1313" s="10"/>
      <c r="BH1313" s="10"/>
    </row>
    <row r="1314" spans="1:60" s="83" customFormat="1" x14ac:dyDescent="0.25">
      <c r="A1314" s="91"/>
      <c r="B1314" s="92"/>
      <c r="O1314" s="10"/>
      <c r="P1314" s="10"/>
      <c r="Q1314" s="10"/>
      <c r="R1314" s="10"/>
      <c r="S1314" s="10"/>
      <c r="T1314" s="10"/>
      <c r="U1314" s="10"/>
      <c r="V1314" s="10"/>
      <c r="W1314" s="10"/>
      <c r="X1314" s="10"/>
      <c r="Y1314" s="10"/>
      <c r="Z1314" s="10"/>
      <c r="AA1314" s="10"/>
      <c r="AB1314" s="10"/>
      <c r="AC1314" s="10"/>
      <c r="AD1314" s="10"/>
      <c r="AE1314" s="10"/>
      <c r="AF1314" s="10"/>
      <c r="AG1314" s="10"/>
      <c r="AH1314" s="10"/>
      <c r="AI1314" s="10"/>
      <c r="AJ1314" s="10"/>
      <c r="AK1314" s="10"/>
      <c r="AL1314" s="10"/>
      <c r="AM1314" s="10"/>
      <c r="AN1314" s="10"/>
      <c r="AO1314" s="10"/>
      <c r="AP1314" s="10"/>
      <c r="AQ1314" s="10"/>
      <c r="AR1314" s="10"/>
      <c r="AS1314" s="10"/>
      <c r="AT1314" s="10"/>
      <c r="AU1314" s="10"/>
      <c r="AV1314" s="10"/>
      <c r="AW1314" s="10"/>
      <c r="AX1314" s="10"/>
      <c r="AY1314" s="10"/>
      <c r="AZ1314" s="10"/>
      <c r="BA1314" s="10"/>
      <c r="BB1314" s="10"/>
      <c r="BC1314" s="10"/>
      <c r="BD1314" s="10"/>
      <c r="BE1314" s="10"/>
      <c r="BF1314" s="10"/>
      <c r="BG1314" s="10"/>
      <c r="BH1314" s="10"/>
    </row>
    <row r="1315" spans="1:60" s="83" customFormat="1" x14ac:dyDescent="0.25">
      <c r="A1315" s="91"/>
      <c r="B1315" s="92"/>
      <c r="O1315" s="10"/>
      <c r="P1315" s="10"/>
      <c r="Q1315" s="10"/>
      <c r="R1315" s="10"/>
      <c r="S1315" s="10"/>
      <c r="T1315" s="10"/>
      <c r="U1315" s="10"/>
      <c r="V1315" s="10"/>
      <c r="W1315" s="10"/>
      <c r="X1315" s="10"/>
      <c r="Y1315" s="10"/>
      <c r="Z1315" s="10"/>
      <c r="AA1315" s="10"/>
      <c r="AB1315" s="10"/>
      <c r="AC1315" s="10"/>
      <c r="AD1315" s="10"/>
      <c r="AE1315" s="10"/>
      <c r="AF1315" s="10"/>
      <c r="AG1315" s="10"/>
      <c r="AH1315" s="10"/>
      <c r="AI1315" s="10"/>
      <c r="AJ1315" s="10"/>
      <c r="AK1315" s="10"/>
      <c r="AL1315" s="10"/>
      <c r="AM1315" s="10"/>
      <c r="AN1315" s="10"/>
      <c r="AO1315" s="10"/>
      <c r="AP1315" s="10"/>
      <c r="AQ1315" s="10"/>
      <c r="AR1315" s="10"/>
      <c r="AS1315" s="10"/>
      <c r="AT1315" s="10"/>
      <c r="AU1315" s="10"/>
      <c r="AV1315" s="10"/>
      <c r="AW1315" s="10"/>
      <c r="AX1315" s="10"/>
      <c r="AY1315" s="10"/>
      <c r="AZ1315" s="10"/>
      <c r="BA1315" s="10"/>
      <c r="BB1315" s="10"/>
      <c r="BC1315" s="10"/>
      <c r="BD1315" s="10"/>
      <c r="BE1315" s="10"/>
      <c r="BF1315" s="10"/>
      <c r="BG1315" s="10"/>
      <c r="BH1315" s="10"/>
    </row>
    <row r="1316" spans="1:60" s="83" customFormat="1" x14ac:dyDescent="0.25">
      <c r="A1316" s="91"/>
      <c r="B1316" s="92"/>
      <c r="O1316" s="10"/>
      <c r="P1316" s="10"/>
      <c r="Q1316" s="10"/>
      <c r="R1316" s="10"/>
      <c r="S1316" s="10"/>
      <c r="T1316" s="10"/>
      <c r="U1316" s="10"/>
      <c r="V1316" s="10"/>
      <c r="W1316" s="10"/>
      <c r="X1316" s="10"/>
      <c r="Y1316" s="10"/>
      <c r="Z1316" s="10"/>
      <c r="AA1316" s="10"/>
      <c r="AB1316" s="10"/>
      <c r="AC1316" s="10"/>
      <c r="AD1316" s="10"/>
      <c r="AE1316" s="10"/>
      <c r="AF1316" s="10"/>
      <c r="AG1316" s="10"/>
      <c r="AH1316" s="10"/>
      <c r="AI1316" s="10"/>
      <c r="AJ1316" s="10"/>
      <c r="AK1316" s="10"/>
      <c r="AL1316" s="10"/>
      <c r="AM1316" s="10"/>
      <c r="AN1316" s="10"/>
      <c r="AO1316" s="10"/>
      <c r="AP1316" s="10"/>
      <c r="AQ1316" s="10"/>
      <c r="AR1316" s="10"/>
      <c r="AS1316" s="10"/>
      <c r="AT1316" s="10"/>
      <c r="AU1316" s="10"/>
      <c r="AV1316" s="10"/>
      <c r="AW1316" s="10"/>
      <c r="AX1316" s="10"/>
      <c r="AY1316" s="10"/>
      <c r="AZ1316" s="10"/>
      <c r="BA1316" s="10"/>
      <c r="BB1316" s="10"/>
      <c r="BC1316" s="10"/>
      <c r="BD1316" s="10"/>
      <c r="BE1316" s="10"/>
      <c r="BF1316" s="10"/>
      <c r="BG1316" s="10"/>
      <c r="BH1316" s="10"/>
    </row>
    <row r="1317" spans="1:60" s="83" customFormat="1" x14ac:dyDescent="0.25">
      <c r="A1317" s="91"/>
      <c r="B1317" s="92"/>
      <c r="O1317" s="10"/>
      <c r="P1317" s="10"/>
      <c r="Q1317" s="10"/>
      <c r="R1317" s="10"/>
      <c r="S1317" s="10"/>
      <c r="T1317" s="10"/>
      <c r="U1317" s="10"/>
      <c r="V1317" s="10"/>
      <c r="W1317" s="10"/>
      <c r="X1317" s="10"/>
      <c r="Y1317" s="10"/>
      <c r="Z1317" s="10"/>
      <c r="AA1317" s="10"/>
      <c r="AB1317" s="10"/>
      <c r="AC1317" s="10"/>
      <c r="AD1317" s="10"/>
      <c r="AE1317" s="10"/>
      <c r="AF1317" s="10"/>
      <c r="AG1317" s="10"/>
      <c r="AH1317" s="10"/>
      <c r="AI1317" s="10"/>
      <c r="AJ1317" s="10"/>
      <c r="AK1317" s="10"/>
      <c r="AL1317" s="10"/>
      <c r="AM1317" s="10"/>
      <c r="AN1317" s="10"/>
      <c r="AO1317" s="10"/>
      <c r="AP1317" s="10"/>
      <c r="AQ1317" s="10"/>
      <c r="AR1317" s="10"/>
      <c r="AS1317" s="10"/>
      <c r="AT1317" s="10"/>
      <c r="AU1317" s="10"/>
      <c r="AV1317" s="10"/>
      <c r="AW1317" s="10"/>
      <c r="AX1317" s="10"/>
      <c r="AY1317" s="10"/>
      <c r="AZ1317" s="10"/>
      <c r="BA1317" s="10"/>
      <c r="BB1317" s="10"/>
      <c r="BC1317" s="10"/>
      <c r="BD1317" s="10"/>
      <c r="BE1317" s="10"/>
      <c r="BF1317" s="10"/>
      <c r="BG1317" s="10"/>
      <c r="BH1317" s="10"/>
    </row>
    <row r="1318" spans="1:60" s="83" customFormat="1" x14ac:dyDescent="0.25">
      <c r="A1318" s="91"/>
      <c r="B1318" s="92"/>
      <c r="O1318" s="10"/>
      <c r="P1318" s="10"/>
      <c r="Q1318" s="10"/>
      <c r="R1318" s="10"/>
      <c r="S1318" s="10"/>
      <c r="T1318" s="10"/>
      <c r="U1318" s="10"/>
      <c r="V1318" s="10"/>
      <c r="W1318" s="10"/>
      <c r="X1318" s="10"/>
      <c r="Y1318" s="10"/>
      <c r="Z1318" s="10"/>
      <c r="AA1318" s="10"/>
      <c r="AB1318" s="10"/>
      <c r="AC1318" s="10"/>
      <c r="AD1318" s="10"/>
      <c r="AE1318" s="10"/>
      <c r="AF1318" s="10"/>
      <c r="AG1318" s="10"/>
      <c r="AH1318" s="10"/>
      <c r="AI1318" s="10"/>
      <c r="AJ1318" s="10"/>
      <c r="AK1318" s="10"/>
      <c r="AL1318" s="10"/>
      <c r="AM1318" s="10"/>
      <c r="AN1318" s="10"/>
      <c r="AO1318" s="10"/>
      <c r="AP1318" s="10"/>
      <c r="AQ1318" s="10"/>
      <c r="AR1318" s="10"/>
      <c r="AS1318" s="10"/>
      <c r="AT1318" s="10"/>
      <c r="AU1318" s="10"/>
      <c r="AV1318" s="10"/>
      <c r="AW1318" s="10"/>
      <c r="AX1318" s="10"/>
      <c r="AY1318" s="10"/>
      <c r="AZ1318" s="10"/>
      <c r="BA1318" s="10"/>
      <c r="BB1318" s="10"/>
      <c r="BC1318" s="10"/>
      <c r="BD1318" s="10"/>
      <c r="BE1318" s="10"/>
      <c r="BF1318" s="10"/>
      <c r="BG1318" s="10"/>
      <c r="BH1318" s="10"/>
    </row>
    <row r="1319" spans="1:60" s="83" customFormat="1" x14ac:dyDescent="0.25">
      <c r="A1319" s="91"/>
      <c r="B1319" s="92"/>
      <c r="O1319" s="10"/>
      <c r="P1319" s="10"/>
      <c r="Q1319" s="10"/>
      <c r="R1319" s="10"/>
      <c r="S1319" s="10"/>
      <c r="T1319" s="10"/>
      <c r="U1319" s="10"/>
      <c r="V1319" s="10"/>
      <c r="W1319" s="10"/>
      <c r="X1319" s="10"/>
      <c r="Y1319" s="10"/>
      <c r="Z1319" s="10"/>
      <c r="AA1319" s="10"/>
      <c r="AB1319" s="10"/>
      <c r="AC1319" s="10"/>
      <c r="AD1319" s="10"/>
      <c r="AE1319" s="10"/>
      <c r="AF1319" s="10"/>
      <c r="AG1319" s="10"/>
      <c r="AH1319" s="10"/>
      <c r="AI1319" s="10"/>
      <c r="AJ1319" s="10"/>
      <c r="AK1319" s="10"/>
      <c r="AL1319" s="10"/>
      <c r="AM1319" s="10"/>
      <c r="AN1319" s="10"/>
      <c r="AO1319" s="10"/>
      <c r="AP1319" s="10"/>
      <c r="AQ1319" s="10"/>
      <c r="AR1319" s="10"/>
      <c r="AS1319" s="10"/>
      <c r="AT1319" s="10"/>
      <c r="AU1319" s="10"/>
      <c r="AV1319" s="10"/>
      <c r="AW1319" s="10"/>
      <c r="AX1319" s="10"/>
      <c r="AY1319" s="10"/>
      <c r="AZ1319" s="10"/>
      <c r="BA1319" s="10"/>
      <c r="BB1319" s="10"/>
      <c r="BC1319" s="10"/>
      <c r="BD1319" s="10"/>
      <c r="BE1319" s="10"/>
      <c r="BF1319" s="10"/>
      <c r="BG1319" s="10"/>
      <c r="BH1319" s="10"/>
    </row>
    <row r="1320" spans="1:60" s="83" customFormat="1" x14ac:dyDescent="0.25">
      <c r="A1320" s="91"/>
      <c r="B1320" s="92"/>
      <c r="O1320" s="10"/>
      <c r="P1320" s="10"/>
      <c r="Q1320" s="10"/>
      <c r="R1320" s="10"/>
      <c r="S1320" s="10"/>
      <c r="T1320" s="10"/>
      <c r="U1320" s="10"/>
      <c r="V1320" s="10"/>
      <c r="W1320" s="10"/>
      <c r="X1320" s="10"/>
      <c r="Y1320" s="10"/>
      <c r="Z1320" s="10"/>
      <c r="AA1320" s="10"/>
      <c r="AB1320" s="10"/>
      <c r="AC1320" s="10"/>
      <c r="AD1320" s="10"/>
      <c r="AE1320" s="10"/>
      <c r="AF1320" s="10"/>
      <c r="AG1320" s="10"/>
      <c r="AH1320" s="10"/>
      <c r="AI1320" s="10"/>
      <c r="AJ1320" s="10"/>
      <c r="AK1320" s="10"/>
      <c r="AL1320" s="10"/>
      <c r="AM1320" s="10"/>
      <c r="AN1320" s="10"/>
      <c r="AO1320" s="10"/>
      <c r="AP1320" s="10"/>
      <c r="AQ1320" s="10"/>
      <c r="AR1320" s="10"/>
      <c r="AS1320" s="10"/>
      <c r="AT1320" s="10"/>
      <c r="AU1320" s="10"/>
      <c r="AV1320" s="10"/>
      <c r="AW1320" s="10"/>
      <c r="AX1320" s="10"/>
      <c r="AY1320" s="10"/>
      <c r="AZ1320" s="10"/>
      <c r="BA1320" s="10"/>
      <c r="BB1320" s="10"/>
      <c r="BC1320" s="10"/>
      <c r="BD1320" s="10"/>
      <c r="BE1320" s="10"/>
      <c r="BF1320" s="10"/>
      <c r="BG1320" s="10"/>
      <c r="BH1320" s="10"/>
    </row>
    <row r="1321" spans="1:60" s="83" customFormat="1" x14ac:dyDescent="0.25">
      <c r="A1321" s="91"/>
      <c r="B1321" s="92"/>
      <c r="O1321" s="10"/>
      <c r="P1321" s="10"/>
      <c r="Q1321" s="10"/>
      <c r="R1321" s="10"/>
      <c r="S1321" s="10"/>
      <c r="T1321" s="10"/>
      <c r="U1321" s="10"/>
      <c r="V1321" s="10"/>
      <c r="W1321" s="10"/>
      <c r="X1321" s="10"/>
      <c r="Y1321" s="10"/>
      <c r="Z1321" s="10"/>
      <c r="AA1321" s="10"/>
      <c r="AB1321" s="10"/>
      <c r="AC1321" s="10"/>
      <c r="AD1321" s="10"/>
      <c r="AE1321" s="10"/>
      <c r="AF1321" s="10"/>
      <c r="AG1321" s="10"/>
      <c r="AH1321" s="10"/>
      <c r="AI1321" s="10"/>
      <c r="AJ1321" s="10"/>
      <c r="AK1321" s="10"/>
      <c r="AL1321" s="10"/>
      <c r="AM1321" s="10"/>
      <c r="AN1321" s="10"/>
      <c r="AO1321" s="10"/>
      <c r="AP1321" s="10"/>
      <c r="AQ1321" s="10"/>
      <c r="AR1321" s="10"/>
      <c r="AS1321" s="10"/>
      <c r="AT1321" s="10"/>
      <c r="AU1321" s="10"/>
      <c r="AV1321" s="10"/>
      <c r="AW1321" s="10"/>
      <c r="AX1321" s="10"/>
      <c r="AY1321" s="10"/>
      <c r="AZ1321" s="10"/>
      <c r="BA1321" s="10"/>
      <c r="BB1321" s="10"/>
      <c r="BC1321" s="10"/>
      <c r="BD1321" s="10"/>
      <c r="BE1321" s="10"/>
      <c r="BF1321" s="10"/>
      <c r="BG1321" s="10"/>
      <c r="BH1321" s="10"/>
    </row>
    <row r="1322" spans="1:60" s="83" customFormat="1" x14ac:dyDescent="0.25">
      <c r="A1322" s="91"/>
      <c r="B1322" s="92"/>
      <c r="O1322" s="10"/>
      <c r="P1322" s="10"/>
      <c r="Q1322" s="10"/>
      <c r="R1322" s="10"/>
      <c r="S1322" s="10"/>
      <c r="T1322" s="10"/>
      <c r="U1322" s="10"/>
      <c r="V1322" s="10"/>
      <c r="W1322" s="10"/>
      <c r="X1322" s="10"/>
      <c r="Y1322" s="10"/>
      <c r="Z1322" s="10"/>
      <c r="AA1322" s="10"/>
      <c r="AB1322" s="10"/>
      <c r="AC1322" s="10"/>
      <c r="AD1322" s="10"/>
      <c r="AE1322" s="10"/>
      <c r="AF1322" s="10"/>
      <c r="AG1322" s="10"/>
      <c r="AH1322" s="10"/>
      <c r="AI1322" s="10"/>
      <c r="AJ1322" s="10"/>
      <c r="AK1322" s="10"/>
      <c r="AL1322" s="10"/>
      <c r="AM1322" s="10"/>
      <c r="AN1322" s="10"/>
      <c r="AO1322" s="10"/>
      <c r="AP1322" s="10"/>
      <c r="AQ1322" s="10"/>
      <c r="AR1322" s="10"/>
      <c r="AS1322" s="10"/>
      <c r="AT1322" s="10"/>
      <c r="AU1322" s="10"/>
      <c r="AV1322" s="10"/>
      <c r="AW1322" s="10"/>
      <c r="AX1322" s="10"/>
      <c r="AY1322" s="10"/>
      <c r="AZ1322" s="10"/>
      <c r="BA1322" s="10"/>
      <c r="BB1322" s="10"/>
      <c r="BC1322" s="10"/>
      <c r="BD1322" s="10"/>
      <c r="BE1322" s="10"/>
      <c r="BF1322" s="10"/>
      <c r="BG1322" s="10"/>
      <c r="BH1322" s="10"/>
    </row>
    <row r="1323" spans="1:60" s="83" customFormat="1" x14ac:dyDescent="0.25">
      <c r="A1323" s="91"/>
      <c r="B1323" s="92"/>
      <c r="O1323" s="10"/>
      <c r="P1323" s="10"/>
      <c r="Q1323" s="10"/>
      <c r="R1323" s="10"/>
      <c r="S1323" s="10"/>
      <c r="T1323" s="10"/>
      <c r="U1323" s="10"/>
      <c r="V1323" s="10"/>
      <c r="W1323" s="10"/>
      <c r="X1323" s="10"/>
      <c r="Y1323" s="10"/>
      <c r="Z1323" s="10"/>
      <c r="AA1323" s="10"/>
      <c r="AB1323" s="10"/>
      <c r="AC1323" s="10"/>
      <c r="AD1323" s="10"/>
      <c r="AE1323" s="10"/>
      <c r="AF1323" s="10"/>
      <c r="AG1323" s="10"/>
      <c r="AH1323" s="10"/>
      <c r="AI1323" s="10"/>
      <c r="AJ1323" s="10"/>
      <c r="AK1323" s="10"/>
      <c r="AL1323" s="10"/>
      <c r="AM1323" s="10"/>
      <c r="AN1323" s="10"/>
      <c r="AO1323" s="10"/>
      <c r="AP1323" s="10"/>
      <c r="AQ1323" s="10"/>
      <c r="AR1323" s="10"/>
      <c r="AS1323" s="10"/>
      <c r="AT1323" s="10"/>
      <c r="AU1323" s="10"/>
      <c r="AV1323" s="10"/>
      <c r="AW1323" s="10"/>
      <c r="AX1323" s="10"/>
      <c r="AY1323" s="10"/>
      <c r="AZ1323" s="10"/>
      <c r="BA1323" s="10"/>
      <c r="BB1323" s="10"/>
      <c r="BC1323" s="10"/>
      <c r="BD1323" s="10"/>
      <c r="BE1323" s="10"/>
      <c r="BF1323" s="10"/>
      <c r="BG1323" s="10"/>
      <c r="BH1323" s="10"/>
    </row>
    <row r="1324" spans="1:60" s="83" customFormat="1" x14ac:dyDescent="0.25">
      <c r="A1324" s="91"/>
      <c r="B1324" s="92"/>
      <c r="O1324" s="10"/>
      <c r="P1324" s="10"/>
      <c r="Q1324" s="10"/>
      <c r="R1324" s="10"/>
      <c r="S1324" s="10"/>
      <c r="T1324" s="10"/>
      <c r="U1324" s="10"/>
      <c r="V1324" s="10"/>
      <c r="W1324" s="10"/>
      <c r="X1324" s="10"/>
      <c r="Y1324" s="10"/>
      <c r="Z1324" s="10"/>
      <c r="AA1324" s="10"/>
      <c r="AB1324" s="10"/>
      <c r="AC1324" s="10"/>
      <c r="AD1324" s="10"/>
      <c r="AE1324" s="10"/>
      <c r="AF1324" s="10"/>
      <c r="AG1324" s="10"/>
      <c r="AH1324" s="10"/>
      <c r="AI1324" s="10"/>
      <c r="AJ1324" s="10"/>
      <c r="AK1324" s="10"/>
      <c r="AL1324" s="10"/>
      <c r="AM1324" s="10"/>
      <c r="AN1324" s="10"/>
      <c r="AO1324" s="10"/>
      <c r="AP1324" s="10"/>
      <c r="AQ1324" s="10"/>
      <c r="AR1324" s="10"/>
      <c r="AS1324" s="10"/>
      <c r="AT1324" s="10"/>
      <c r="AU1324" s="10"/>
      <c r="AV1324" s="10"/>
      <c r="AW1324" s="10"/>
      <c r="AX1324" s="10"/>
      <c r="AY1324" s="10"/>
      <c r="AZ1324" s="10"/>
      <c r="BA1324" s="10"/>
      <c r="BB1324" s="10"/>
      <c r="BC1324" s="10"/>
      <c r="BD1324" s="10"/>
      <c r="BE1324" s="10"/>
      <c r="BF1324" s="10"/>
      <c r="BG1324" s="10"/>
      <c r="BH1324" s="10"/>
    </row>
    <row r="1325" spans="1:60" s="83" customFormat="1" x14ac:dyDescent="0.25">
      <c r="A1325" s="91"/>
      <c r="B1325" s="92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  <c r="AA1325" s="10"/>
      <c r="AB1325" s="10"/>
      <c r="AC1325" s="10"/>
      <c r="AD1325" s="10"/>
      <c r="AE1325" s="10"/>
      <c r="AF1325" s="10"/>
      <c r="AG1325" s="10"/>
      <c r="AH1325" s="10"/>
      <c r="AI1325" s="10"/>
      <c r="AJ1325" s="10"/>
      <c r="AK1325" s="10"/>
      <c r="AL1325" s="10"/>
      <c r="AM1325" s="10"/>
      <c r="AN1325" s="10"/>
      <c r="AO1325" s="10"/>
      <c r="AP1325" s="10"/>
      <c r="AQ1325" s="10"/>
      <c r="AR1325" s="10"/>
      <c r="AS1325" s="10"/>
      <c r="AT1325" s="10"/>
      <c r="AU1325" s="10"/>
      <c r="AV1325" s="10"/>
      <c r="AW1325" s="10"/>
      <c r="AX1325" s="10"/>
      <c r="AY1325" s="10"/>
      <c r="AZ1325" s="10"/>
      <c r="BA1325" s="10"/>
      <c r="BB1325" s="10"/>
      <c r="BC1325" s="10"/>
      <c r="BD1325" s="10"/>
      <c r="BE1325" s="10"/>
      <c r="BF1325" s="10"/>
      <c r="BG1325" s="10"/>
      <c r="BH1325" s="10"/>
    </row>
    <row r="1326" spans="1:60" s="83" customFormat="1" x14ac:dyDescent="0.25">
      <c r="A1326" s="91"/>
      <c r="B1326" s="92"/>
      <c r="O1326" s="10"/>
      <c r="P1326" s="10"/>
      <c r="Q1326" s="10"/>
      <c r="R1326" s="10"/>
      <c r="S1326" s="10"/>
      <c r="T1326" s="10"/>
      <c r="U1326" s="10"/>
      <c r="V1326" s="10"/>
      <c r="W1326" s="10"/>
      <c r="X1326" s="10"/>
      <c r="Y1326" s="10"/>
      <c r="Z1326" s="10"/>
      <c r="AA1326" s="10"/>
      <c r="AB1326" s="10"/>
      <c r="AC1326" s="10"/>
      <c r="AD1326" s="10"/>
      <c r="AE1326" s="10"/>
      <c r="AF1326" s="10"/>
      <c r="AG1326" s="10"/>
      <c r="AH1326" s="10"/>
      <c r="AI1326" s="10"/>
      <c r="AJ1326" s="10"/>
      <c r="AK1326" s="10"/>
      <c r="AL1326" s="10"/>
      <c r="AM1326" s="10"/>
      <c r="AN1326" s="10"/>
      <c r="AO1326" s="10"/>
      <c r="AP1326" s="10"/>
      <c r="AQ1326" s="10"/>
      <c r="AR1326" s="10"/>
      <c r="AS1326" s="10"/>
      <c r="AT1326" s="10"/>
      <c r="AU1326" s="10"/>
      <c r="AV1326" s="10"/>
      <c r="AW1326" s="10"/>
      <c r="AX1326" s="10"/>
      <c r="AY1326" s="10"/>
      <c r="AZ1326" s="10"/>
      <c r="BA1326" s="10"/>
      <c r="BB1326" s="10"/>
      <c r="BC1326" s="10"/>
      <c r="BD1326" s="10"/>
      <c r="BE1326" s="10"/>
      <c r="BF1326" s="10"/>
      <c r="BG1326" s="10"/>
      <c r="BH1326" s="10"/>
    </row>
    <row r="1327" spans="1:60" s="83" customFormat="1" x14ac:dyDescent="0.25">
      <c r="A1327" s="91"/>
      <c r="B1327" s="92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  <c r="AA1327" s="10"/>
      <c r="AB1327" s="10"/>
      <c r="AC1327" s="10"/>
      <c r="AD1327" s="10"/>
      <c r="AE1327" s="10"/>
      <c r="AF1327" s="10"/>
      <c r="AG1327" s="10"/>
      <c r="AH1327" s="10"/>
      <c r="AI1327" s="10"/>
      <c r="AJ1327" s="10"/>
      <c r="AK1327" s="10"/>
      <c r="AL1327" s="10"/>
      <c r="AM1327" s="10"/>
      <c r="AN1327" s="10"/>
      <c r="AO1327" s="10"/>
      <c r="AP1327" s="10"/>
      <c r="AQ1327" s="10"/>
      <c r="AR1327" s="10"/>
      <c r="AS1327" s="10"/>
      <c r="AT1327" s="10"/>
      <c r="AU1327" s="10"/>
      <c r="AV1327" s="10"/>
      <c r="AW1327" s="10"/>
      <c r="AX1327" s="10"/>
      <c r="AY1327" s="10"/>
      <c r="AZ1327" s="10"/>
      <c r="BA1327" s="10"/>
      <c r="BB1327" s="10"/>
      <c r="BC1327" s="10"/>
      <c r="BD1327" s="10"/>
      <c r="BE1327" s="10"/>
      <c r="BF1327" s="10"/>
      <c r="BG1327" s="10"/>
      <c r="BH1327" s="10"/>
    </row>
    <row r="1328" spans="1:60" s="83" customFormat="1" x14ac:dyDescent="0.25">
      <c r="A1328" s="91"/>
      <c r="B1328" s="92"/>
      <c r="O1328" s="10"/>
      <c r="P1328" s="10"/>
      <c r="Q1328" s="10"/>
      <c r="R1328" s="10"/>
      <c r="S1328" s="10"/>
      <c r="T1328" s="10"/>
      <c r="U1328" s="10"/>
      <c r="V1328" s="10"/>
      <c r="W1328" s="10"/>
      <c r="X1328" s="10"/>
      <c r="Y1328" s="10"/>
      <c r="Z1328" s="10"/>
      <c r="AA1328" s="10"/>
      <c r="AB1328" s="10"/>
      <c r="AC1328" s="10"/>
      <c r="AD1328" s="10"/>
      <c r="AE1328" s="10"/>
      <c r="AF1328" s="10"/>
      <c r="AG1328" s="10"/>
      <c r="AH1328" s="10"/>
      <c r="AI1328" s="10"/>
      <c r="AJ1328" s="10"/>
      <c r="AK1328" s="10"/>
      <c r="AL1328" s="10"/>
      <c r="AM1328" s="10"/>
      <c r="AN1328" s="10"/>
      <c r="AO1328" s="10"/>
      <c r="AP1328" s="10"/>
      <c r="AQ1328" s="10"/>
      <c r="AR1328" s="10"/>
      <c r="AS1328" s="10"/>
      <c r="AT1328" s="10"/>
      <c r="AU1328" s="10"/>
      <c r="AV1328" s="10"/>
      <c r="AW1328" s="10"/>
      <c r="AX1328" s="10"/>
      <c r="AY1328" s="10"/>
      <c r="AZ1328" s="10"/>
      <c r="BA1328" s="10"/>
      <c r="BB1328" s="10"/>
      <c r="BC1328" s="10"/>
      <c r="BD1328" s="10"/>
      <c r="BE1328" s="10"/>
      <c r="BF1328" s="10"/>
      <c r="BG1328" s="10"/>
      <c r="BH1328" s="10"/>
    </row>
    <row r="1329" spans="1:60" s="83" customFormat="1" x14ac:dyDescent="0.25">
      <c r="A1329" s="91"/>
      <c r="B1329" s="92"/>
      <c r="O1329" s="10"/>
      <c r="P1329" s="10"/>
      <c r="Q1329" s="10"/>
      <c r="R1329" s="10"/>
      <c r="S1329" s="10"/>
      <c r="T1329" s="10"/>
      <c r="U1329" s="10"/>
      <c r="V1329" s="10"/>
      <c r="W1329" s="10"/>
      <c r="X1329" s="10"/>
      <c r="Y1329" s="10"/>
      <c r="Z1329" s="10"/>
      <c r="AA1329" s="10"/>
      <c r="AB1329" s="10"/>
      <c r="AC1329" s="10"/>
      <c r="AD1329" s="10"/>
      <c r="AE1329" s="10"/>
      <c r="AF1329" s="10"/>
      <c r="AG1329" s="10"/>
      <c r="AH1329" s="10"/>
      <c r="AI1329" s="10"/>
      <c r="AJ1329" s="10"/>
      <c r="AK1329" s="10"/>
      <c r="AL1329" s="10"/>
      <c r="AM1329" s="10"/>
      <c r="AN1329" s="10"/>
      <c r="AO1329" s="10"/>
      <c r="AP1329" s="10"/>
      <c r="AQ1329" s="10"/>
      <c r="AR1329" s="10"/>
      <c r="AS1329" s="10"/>
      <c r="AT1329" s="10"/>
      <c r="AU1329" s="10"/>
      <c r="AV1329" s="10"/>
      <c r="AW1329" s="10"/>
      <c r="AX1329" s="10"/>
      <c r="AY1329" s="10"/>
      <c r="AZ1329" s="10"/>
      <c r="BA1329" s="10"/>
      <c r="BB1329" s="10"/>
      <c r="BC1329" s="10"/>
      <c r="BD1329" s="10"/>
      <c r="BE1329" s="10"/>
      <c r="BF1329" s="10"/>
      <c r="BG1329" s="10"/>
      <c r="BH1329" s="10"/>
    </row>
    <row r="1330" spans="1:60" s="83" customFormat="1" x14ac:dyDescent="0.25">
      <c r="A1330" s="91"/>
      <c r="B1330" s="92"/>
      <c r="O1330" s="10"/>
      <c r="P1330" s="10"/>
      <c r="Q1330" s="10"/>
      <c r="R1330" s="10"/>
      <c r="S1330" s="10"/>
      <c r="T1330" s="10"/>
      <c r="U1330" s="10"/>
      <c r="V1330" s="10"/>
      <c r="W1330" s="10"/>
      <c r="X1330" s="10"/>
      <c r="Y1330" s="10"/>
      <c r="Z1330" s="10"/>
      <c r="AA1330" s="10"/>
      <c r="AB1330" s="10"/>
      <c r="AC1330" s="10"/>
      <c r="AD1330" s="10"/>
      <c r="AE1330" s="10"/>
      <c r="AF1330" s="10"/>
      <c r="AG1330" s="10"/>
      <c r="AH1330" s="10"/>
      <c r="AI1330" s="10"/>
      <c r="AJ1330" s="10"/>
      <c r="AK1330" s="10"/>
      <c r="AL1330" s="10"/>
      <c r="AM1330" s="10"/>
      <c r="AN1330" s="10"/>
      <c r="AO1330" s="10"/>
      <c r="AP1330" s="10"/>
      <c r="AQ1330" s="10"/>
      <c r="AR1330" s="10"/>
      <c r="AS1330" s="10"/>
      <c r="AT1330" s="10"/>
      <c r="AU1330" s="10"/>
      <c r="AV1330" s="10"/>
      <c r="AW1330" s="10"/>
      <c r="AX1330" s="10"/>
      <c r="AY1330" s="10"/>
      <c r="AZ1330" s="10"/>
      <c r="BA1330" s="10"/>
      <c r="BB1330" s="10"/>
      <c r="BC1330" s="10"/>
      <c r="BD1330" s="10"/>
      <c r="BE1330" s="10"/>
      <c r="BF1330" s="10"/>
      <c r="BG1330" s="10"/>
      <c r="BH1330" s="10"/>
    </row>
    <row r="1331" spans="1:60" s="83" customFormat="1" x14ac:dyDescent="0.25">
      <c r="A1331" s="91"/>
      <c r="B1331" s="92"/>
      <c r="O1331" s="10"/>
      <c r="P1331" s="10"/>
      <c r="Q1331" s="10"/>
      <c r="R1331" s="10"/>
      <c r="S1331" s="10"/>
      <c r="T1331" s="10"/>
      <c r="U1331" s="10"/>
      <c r="V1331" s="10"/>
      <c r="W1331" s="10"/>
      <c r="X1331" s="10"/>
      <c r="Y1331" s="10"/>
      <c r="Z1331" s="10"/>
      <c r="AA1331" s="10"/>
      <c r="AB1331" s="10"/>
      <c r="AC1331" s="10"/>
      <c r="AD1331" s="10"/>
      <c r="AE1331" s="10"/>
      <c r="AF1331" s="10"/>
      <c r="AG1331" s="10"/>
      <c r="AH1331" s="10"/>
      <c r="AI1331" s="10"/>
      <c r="AJ1331" s="10"/>
      <c r="AK1331" s="10"/>
      <c r="AL1331" s="10"/>
      <c r="AM1331" s="10"/>
      <c r="AN1331" s="10"/>
      <c r="AO1331" s="10"/>
      <c r="AP1331" s="10"/>
      <c r="AQ1331" s="10"/>
      <c r="AR1331" s="10"/>
      <c r="AS1331" s="10"/>
      <c r="AT1331" s="10"/>
      <c r="AU1331" s="10"/>
      <c r="AV1331" s="10"/>
      <c r="AW1331" s="10"/>
      <c r="AX1331" s="10"/>
      <c r="AY1331" s="10"/>
      <c r="AZ1331" s="10"/>
      <c r="BA1331" s="10"/>
      <c r="BB1331" s="10"/>
      <c r="BC1331" s="10"/>
      <c r="BD1331" s="10"/>
      <c r="BE1331" s="10"/>
      <c r="BF1331" s="10"/>
      <c r="BG1331" s="10"/>
      <c r="BH1331" s="10"/>
    </row>
    <row r="1332" spans="1:60" s="83" customFormat="1" x14ac:dyDescent="0.25">
      <c r="A1332" s="91"/>
      <c r="B1332" s="92"/>
      <c r="O1332" s="10"/>
      <c r="P1332" s="10"/>
      <c r="Q1332" s="10"/>
      <c r="R1332" s="10"/>
      <c r="S1332" s="10"/>
      <c r="T1332" s="10"/>
      <c r="U1332" s="10"/>
      <c r="V1332" s="10"/>
      <c r="W1332" s="10"/>
      <c r="X1332" s="10"/>
      <c r="Y1332" s="10"/>
      <c r="Z1332" s="10"/>
      <c r="AA1332" s="10"/>
      <c r="AB1332" s="10"/>
      <c r="AC1332" s="10"/>
      <c r="AD1332" s="10"/>
      <c r="AE1332" s="10"/>
      <c r="AF1332" s="10"/>
      <c r="AG1332" s="10"/>
      <c r="AH1332" s="10"/>
      <c r="AI1332" s="10"/>
      <c r="AJ1332" s="10"/>
      <c r="AK1332" s="10"/>
      <c r="AL1332" s="10"/>
      <c r="AM1332" s="10"/>
      <c r="AN1332" s="10"/>
      <c r="AO1332" s="10"/>
      <c r="AP1332" s="10"/>
      <c r="AQ1332" s="10"/>
      <c r="AR1332" s="10"/>
      <c r="AS1332" s="10"/>
      <c r="AT1332" s="10"/>
      <c r="AU1332" s="10"/>
      <c r="AV1332" s="10"/>
      <c r="AW1332" s="10"/>
      <c r="AX1332" s="10"/>
      <c r="AY1332" s="10"/>
      <c r="AZ1332" s="10"/>
      <c r="BA1332" s="10"/>
      <c r="BB1332" s="10"/>
      <c r="BC1332" s="10"/>
      <c r="BD1332" s="10"/>
      <c r="BE1332" s="10"/>
      <c r="BF1332" s="10"/>
      <c r="BG1332" s="10"/>
      <c r="BH1332" s="10"/>
    </row>
    <row r="1333" spans="1:60" s="83" customFormat="1" x14ac:dyDescent="0.25">
      <c r="A1333" s="91"/>
      <c r="B1333" s="92"/>
      <c r="O1333" s="10"/>
      <c r="P1333" s="10"/>
      <c r="Q1333" s="10"/>
      <c r="R1333" s="10"/>
      <c r="S1333" s="10"/>
      <c r="T1333" s="10"/>
      <c r="U1333" s="10"/>
      <c r="V1333" s="10"/>
      <c r="W1333" s="10"/>
      <c r="X1333" s="10"/>
      <c r="Y1333" s="10"/>
      <c r="Z1333" s="10"/>
      <c r="AA1333" s="10"/>
      <c r="AB1333" s="10"/>
      <c r="AC1333" s="10"/>
      <c r="AD1333" s="10"/>
      <c r="AE1333" s="10"/>
      <c r="AF1333" s="10"/>
      <c r="AG1333" s="10"/>
      <c r="AH1333" s="10"/>
      <c r="AI1333" s="10"/>
      <c r="AJ1333" s="10"/>
      <c r="AK1333" s="10"/>
      <c r="AL1333" s="10"/>
      <c r="AM1333" s="10"/>
      <c r="AN1333" s="10"/>
      <c r="AO1333" s="10"/>
      <c r="AP1333" s="10"/>
      <c r="AQ1333" s="10"/>
      <c r="AR1333" s="10"/>
      <c r="AS1333" s="10"/>
      <c r="AT1333" s="10"/>
      <c r="AU1333" s="10"/>
      <c r="AV1333" s="10"/>
      <c r="AW1333" s="10"/>
      <c r="AX1333" s="10"/>
      <c r="AY1333" s="10"/>
      <c r="AZ1333" s="10"/>
      <c r="BA1333" s="10"/>
      <c r="BB1333" s="10"/>
      <c r="BC1333" s="10"/>
      <c r="BD1333" s="10"/>
      <c r="BE1333" s="10"/>
      <c r="BF1333" s="10"/>
      <c r="BG1333" s="10"/>
      <c r="BH1333" s="10"/>
    </row>
    <row r="1334" spans="1:60" s="83" customFormat="1" x14ac:dyDescent="0.25">
      <c r="A1334" s="91"/>
      <c r="B1334" s="92"/>
      <c r="O1334" s="10"/>
      <c r="P1334" s="10"/>
      <c r="Q1334" s="10"/>
      <c r="R1334" s="10"/>
      <c r="S1334" s="10"/>
      <c r="T1334" s="10"/>
      <c r="U1334" s="10"/>
      <c r="V1334" s="10"/>
      <c r="W1334" s="10"/>
      <c r="X1334" s="10"/>
      <c r="Y1334" s="10"/>
      <c r="Z1334" s="10"/>
      <c r="AA1334" s="10"/>
      <c r="AB1334" s="10"/>
      <c r="AC1334" s="10"/>
      <c r="AD1334" s="10"/>
      <c r="AE1334" s="10"/>
      <c r="AF1334" s="10"/>
      <c r="AG1334" s="10"/>
      <c r="AH1334" s="10"/>
      <c r="AI1334" s="10"/>
      <c r="AJ1334" s="10"/>
      <c r="AK1334" s="10"/>
      <c r="AL1334" s="10"/>
      <c r="AM1334" s="10"/>
      <c r="AN1334" s="10"/>
      <c r="AO1334" s="10"/>
      <c r="AP1334" s="10"/>
      <c r="AQ1334" s="10"/>
      <c r="AR1334" s="10"/>
      <c r="AS1334" s="10"/>
      <c r="AT1334" s="10"/>
      <c r="AU1334" s="10"/>
      <c r="AV1334" s="10"/>
      <c r="AW1334" s="10"/>
      <c r="AX1334" s="10"/>
      <c r="AY1334" s="10"/>
      <c r="AZ1334" s="10"/>
      <c r="BA1334" s="10"/>
      <c r="BB1334" s="10"/>
      <c r="BC1334" s="10"/>
      <c r="BD1334" s="10"/>
      <c r="BE1334" s="10"/>
      <c r="BF1334" s="10"/>
      <c r="BG1334" s="10"/>
      <c r="BH1334" s="10"/>
    </row>
    <row r="1335" spans="1:60" s="83" customFormat="1" x14ac:dyDescent="0.25">
      <c r="A1335" s="91"/>
      <c r="B1335" s="92"/>
      <c r="O1335" s="10"/>
      <c r="P1335" s="10"/>
      <c r="Q1335" s="10"/>
      <c r="R1335" s="10"/>
      <c r="S1335" s="10"/>
      <c r="T1335" s="10"/>
      <c r="U1335" s="10"/>
      <c r="V1335" s="10"/>
      <c r="W1335" s="10"/>
      <c r="X1335" s="10"/>
      <c r="Y1335" s="10"/>
      <c r="Z1335" s="10"/>
      <c r="AA1335" s="10"/>
      <c r="AB1335" s="10"/>
      <c r="AC1335" s="10"/>
      <c r="AD1335" s="10"/>
      <c r="AE1335" s="10"/>
      <c r="AF1335" s="10"/>
      <c r="AG1335" s="10"/>
      <c r="AH1335" s="10"/>
      <c r="AI1335" s="10"/>
      <c r="AJ1335" s="10"/>
      <c r="AK1335" s="10"/>
      <c r="AL1335" s="10"/>
      <c r="AM1335" s="10"/>
      <c r="AN1335" s="10"/>
      <c r="AO1335" s="10"/>
      <c r="AP1335" s="10"/>
      <c r="AQ1335" s="10"/>
      <c r="AR1335" s="10"/>
      <c r="AS1335" s="10"/>
      <c r="AT1335" s="10"/>
      <c r="AU1335" s="10"/>
      <c r="AV1335" s="10"/>
      <c r="AW1335" s="10"/>
      <c r="AX1335" s="10"/>
      <c r="AY1335" s="10"/>
      <c r="AZ1335" s="10"/>
      <c r="BA1335" s="10"/>
      <c r="BB1335" s="10"/>
      <c r="BC1335" s="10"/>
      <c r="BD1335" s="10"/>
      <c r="BE1335" s="10"/>
      <c r="BF1335" s="10"/>
      <c r="BG1335" s="10"/>
      <c r="BH1335" s="10"/>
    </row>
    <row r="1336" spans="1:60" s="83" customFormat="1" x14ac:dyDescent="0.25">
      <c r="A1336" s="91"/>
      <c r="B1336" s="92"/>
      <c r="O1336" s="10"/>
      <c r="P1336" s="10"/>
      <c r="Q1336" s="10"/>
      <c r="R1336" s="10"/>
      <c r="S1336" s="10"/>
      <c r="T1336" s="10"/>
      <c r="U1336" s="10"/>
      <c r="V1336" s="10"/>
      <c r="W1336" s="10"/>
      <c r="X1336" s="10"/>
      <c r="Y1336" s="10"/>
      <c r="Z1336" s="10"/>
      <c r="AA1336" s="10"/>
      <c r="AB1336" s="10"/>
      <c r="AC1336" s="10"/>
      <c r="AD1336" s="10"/>
      <c r="AE1336" s="10"/>
      <c r="AF1336" s="10"/>
      <c r="AG1336" s="10"/>
      <c r="AH1336" s="10"/>
      <c r="AI1336" s="10"/>
      <c r="AJ1336" s="10"/>
      <c r="AK1336" s="10"/>
      <c r="AL1336" s="10"/>
      <c r="AM1336" s="10"/>
      <c r="AN1336" s="10"/>
      <c r="AO1336" s="10"/>
      <c r="AP1336" s="10"/>
      <c r="AQ1336" s="10"/>
      <c r="AR1336" s="10"/>
      <c r="AS1336" s="10"/>
      <c r="AT1336" s="10"/>
      <c r="AU1336" s="10"/>
      <c r="AV1336" s="10"/>
      <c r="AW1336" s="10"/>
      <c r="AX1336" s="10"/>
      <c r="AY1336" s="10"/>
      <c r="AZ1336" s="10"/>
      <c r="BA1336" s="10"/>
      <c r="BB1336" s="10"/>
      <c r="BC1336" s="10"/>
      <c r="BD1336" s="10"/>
      <c r="BE1336" s="10"/>
      <c r="BF1336" s="10"/>
      <c r="BG1336" s="10"/>
      <c r="BH1336" s="10"/>
    </row>
    <row r="1337" spans="1:60" s="83" customFormat="1" x14ac:dyDescent="0.25">
      <c r="A1337" s="91"/>
      <c r="B1337" s="92"/>
      <c r="O1337" s="10"/>
      <c r="P1337" s="10"/>
      <c r="Q1337" s="10"/>
      <c r="R1337" s="10"/>
      <c r="S1337" s="10"/>
      <c r="T1337" s="10"/>
      <c r="U1337" s="10"/>
      <c r="V1337" s="10"/>
      <c r="W1337" s="10"/>
      <c r="X1337" s="10"/>
      <c r="Y1337" s="10"/>
      <c r="Z1337" s="10"/>
      <c r="AA1337" s="10"/>
      <c r="AB1337" s="10"/>
      <c r="AC1337" s="10"/>
      <c r="AD1337" s="10"/>
      <c r="AE1337" s="10"/>
      <c r="AF1337" s="10"/>
      <c r="AG1337" s="10"/>
      <c r="AH1337" s="10"/>
      <c r="AI1337" s="10"/>
      <c r="AJ1337" s="10"/>
      <c r="AK1337" s="10"/>
      <c r="AL1337" s="10"/>
      <c r="AM1337" s="10"/>
      <c r="AN1337" s="10"/>
      <c r="AO1337" s="10"/>
      <c r="AP1337" s="10"/>
      <c r="AQ1337" s="10"/>
      <c r="AR1337" s="10"/>
      <c r="AS1337" s="10"/>
      <c r="AT1337" s="10"/>
      <c r="AU1337" s="10"/>
      <c r="AV1337" s="10"/>
      <c r="AW1337" s="10"/>
      <c r="AX1337" s="10"/>
      <c r="AY1337" s="10"/>
      <c r="AZ1337" s="10"/>
      <c r="BA1337" s="10"/>
      <c r="BB1337" s="10"/>
      <c r="BC1337" s="10"/>
      <c r="BD1337" s="10"/>
      <c r="BE1337" s="10"/>
      <c r="BF1337" s="10"/>
      <c r="BG1337" s="10"/>
      <c r="BH1337" s="10"/>
    </row>
    <row r="1338" spans="1:60" s="83" customFormat="1" x14ac:dyDescent="0.25">
      <c r="A1338" s="91"/>
      <c r="B1338" s="92"/>
      <c r="O1338" s="10"/>
      <c r="P1338" s="10"/>
      <c r="Q1338" s="10"/>
      <c r="R1338" s="10"/>
      <c r="S1338" s="10"/>
      <c r="T1338" s="10"/>
      <c r="U1338" s="10"/>
      <c r="V1338" s="10"/>
      <c r="W1338" s="10"/>
      <c r="X1338" s="10"/>
      <c r="Y1338" s="10"/>
      <c r="Z1338" s="10"/>
      <c r="AA1338" s="10"/>
      <c r="AB1338" s="10"/>
      <c r="AC1338" s="10"/>
      <c r="AD1338" s="10"/>
      <c r="AE1338" s="10"/>
      <c r="AF1338" s="10"/>
      <c r="AG1338" s="10"/>
      <c r="AH1338" s="10"/>
      <c r="AI1338" s="10"/>
      <c r="AJ1338" s="10"/>
      <c r="AK1338" s="10"/>
      <c r="AL1338" s="10"/>
      <c r="AM1338" s="10"/>
      <c r="AN1338" s="10"/>
      <c r="AO1338" s="10"/>
      <c r="AP1338" s="10"/>
      <c r="AQ1338" s="10"/>
      <c r="AR1338" s="10"/>
      <c r="AS1338" s="10"/>
      <c r="AT1338" s="10"/>
      <c r="AU1338" s="10"/>
      <c r="AV1338" s="10"/>
      <c r="AW1338" s="10"/>
      <c r="AX1338" s="10"/>
      <c r="AY1338" s="10"/>
      <c r="AZ1338" s="10"/>
      <c r="BA1338" s="10"/>
      <c r="BB1338" s="10"/>
      <c r="BC1338" s="10"/>
      <c r="BD1338" s="10"/>
      <c r="BE1338" s="10"/>
      <c r="BF1338" s="10"/>
      <c r="BG1338" s="10"/>
      <c r="BH1338" s="10"/>
    </row>
    <row r="1339" spans="1:60" s="83" customFormat="1" x14ac:dyDescent="0.25">
      <c r="A1339" s="91"/>
      <c r="B1339" s="92"/>
      <c r="O1339" s="10"/>
      <c r="P1339" s="10"/>
      <c r="Q1339" s="10"/>
      <c r="R1339" s="10"/>
      <c r="S1339" s="10"/>
      <c r="T1339" s="10"/>
      <c r="U1339" s="10"/>
      <c r="V1339" s="10"/>
      <c r="W1339" s="10"/>
      <c r="X1339" s="10"/>
      <c r="Y1339" s="10"/>
      <c r="Z1339" s="10"/>
      <c r="AA1339" s="10"/>
      <c r="AB1339" s="10"/>
      <c r="AC1339" s="10"/>
      <c r="AD1339" s="10"/>
      <c r="AE1339" s="10"/>
      <c r="AF1339" s="10"/>
      <c r="AG1339" s="10"/>
      <c r="AH1339" s="10"/>
      <c r="AI1339" s="10"/>
      <c r="AJ1339" s="10"/>
      <c r="AK1339" s="10"/>
      <c r="AL1339" s="10"/>
      <c r="AM1339" s="10"/>
      <c r="AN1339" s="10"/>
      <c r="AO1339" s="10"/>
      <c r="AP1339" s="10"/>
      <c r="AQ1339" s="10"/>
      <c r="AR1339" s="10"/>
      <c r="AS1339" s="10"/>
      <c r="AT1339" s="10"/>
      <c r="AU1339" s="10"/>
      <c r="AV1339" s="10"/>
      <c r="AW1339" s="10"/>
      <c r="AX1339" s="10"/>
      <c r="AY1339" s="10"/>
      <c r="AZ1339" s="10"/>
      <c r="BA1339" s="10"/>
      <c r="BB1339" s="10"/>
      <c r="BC1339" s="10"/>
      <c r="BD1339" s="10"/>
      <c r="BE1339" s="10"/>
      <c r="BF1339" s="10"/>
      <c r="BG1339" s="10"/>
      <c r="BH1339" s="10"/>
    </row>
    <row r="1340" spans="1:60" s="83" customFormat="1" x14ac:dyDescent="0.25">
      <c r="A1340" s="91"/>
      <c r="B1340" s="92"/>
      <c r="O1340" s="10"/>
      <c r="P1340" s="10"/>
      <c r="Q1340" s="10"/>
      <c r="R1340" s="10"/>
      <c r="S1340" s="10"/>
      <c r="T1340" s="10"/>
      <c r="U1340" s="10"/>
      <c r="V1340" s="10"/>
      <c r="W1340" s="10"/>
      <c r="X1340" s="10"/>
      <c r="Y1340" s="10"/>
      <c r="Z1340" s="10"/>
      <c r="AA1340" s="10"/>
      <c r="AB1340" s="10"/>
      <c r="AC1340" s="10"/>
      <c r="AD1340" s="10"/>
      <c r="AE1340" s="10"/>
      <c r="AF1340" s="10"/>
      <c r="AG1340" s="10"/>
      <c r="AH1340" s="10"/>
      <c r="AI1340" s="10"/>
      <c r="AJ1340" s="10"/>
      <c r="AK1340" s="10"/>
      <c r="AL1340" s="10"/>
      <c r="AM1340" s="10"/>
      <c r="AN1340" s="10"/>
      <c r="AO1340" s="10"/>
      <c r="AP1340" s="10"/>
      <c r="AQ1340" s="10"/>
      <c r="AR1340" s="10"/>
      <c r="AS1340" s="10"/>
      <c r="AT1340" s="10"/>
      <c r="AU1340" s="10"/>
      <c r="AV1340" s="10"/>
      <c r="AW1340" s="10"/>
      <c r="AX1340" s="10"/>
      <c r="AY1340" s="10"/>
      <c r="AZ1340" s="10"/>
      <c r="BA1340" s="10"/>
      <c r="BB1340" s="10"/>
      <c r="BC1340" s="10"/>
      <c r="BD1340" s="10"/>
      <c r="BE1340" s="10"/>
      <c r="BF1340" s="10"/>
      <c r="BG1340" s="10"/>
      <c r="BH1340" s="10"/>
    </row>
    <row r="1341" spans="1:60" s="83" customFormat="1" x14ac:dyDescent="0.25">
      <c r="A1341" s="91"/>
      <c r="B1341" s="92"/>
      <c r="O1341" s="10"/>
      <c r="P1341" s="10"/>
      <c r="Q1341" s="10"/>
      <c r="R1341" s="10"/>
      <c r="S1341" s="10"/>
      <c r="T1341" s="10"/>
      <c r="U1341" s="10"/>
      <c r="V1341" s="10"/>
      <c r="W1341" s="10"/>
      <c r="X1341" s="10"/>
      <c r="Y1341" s="10"/>
      <c r="Z1341" s="10"/>
      <c r="AA1341" s="10"/>
      <c r="AB1341" s="10"/>
      <c r="AC1341" s="10"/>
      <c r="AD1341" s="10"/>
      <c r="AE1341" s="10"/>
      <c r="AF1341" s="10"/>
      <c r="AG1341" s="10"/>
      <c r="AH1341" s="10"/>
      <c r="AI1341" s="10"/>
      <c r="AJ1341" s="10"/>
      <c r="AK1341" s="10"/>
      <c r="AL1341" s="10"/>
      <c r="AM1341" s="10"/>
      <c r="AN1341" s="10"/>
      <c r="AO1341" s="10"/>
      <c r="AP1341" s="10"/>
      <c r="AQ1341" s="10"/>
      <c r="AR1341" s="10"/>
      <c r="AS1341" s="10"/>
      <c r="AT1341" s="10"/>
      <c r="AU1341" s="10"/>
      <c r="AV1341" s="10"/>
      <c r="AW1341" s="10"/>
      <c r="AX1341" s="10"/>
      <c r="AY1341" s="10"/>
      <c r="AZ1341" s="10"/>
      <c r="BA1341" s="10"/>
      <c r="BB1341" s="10"/>
      <c r="BC1341" s="10"/>
      <c r="BD1341" s="10"/>
      <c r="BE1341" s="10"/>
      <c r="BF1341" s="10"/>
      <c r="BG1341" s="10"/>
      <c r="BH1341" s="10"/>
    </row>
    <row r="1342" spans="1:60" s="83" customFormat="1" x14ac:dyDescent="0.25">
      <c r="A1342" s="91"/>
      <c r="B1342" s="92"/>
      <c r="O1342" s="10"/>
      <c r="P1342" s="10"/>
      <c r="Q1342" s="10"/>
      <c r="R1342" s="10"/>
      <c r="S1342" s="10"/>
      <c r="T1342" s="10"/>
      <c r="U1342" s="10"/>
      <c r="V1342" s="10"/>
      <c r="W1342" s="10"/>
      <c r="X1342" s="10"/>
      <c r="Y1342" s="10"/>
      <c r="Z1342" s="10"/>
      <c r="AA1342" s="10"/>
      <c r="AB1342" s="10"/>
      <c r="AC1342" s="10"/>
      <c r="AD1342" s="10"/>
      <c r="AE1342" s="10"/>
      <c r="AF1342" s="10"/>
      <c r="AG1342" s="10"/>
      <c r="AH1342" s="10"/>
      <c r="AI1342" s="10"/>
      <c r="AJ1342" s="10"/>
      <c r="AK1342" s="10"/>
      <c r="AL1342" s="10"/>
      <c r="AM1342" s="10"/>
      <c r="AN1342" s="10"/>
      <c r="AO1342" s="10"/>
      <c r="AP1342" s="10"/>
      <c r="AQ1342" s="10"/>
      <c r="AR1342" s="10"/>
      <c r="AS1342" s="10"/>
      <c r="AT1342" s="10"/>
      <c r="AU1342" s="10"/>
      <c r="AV1342" s="10"/>
      <c r="AW1342" s="10"/>
      <c r="AX1342" s="10"/>
      <c r="AY1342" s="10"/>
      <c r="AZ1342" s="10"/>
      <c r="BA1342" s="10"/>
      <c r="BB1342" s="10"/>
      <c r="BC1342" s="10"/>
      <c r="BD1342" s="10"/>
      <c r="BE1342" s="10"/>
      <c r="BF1342" s="10"/>
      <c r="BG1342" s="10"/>
      <c r="BH1342" s="10"/>
    </row>
    <row r="1343" spans="1:60" s="83" customFormat="1" x14ac:dyDescent="0.25">
      <c r="A1343" s="91"/>
      <c r="B1343" s="92"/>
      <c r="O1343" s="10"/>
      <c r="P1343" s="10"/>
      <c r="Q1343" s="10"/>
      <c r="R1343" s="10"/>
      <c r="S1343" s="10"/>
      <c r="T1343" s="10"/>
      <c r="U1343" s="10"/>
      <c r="V1343" s="10"/>
      <c r="W1343" s="10"/>
      <c r="X1343" s="10"/>
      <c r="Y1343" s="10"/>
      <c r="Z1343" s="10"/>
      <c r="AA1343" s="10"/>
      <c r="AB1343" s="10"/>
      <c r="AC1343" s="10"/>
      <c r="AD1343" s="10"/>
      <c r="AE1343" s="10"/>
      <c r="AF1343" s="10"/>
      <c r="AG1343" s="10"/>
      <c r="AH1343" s="10"/>
      <c r="AI1343" s="10"/>
      <c r="AJ1343" s="10"/>
      <c r="AK1343" s="10"/>
      <c r="AL1343" s="10"/>
      <c r="AM1343" s="10"/>
      <c r="AN1343" s="10"/>
      <c r="AO1343" s="10"/>
      <c r="AP1343" s="10"/>
      <c r="AQ1343" s="10"/>
      <c r="AR1343" s="10"/>
      <c r="AS1343" s="10"/>
      <c r="AT1343" s="10"/>
      <c r="AU1343" s="10"/>
      <c r="AV1343" s="10"/>
      <c r="AW1343" s="10"/>
      <c r="AX1343" s="10"/>
      <c r="AY1343" s="10"/>
      <c r="AZ1343" s="10"/>
      <c r="BA1343" s="10"/>
      <c r="BB1343" s="10"/>
      <c r="BC1343" s="10"/>
      <c r="BD1343" s="10"/>
      <c r="BE1343" s="10"/>
      <c r="BF1343" s="10"/>
      <c r="BG1343" s="10"/>
      <c r="BH1343" s="10"/>
    </row>
    <row r="1344" spans="1:60" s="83" customFormat="1" x14ac:dyDescent="0.25">
      <c r="A1344" s="91"/>
      <c r="B1344" s="92"/>
      <c r="O1344" s="10"/>
      <c r="P1344" s="10"/>
      <c r="Q1344" s="10"/>
      <c r="R1344" s="10"/>
      <c r="S1344" s="10"/>
      <c r="T1344" s="10"/>
      <c r="U1344" s="10"/>
      <c r="V1344" s="10"/>
      <c r="W1344" s="10"/>
      <c r="X1344" s="10"/>
      <c r="Y1344" s="10"/>
      <c r="Z1344" s="10"/>
      <c r="AA1344" s="10"/>
      <c r="AB1344" s="10"/>
      <c r="AC1344" s="10"/>
      <c r="AD1344" s="10"/>
      <c r="AE1344" s="10"/>
      <c r="AF1344" s="10"/>
      <c r="AG1344" s="10"/>
      <c r="AH1344" s="10"/>
      <c r="AI1344" s="10"/>
      <c r="AJ1344" s="10"/>
      <c r="AK1344" s="10"/>
      <c r="AL1344" s="10"/>
      <c r="AM1344" s="10"/>
      <c r="AN1344" s="10"/>
      <c r="AO1344" s="10"/>
      <c r="AP1344" s="10"/>
      <c r="AQ1344" s="10"/>
      <c r="AR1344" s="10"/>
      <c r="AS1344" s="10"/>
      <c r="AT1344" s="10"/>
      <c r="AU1344" s="10"/>
      <c r="AV1344" s="10"/>
      <c r="AW1344" s="10"/>
      <c r="AX1344" s="10"/>
      <c r="AY1344" s="10"/>
      <c r="AZ1344" s="10"/>
      <c r="BA1344" s="10"/>
      <c r="BB1344" s="10"/>
      <c r="BC1344" s="10"/>
      <c r="BD1344" s="10"/>
      <c r="BE1344" s="10"/>
      <c r="BF1344" s="10"/>
      <c r="BG1344" s="10"/>
      <c r="BH1344" s="10"/>
    </row>
    <row r="1345" spans="1:60" s="83" customFormat="1" x14ac:dyDescent="0.25">
      <c r="A1345" s="91"/>
      <c r="B1345" s="92"/>
      <c r="O1345" s="10"/>
      <c r="P1345" s="10"/>
      <c r="Q1345" s="10"/>
      <c r="R1345" s="10"/>
      <c r="S1345" s="10"/>
      <c r="T1345" s="10"/>
      <c r="U1345" s="10"/>
      <c r="V1345" s="10"/>
      <c r="W1345" s="10"/>
      <c r="X1345" s="10"/>
      <c r="Y1345" s="10"/>
      <c r="Z1345" s="10"/>
      <c r="AA1345" s="10"/>
      <c r="AB1345" s="10"/>
      <c r="AC1345" s="10"/>
      <c r="AD1345" s="10"/>
      <c r="AE1345" s="10"/>
      <c r="AF1345" s="10"/>
      <c r="AG1345" s="10"/>
      <c r="AH1345" s="10"/>
      <c r="AI1345" s="10"/>
      <c r="AJ1345" s="10"/>
      <c r="AK1345" s="10"/>
      <c r="AL1345" s="10"/>
      <c r="AM1345" s="10"/>
      <c r="AN1345" s="10"/>
      <c r="AO1345" s="10"/>
      <c r="AP1345" s="10"/>
      <c r="AQ1345" s="10"/>
      <c r="AR1345" s="10"/>
      <c r="AS1345" s="10"/>
      <c r="AT1345" s="10"/>
      <c r="AU1345" s="10"/>
      <c r="AV1345" s="10"/>
      <c r="AW1345" s="10"/>
      <c r="AX1345" s="10"/>
      <c r="AY1345" s="10"/>
      <c r="AZ1345" s="10"/>
      <c r="BA1345" s="10"/>
      <c r="BB1345" s="10"/>
      <c r="BC1345" s="10"/>
      <c r="BD1345" s="10"/>
      <c r="BE1345" s="10"/>
      <c r="BF1345" s="10"/>
      <c r="BG1345" s="10"/>
      <c r="BH1345" s="10"/>
    </row>
    <row r="1346" spans="1:60" s="83" customFormat="1" x14ac:dyDescent="0.25">
      <c r="A1346" s="91"/>
      <c r="B1346" s="92"/>
      <c r="O1346" s="10"/>
      <c r="P1346" s="10"/>
      <c r="Q1346" s="10"/>
      <c r="R1346" s="10"/>
      <c r="S1346" s="10"/>
      <c r="T1346" s="10"/>
      <c r="U1346" s="10"/>
      <c r="V1346" s="10"/>
      <c r="W1346" s="10"/>
      <c r="X1346" s="10"/>
      <c r="Y1346" s="10"/>
      <c r="Z1346" s="10"/>
      <c r="AA1346" s="10"/>
      <c r="AB1346" s="10"/>
      <c r="AC1346" s="10"/>
      <c r="AD1346" s="10"/>
      <c r="AE1346" s="10"/>
      <c r="AF1346" s="10"/>
      <c r="AG1346" s="10"/>
      <c r="AH1346" s="10"/>
      <c r="AI1346" s="10"/>
      <c r="AJ1346" s="10"/>
      <c r="AK1346" s="10"/>
      <c r="AL1346" s="10"/>
      <c r="AM1346" s="10"/>
      <c r="AN1346" s="10"/>
      <c r="AO1346" s="10"/>
      <c r="AP1346" s="10"/>
      <c r="AQ1346" s="10"/>
      <c r="AR1346" s="10"/>
      <c r="AS1346" s="10"/>
      <c r="AT1346" s="10"/>
      <c r="AU1346" s="10"/>
      <c r="AV1346" s="10"/>
      <c r="AW1346" s="10"/>
      <c r="AX1346" s="10"/>
      <c r="AY1346" s="10"/>
      <c r="AZ1346" s="10"/>
      <c r="BA1346" s="10"/>
      <c r="BB1346" s="10"/>
      <c r="BC1346" s="10"/>
      <c r="BD1346" s="10"/>
      <c r="BE1346" s="10"/>
      <c r="BF1346" s="10"/>
      <c r="BG1346" s="10"/>
      <c r="BH1346" s="10"/>
    </row>
    <row r="1347" spans="1:60" s="83" customFormat="1" x14ac:dyDescent="0.25">
      <c r="A1347" s="91"/>
      <c r="B1347" s="92"/>
      <c r="O1347" s="10"/>
      <c r="P1347" s="10"/>
      <c r="Q1347" s="10"/>
      <c r="R1347" s="10"/>
      <c r="S1347" s="10"/>
      <c r="T1347" s="10"/>
      <c r="U1347" s="10"/>
      <c r="V1347" s="10"/>
      <c r="W1347" s="10"/>
      <c r="X1347" s="10"/>
      <c r="Y1347" s="10"/>
      <c r="Z1347" s="10"/>
      <c r="AA1347" s="10"/>
      <c r="AB1347" s="10"/>
      <c r="AC1347" s="10"/>
      <c r="AD1347" s="10"/>
      <c r="AE1347" s="10"/>
      <c r="AF1347" s="10"/>
      <c r="AG1347" s="10"/>
      <c r="AH1347" s="10"/>
      <c r="AI1347" s="10"/>
      <c r="AJ1347" s="10"/>
      <c r="AK1347" s="10"/>
      <c r="AL1347" s="10"/>
      <c r="AM1347" s="10"/>
      <c r="AN1347" s="10"/>
      <c r="AO1347" s="10"/>
      <c r="AP1347" s="10"/>
      <c r="AQ1347" s="10"/>
      <c r="AR1347" s="10"/>
      <c r="AS1347" s="10"/>
      <c r="AT1347" s="10"/>
      <c r="AU1347" s="10"/>
      <c r="AV1347" s="10"/>
      <c r="AW1347" s="10"/>
      <c r="AX1347" s="10"/>
      <c r="AY1347" s="10"/>
      <c r="AZ1347" s="10"/>
      <c r="BA1347" s="10"/>
      <c r="BB1347" s="10"/>
      <c r="BC1347" s="10"/>
      <c r="BD1347" s="10"/>
      <c r="BE1347" s="10"/>
      <c r="BF1347" s="10"/>
      <c r="BG1347" s="10"/>
      <c r="BH1347" s="10"/>
    </row>
    <row r="1348" spans="1:60" s="83" customFormat="1" x14ac:dyDescent="0.25">
      <c r="A1348" s="91"/>
      <c r="B1348" s="92"/>
      <c r="O1348" s="10"/>
      <c r="P1348" s="10"/>
      <c r="Q1348" s="10"/>
      <c r="R1348" s="10"/>
      <c r="S1348" s="10"/>
      <c r="T1348" s="10"/>
      <c r="U1348" s="10"/>
      <c r="V1348" s="10"/>
      <c r="W1348" s="10"/>
      <c r="X1348" s="10"/>
      <c r="Y1348" s="10"/>
      <c r="Z1348" s="10"/>
      <c r="AA1348" s="10"/>
      <c r="AB1348" s="10"/>
      <c r="AC1348" s="10"/>
      <c r="AD1348" s="10"/>
      <c r="AE1348" s="10"/>
      <c r="AF1348" s="10"/>
      <c r="AG1348" s="10"/>
      <c r="AH1348" s="10"/>
      <c r="AI1348" s="10"/>
      <c r="AJ1348" s="10"/>
      <c r="AK1348" s="10"/>
      <c r="AL1348" s="10"/>
      <c r="AM1348" s="10"/>
      <c r="AN1348" s="10"/>
      <c r="AO1348" s="10"/>
      <c r="AP1348" s="10"/>
      <c r="AQ1348" s="10"/>
      <c r="AR1348" s="10"/>
      <c r="AS1348" s="10"/>
      <c r="AT1348" s="10"/>
      <c r="AU1348" s="10"/>
      <c r="AV1348" s="10"/>
      <c r="AW1348" s="10"/>
      <c r="AX1348" s="10"/>
      <c r="AY1348" s="10"/>
      <c r="AZ1348" s="10"/>
      <c r="BA1348" s="10"/>
      <c r="BB1348" s="10"/>
      <c r="BC1348" s="10"/>
      <c r="BD1348" s="10"/>
      <c r="BE1348" s="10"/>
      <c r="BF1348" s="10"/>
      <c r="BG1348" s="10"/>
      <c r="BH1348" s="10"/>
    </row>
    <row r="1349" spans="1:60" s="83" customFormat="1" x14ac:dyDescent="0.25">
      <c r="A1349" s="91"/>
      <c r="B1349" s="92"/>
      <c r="O1349" s="10"/>
      <c r="P1349" s="10"/>
      <c r="Q1349" s="10"/>
      <c r="R1349" s="10"/>
      <c r="S1349" s="10"/>
      <c r="T1349" s="10"/>
      <c r="U1349" s="10"/>
      <c r="V1349" s="10"/>
      <c r="W1349" s="10"/>
      <c r="X1349" s="10"/>
      <c r="Y1349" s="10"/>
      <c r="Z1349" s="10"/>
      <c r="AA1349" s="10"/>
      <c r="AB1349" s="10"/>
      <c r="AC1349" s="10"/>
      <c r="AD1349" s="10"/>
      <c r="AE1349" s="10"/>
      <c r="AF1349" s="10"/>
      <c r="AG1349" s="10"/>
      <c r="AH1349" s="10"/>
      <c r="AI1349" s="10"/>
      <c r="AJ1349" s="10"/>
      <c r="AK1349" s="10"/>
      <c r="AL1349" s="10"/>
      <c r="AM1349" s="10"/>
      <c r="AN1349" s="10"/>
      <c r="AO1349" s="10"/>
      <c r="AP1349" s="10"/>
      <c r="AQ1349" s="10"/>
      <c r="AR1349" s="10"/>
      <c r="AS1349" s="10"/>
      <c r="AT1349" s="10"/>
      <c r="AU1349" s="10"/>
      <c r="AV1349" s="10"/>
      <c r="AW1349" s="10"/>
      <c r="AX1349" s="10"/>
      <c r="AY1349" s="10"/>
      <c r="AZ1349" s="10"/>
      <c r="BA1349" s="10"/>
      <c r="BB1349" s="10"/>
      <c r="BC1349" s="10"/>
      <c r="BD1349" s="10"/>
      <c r="BE1349" s="10"/>
      <c r="BF1349" s="10"/>
      <c r="BG1349" s="10"/>
      <c r="BH1349" s="10"/>
    </row>
    <row r="1350" spans="1:60" s="83" customFormat="1" x14ac:dyDescent="0.25">
      <c r="A1350" s="91"/>
      <c r="B1350" s="92"/>
      <c r="O1350" s="10"/>
      <c r="P1350" s="10"/>
      <c r="Q1350" s="10"/>
      <c r="R1350" s="10"/>
      <c r="S1350" s="10"/>
      <c r="T1350" s="10"/>
      <c r="U1350" s="10"/>
      <c r="V1350" s="10"/>
      <c r="W1350" s="10"/>
      <c r="X1350" s="10"/>
      <c r="Y1350" s="10"/>
      <c r="Z1350" s="10"/>
      <c r="AA1350" s="10"/>
      <c r="AB1350" s="10"/>
      <c r="AC1350" s="10"/>
      <c r="AD1350" s="10"/>
      <c r="AE1350" s="10"/>
      <c r="AF1350" s="10"/>
      <c r="AG1350" s="10"/>
      <c r="AH1350" s="10"/>
      <c r="AI1350" s="10"/>
      <c r="AJ1350" s="10"/>
      <c r="AK1350" s="10"/>
      <c r="AL1350" s="10"/>
      <c r="AM1350" s="10"/>
      <c r="AN1350" s="10"/>
      <c r="AO1350" s="10"/>
      <c r="AP1350" s="10"/>
      <c r="AQ1350" s="10"/>
      <c r="AR1350" s="10"/>
      <c r="AS1350" s="10"/>
      <c r="AT1350" s="10"/>
      <c r="AU1350" s="10"/>
      <c r="AV1350" s="10"/>
      <c r="AW1350" s="10"/>
      <c r="AX1350" s="10"/>
      <c r="AY1350" s="10"/>
      <c r="AZ1350" s="10"/>
      <c r="BA1350" s="10"/>
      <c r="BB1350" s="10"/>
      <c r="BC1350" s="10"/>
      <c r="BD1350" s="10"/>
      <c r="BE1350" s="10"/>
      <c r="BF1350" s="10"/>
      <c r="BG1350" s="10"/>
      <c r="BH1350" s="10"/>
    </row>
    <row r="1351" spans="1:60" s="83" customFormat="1" x14ac:dyDescent="0.25">
      <c r="A1351" s="91"/>
      <c r="B1351" s="92"/>
      <c r="O1351" s="10"/>
      <c r="P1351" s="10"/>
      <c r="Q1351" s="10"/>
      <c r="R1351" s="10"/>
      <c r="S1351" s="10"/>
      <c r="T1351" s="10"/>
      <c r="U1351" s="10"/>
      <c r="V1351" s="10"/>
      <c r="W1351" s="10"/>
      <c r="X1351" s="10"/>
      <c r="Y1351" s="10"/>
      <c r="Z1351" s="10"/>
      <c r="AA1351" s="10"/>
      <c r="AB1351" s="10"/>
      <c r="AC1351" s="10"/>
      <c r="AD1351" s="10"/>
      <c r="AE1351" s="10"/>
      <c r="AF1351" s="10"/>
      <c r="AG1351" s="10"/>
      <c r="AH1351" s="10"/>
      <c r="AI1351" s="10"/>
      <c r="AJ1351" s="10"/>
      <c r="AK1351" s="10"/>
      <c r="AL1351" s="10"/>
      <c r="AM1351" s="10"/>
      <c r="AN1351" s="10"/>
      <c r="AO1351" s="10"/>
      <c r="AP1351" s="10"/>
      <c r="AQ1351" s="10"/>
      <c r="AR1351" s="10"/>
      <c r="AS1351" s="10"/>
      <c r="AT1351" s="10"/>
      <c r="AU1351" s="10"/>
      <c r="AV1351" s="10"/>
      <c r="AW1351" s="10"/>
      <c r="AX1351" s="10"/>
      <c r="AY1351" s="10"/>
      <c r="AZ1351" s="10"/>
      <c r="BA1351" s="10"/>
      <c r="BB1351" s="10"/>
      <c r="BC1351" s="10"/>
      <c r="BD1351" s="10"/>
      <c r="BE1351" s="10"/>
      <c r="BF1351" s="10"/>
      <c r="BG1351" s="10"/>
      <c r="BH1351" s="10"/>
    </row>
    <row r="1352" spans="1:60" s="83" customFormat="1" x14ac:dyDescent="0.25">
      <c r="A1352" s="91"/>
      <c r="B1352" s="92"/>
      <c r="O1352" s="10"/>
      <c r="P1352" s="10"/>
      <c r="Q1352" s="10"/>
      <c r="R1352" s="10"/>
      <c r="S1352" s="10"/>
      <c r="T1352" s="10"/>
      <c r="U1352" s="10"/>
      <c r="V1352" s="10"/>
      <c r="W1352" s="10"/>
      <c r="X1352" s="10"/>
      <c r="Y1352" s="10"/>
      <c r="Z1352" s="10"/>
      <c r="AA1352" s="10"/>
      <c r="AB1352" s="10"/>
      <c r="AC1352" s="10"/>
      <c r="AD1352" s="10"/>
      <c r="AE1352" s="10"/>
      <c r="AF1352" s="10"/>
      <c r="AG1352" s="10"/>
      <c r="AH1352" s="10"/>
      <c r="AI1352" s="10"/>
      <c r="AJ1352" s="10"/>
      <c r="AK1352" s="10"/>
      <c r="AL1352" s="10"/>
      <c r="AM1352" s="10"/>
      <c r="AN1352" s="10"/>
      <c r="AO1352" s="10"/>
      <c r="AP1352" s="10"/>
      <c r="AQ1352" s="10"/>
      <c r="AR1352" s="10"/>
      <c r="AS1352" s="10"/>
      <c r="AT1352" s="10"/>
      <c r="AU1352" s="10"/>
      <c r="AV1352" s="10"/>
      <c r="AW1352" s="10"/>
      <c r="AX1352" s="10"/>
      <c r="AY1352" s="10"/>
      <c r="AZ1352" s="10"/>
      <c r="BA1352" s="10"/>
      <c r="BB1352" s="10"/>
      <c r="BC1352" s="10"/>
      <c r="BD1352" s="10"/>
      <c r="BE1352" s="10"/>
      <c r="BF1352" s="10"/>
      <c r="BG1352" s="10"/>
      <c r="BH1352" s="10"/>
    </row>
    <row r="1353" spans="1:60" s="83" customFormat="1" x14ac:dyDescent="0.25">
      <c r="A1353" s="91"/>
      <c r="B1353" s="92"/>
      <c r="O1353" s="10"/>
      <c r="P1353" s="10"/>
      <c r="Q1353" s="10"/>
      <c r="R1353" s="10"/>
      <c r="S1353" s="10"/>
      <c r="T1353" s="10"/>
      <c r="U1353" s="10"/>
      <c r="V1353" s="10"/>
      <c r="W1353" s="10"/>
      <c r="X1353" s="10"/>
      <c r="Y1353" s="10"/>
      <c r="Z1353" s="10"/>
      <c r="AA1353" s="10"/>
      <c r="AB1353" s="10"/>
      <c r="AC1353" s="10"/>
      <c r="AD1353" s="10"/>
      <c r="AE1353" s="10"/>
      <c r="AF1353" s="10"/>
      <c r="AG1353" s="10"/>
      <c r="AH1353" s="10"/>
      <c r="AI1353" s="10"/>
      <c r="AJ1353" s="10"/>
      <c r="AK1353" s="10"/>
      <c r="AL1353" s="10"/>
      <c r="AM1353" s="10"/>
      <c r="AN1353" s="10"/>
      <c r="AO1353" s="10"/>
      <c r="AP1353" s="10"/>
      <c r="AQ1353" s="10"/>
      <c r="AR1353" s="10"/>
      <c r="AS1353" s="10"/>
      <c r="AT1353" s="10"/>
      <c r="AU1353" s="10"/>
      <c r="AV1353" s="10"/>
      <c r="AW1353" s="10"/>
      <c r="AX1353" s="10"/>
      <c r="AY1353" s="10"/>
      <c r="AZ1353" s="10"/>
      <c r="BA1353" s="10"/>
      <c r="BB1353" s="10"/>
      <c r="BC1353" s="10"/>
      <c r="BD1353" s="10"/>
      <c r="BE1353" s="10"/>
      <c r="BF1353" s="10"/>
      <c r="BG1353" s="10"/>
      <c r="BH1353" s="10"/>
    </row>
    <row r="1354" spans="1:60" s="83" customFormat="1" x14ac:dyDescent="0.25">
      <c r="A1354" s="91"/>
      <c r="B1354" s="92"/>
      <c r="O1354" s="10"/>
      <c r="P1354" s="10"/>
      <c r="Q1354" s="10"/>
      <c r="R1354" s="10"/>
      <c r="S1354" s="10"/>
      <c r="T1354" s="10"/>
      <c r="U1354" s="10"/>
      <c r="V1354" s="10"/>
      <c r="W1354" s="10"/>
      <c r="X1354" s="10"/>
      <c r="Y1354" s="10"/>
      <c r="Z1354" s="10"/>
      <c r="AA1354" s="10"/>
      <c r="AB1354" s="10"/>
      <c r="AC1354" s="10"/>
      <c r="AD1354" s="10"/>
      <c r="AE1354" s="10"/>
      <c r="AF1354" s="10"/>
      <c r="AG1354" s="10"/>
      <c r="AH1354" s="10"/>
      <c r="AI1354" s="10"/>
      <c r="AJ1354" s="10"/>
      <c r="AK1354" s="10"/>
      <c r="AL1354" s="10"/>
      <c r="AM1354" s="10"/>
      <c r="AN1354" s="10"/>
      <c r="AO1354" s="10"/>
      <c r="AP1354" s="10"/>
      <c r="AQ1354" s="10"/>
      <c r="AR1354" s="10"/>
      <c r="AS1354" s="10"/>
      <c r="AT1354" s="10"/>
      <c r="AU1354" s="10"/>
      <c r="AV1354" s="10"/>
      <c r="AW1354" s="10"/>
      <c r="AX1354" s="10"/>
      <c r="AY1354" s="10"/>
      <c r="AZ1354" s="10"/>
      <c r="BA1354" s="10"/>
      <c r="BB1354" s="10"/>
      <c r="BC1354" s="10"/>
      <c r="BD1354" s="10"/>
      <c r="BE1354" s="10"/>
      <c r="BF1354" s="10"/>
      <c r="BG1354" s="10"/>
      <c r="BH1354" s="10"/>
    </row>
    <row r="1355" spans="1:60" s="83" customFormat="1" x14ac:dyDescent="0.25">
      <c r="A1355" s="91"/>
      <c r="B1355" s="92"/>
      <c r="O1355" s="10"/>
      <c r="P1355" s="10"/>
      <c r="Q1355" s="10"/>
      <c r="R1355" s="10"/>
      <c r="S1355" s="10"/>
      <c r="T1355" s="10"/>
      <c r="U1355" s="10"/>
      <c r="V1355" s="10"/>
      <c r="W1355" s="10"/>
      <c r="X1355" s="10"/>
      <c r="Y1355" s="10"/>
      <c r="Z1355" s="10"/>
      <c r="AA1355" s="10"/>
      <c r="AB1355" s="10"/>
      <c r="AC1355" s="10"/>
      <c r="AD1355" s="10"/>
      <c r="AE1355" s="10"/>
      <c r="AF1355" s="10"/>
      <c r="AG1355" s="10"/>
      <c r="AH1355" s="10"/>
      <c r="AI1355" s="10"/>
      <c r="AJ1355" s="10"/>
      <c r="AK1355" s="10"/>
      <c r="AL1355" s="10"/>
      <c r="AM1355" s="10"/>
      <c r="AN1355" s="10"/>
      <c r="AO1355" s="10"/>
      <c r="AP1355" s="10"/>
      <c r="AQ1355" s="10"/>
      <c r="AR1355" s="10"/>
      <c r="AS1355" s="10"/>
      <c r="AT1355" s="10"/>
      <c r="AU1355" s="10"/>
      <c r="AV1355" s="10"/>
      <c r="AW1355" s="10"/>
      <c r="AX1355" s="10"/>
      <c r="AY1355" s="10"/>
      <c r="AZ1355" s="10"/>
      <c r="BA1355" s="10"/>
      <c r="BB1355" s="10"/>
      <c r="BC1355" s="10"/>
      <c r="BD1355" s="10"/>
      <c r="BE1355" s="10"/>
      <c r="BF1355" s="10"/>
      <c r="BG1355" s="10"/>
      <c r="BH1355" s="10"/>
    </row>
    <row r="1356" spans="1:60" s="83" customFormat="1" x14ac:dyDescent="0.25">
      <c r="A1356" s="91"/>
      <c r="B1356" s="92"/>
      <c r="O1356" s="10"/>
      <c r="P1356" s="10"/>
      <c r="Q1356" s="10"/>
      <c r="R1356" s="10"/>
      <c r="S1356" s="10"/>
      <c r="T1356" s="10"/>
      <c r="U1356" s="10"/>
      <c r="V1356" s="10"/>
      <c r="W1356" s="10"/>
      <c r="X1356" s="10"/>
      <c r="Y1356" s="10"/>
      <c r="Z1356" s="10"/>
      <c r="AA1356" s="10"/>
      <c r="AB1356" s="10"/>
      <c r="AC1356" s="10"/>
      <c r="AD1356" s="10"/>
      <c r="AE1356" s="10"/>
      <c r="AF1356" s="10"/>
      <c r="AG1356" s="10"/>
      <c r="AH1356" s="10"/>
      <c r="AI1356" s="10"/>
      <c r="AJ1356" s="10"/>
      <c r="AK1356" s="10"/>
      <c r="AL1356" s="10"/>
      <c r="AM1356" s="10"/>
      <c r="AN1356" s="10"/>
      <c r="AO1356" s="10"/>
      <c r="AP1356" s="10"/>
      <c r="AQ1356" s="10"/>
      <c r="AR1356" s="10"/>
      <c r="AS1356" s="10"/>
      <c r="AT1356" s="10"/>
      <c r="AU1356" s="10"/>
      <c r="AV1356" s="10"/>
      <c r="AW1356" s="10"/>
      <c r="AX1356" s="10"/>
      <c r="AY1356" s="10"/>
      <c r="AZ1356" s="10"/>
      <c r="BA1356" s="10"/>
      <c r="BB1356" s="10"/>
      <c r="BC1356" s="10"/>
      <c r="BD1356" s="10"/>
      <c r="BE1356" s="10"/>
      <c r="BF1356" s="10"/>
      <c r="BG1356" s="10"/>
      <c r="BH1356" s="10"/>
    </row>
    <row r="1357" spans="1:60" s="83" customFormat="1" x14ac:dyDescent="0.25">
      <c r="A1357" s="91"/>
      <c r="B1357" s="92"/>
      <c r="O1357" s="10"/>
      <c r="P1357" s="10"/>
      <c r="Q1357" s="10"/>
      <c r="R1357" s="10"/>
      <c r="S1357" s="10"/>
      <c r="T1357" s="10"/>
      <c r="U1357" s="10"/>
      <c r="V1357" s="10"/>
      <c r="W1357" s="10"/>
      <c r="X1357" s="10"/>
      <c r="Y1357" s="10"/>
      <c r="Z1357" s="10"/>
      <c r="AA1357" s="10"/>
      <c r="AB1357" s="10"/>
      <c r="AC1357" s="10"/>
      <c r="AD1357" s="10"/>
      <c r="AE1357" s="10"/>
      <c r="AF1357" s="10"/>
      <c r="AG1357" s="10"/>
      <c r="AH1357" s="10"/>
      <c r="AI1357" s="10"/>
      <c r="AJ1357" s="10"/>
      <c r="AK1357" s="10"/>
      <c r="AL1357" s="10"/>
      <c r="AM1357" s="10"/>
      <c r="AN1357" s="10"/>
      <c r="AO1357" s="10"/>
      <c r="AP1357" s="10"/>
      <c r="AQ1357" s="10"/>
      <c r="AR1357" s="10"/>
      <c r="AS1357" s="10"/>
      <c r="AT1357" s="10"/>
      <c r="AU1357" s="10"/>
      <c r="AV1357" s="10"/>
      <c r="AW1357" s="10"/>
      <c r="AX1357" s="10"/>
      <c r="AY1357" s="10"/>
      <c r="AZ1357" s="10"/>
      <c r="BA1357" s="10"/>
      <c r="BB1357" s="10"/>
      <c r="BC1357" s="10"/>
      <c r="BD1357" s="10"/>
      <c r="BE1357" s="10"/>
      <c r="BF1357" s="10"/>
      <c r="BG1357" s="10"/>
      <c r="BH1357" s="10"/>
    </row>
    <row r="1358" spans="1:60" s="83" customFormat="1" x14ac:dyDescent="0.25">
      <c r="A1358" s="91"/>
      <c r="B1358" s="92"/>
      <c r="O1358" s="10"/>
      <c r="P1358" s="10"/>
      <c r="Q1358" s="10"/>
      <c r="R1358" s="10"/>
      <c r="S1358" s="10"/>
      <c r="T1358" s="10"/>
      <c r="U1358" s="10"/>
      <c r="V1358" s="10"/>
      <c r="W1358" s="10"/>
      <c r="X1358" s="10"/>
      <c r="Y1358" s="10"/>
      <c r="Z1358" s="10"/>
      <c r="AA1358" s="10"/>
      <c r="AB1358" s="10"/>
      <c r="AC1358" s="10"/>
      <c r="AD1358" s="10"/>
      <c r="AE1358" s="10"/>
      <c r="AF1358" s="10"/>
      <c r="AG1358" s="10"/>
      <c r="AH1358" s="10"/>
      <c r="AI1358" s="10"/>
      <c r="AJ1358" s="10"/>
      <c r="AK1358" s="10"/>
      <c r="AL1358" s="10"/>
      <c r="AM1358" s="10"/>
      <c r="AN1358" s="10"/>
      <c r="AO1358" s="10"/>
      <c r="AP1358" s="10"/>
      <c r="AQ1358" s="10"/>
      <c r="AR1358" s="10"/>
      <c r="AS1358" s="10"/>
      <c r="AT1358" s="10"/>
      <c r="AU1358" s="10"/>
      <c r="AV1358" s="10"/>
      <c r="AW1358" s="10"/>
      <c r="AX1358" s="10"/>
      <c r="AY1358" s="10"/>
      <c r="AZ1358" s="10"/>
      <c r="BA1358" s="10"/>
      <c r="BB1358" s="10"/>
      <c r="BC1358" s="10"/>
      <c r="BD1358" s="10"/>
      <c r="BE1358" s="10"/>
      <c r="BF1358" s="10"/>
      <c r="BG1358" s="10"/>
      <c r="BH1358" s="10"/>
    </row>
    <row r="1359" spans="1:60" s="83" customFormat="1" x14ac:dyDescent="0.25">
      <c r="A1359" s="91"/>
      <c r="B1359" s="92"/>
      <c r="O1359" s="10"/>
      <c r="P1359" s="10"/>
      <c r="Q1359" s="10"/>
      <c r="R1359" s="10"/>
      <c r="S1359" s="10"/>
      <c r="T1359" s="10"/>
      <c r="U1359" s="10"/>
      <c r="V1359" s="10"/>
      <c r="W1359" s="10"/>
      <c r="X1359" s="10"/>
      <c r="Y1359" s="10"/>
      <c r="Z1359" s="10"/>
      <c r="AA1359" s="10"/>
      <c r="AB1359" s="10"/>
      <c r="AC1359" s="10"/>
      <c r="AD1359" s="10"/>
      <c r="AE1359" s="10"/>
      <c r="AF1359" s="10"/>
      <c r="AG1359" s="10"/>
      <c r="AH1359" s="10"/>
      <c r="AI1359" s="10"/>
      <c r="AJ1359" s="10"/>
      <c r="AK1359" s="10"/>
      <c r="AL1359" s="10"/>
      <c r="AM1359" s="10"/>
      <c r="AN1359" s="10"/>
      <c r="AO1359" s="10"/>
      <c r="AP1359" s="10"/>
      <c r="AQ1359" s="10"/>
      <c r="AR1359" s="10"/>
      <c r="AS1359" s="10"/>
      <c r="AT1359" s="10"/>
      <c r="AU1359" s="10"/>
      <c r="AV1359" s="10"/>
      <c r="AW1359" s="10"/>
      <c r="AX1359" s="10"/>
      <c r="AY1359" s="10"/>
      <c r="AZ1359" s="10"/>
      <c r="BA1359" s="10"/>
      <c r="BB1359" s="10"/>
      <c r="BC1359" s="10"/>
      <c r="BD1359" s="10"/>
      <c r="BE1359" s="10"/>
      <c r="BF1359" s="10"/>
      <c r="BG1359" s="10"/>
      <c r="BH1359" s="10"/>
    </row>
    <row r="1360" spans="1:60" s="83" customFormat="1" x14ac:dyDescent="0.25">
      <c r="A1360" s="91"/>
      <c r="B1360" s="92"/>
      <c r="O1360" s="10"/>
      <c r="P1360" s="10"/>
      <c r="Q1360" s="10"/>
      <c r="R1360" s="10"/>
      <c r="S1360" s="10"/>
      <c r="T1360" s="10"/>
      <c r="U1360" s="10"/>
      <c r="V1360" s="10"/>
      <c r="W1360" s="10"/>
      <c r="X1360" s="10"/>
      <c r="Y1360" s="10"/>
      <c r="Z1360" s="10"/>
      <c r="AA1360" s="10"/>
      <c r="AB1360" s="10"/>
      <c r="AC1360" s="10"/>
      <c r="AD1360" s="10"/>
      <c r="AE1360" s="10"/>
      <c r="AF1360" s="10"/>
      <c r="AG1360" s="10"/>
      <c r="AH1360" s="10"/>
      <c r="AI1360" s="10"/>
      <c r="AJ1360" s="10"/>
      <c r="AK1360" s="10"/>
      <c r="AL1360" s="10"/>
      <c r="AM1360" s="10"/>
      <c r="AN1360" s="10"/>
      <c r="AO1360" s="10"/>
      <c r="AP1360" s="10"/>
      <c r="AQ1360" s="10"/>
      <c r="AR1360" s="10"/>
      <c r="AS1360" s="10"/>
      <c r="AT1360" s="10"/>
      <c r="AU1360" s="10"/>
      <c r="AV1360" s="10"/>
      <c r="AW1360" s="10"/>
      <c r="AX1360" s="10"/>
      <c r="AY1360" s="10"/>
      <c r="AZ1360" s="10"/>
      <c r="BA1360" s="10"/>
      <c r="BB1360" s="10"/>
      <c r="BC1360" s="10"/>
      <c r="BD1360" s="10"/>
      <c r="BE1360" s="10"/>
      <c r="BF1360" s="10"/>
      <c r="BG1360" s="10"/>
      <c r="BH1360" s="10"/>
    </row>
    <row r="1361" spans="1:60" s="83" customFormat="1" x14ac:dyDescent="0.25">
      <c r="A1361" s="91"/>
      <c r="B1361" s="92"/>
      <c r="O1361" s="10"/>
      <c r="P1361" s="10"/>
      <c r="Q1361" s="10"/>
      <c r="R1361" s="10"/>
      <c r="S1361" s="10"/>
      <c r="T1361" s="10"/>
      <c r="U1361" s="10"/>
      <c r="V1361" s="10"/>
      <c r="W1361" s="10"/>
      <c r="X1361" s="10"/>
      <c r="Y1361" s="10"/>
      <c r="Z1361" s="10"/>
      <c r="AA1361" s="10"/>
      <c r="AB1361" s="10"/>
      <c r="AC1361" s="10"/>
      <c r="AD1361" s="10"/>
      <c r="AE1361" s="10"/>
      <c r="AF1361" s="10"/>
      <c r="AG1361" s="10"/>
      <c r="AH1361" s="10"/>
      <c r="AI1361" s="10"/>
      <c r="AJ1361" s="10"/>
      <c r="AK1361" s="10"/>
      <c r="AL1361" s="10"/>
      <c r="AM1361" s="10"/>
      <c r="AN1361" s="10"/>
      <c r="AO1361" s="10"/>
      <c r="AP1361" s="10"/>
      <c r="AQ1361" s="10"/>
      <c r="AR1361" s="10"/>
      <c r="AS1361" s="10"/>
      <c r="AT1361" s="10"/>
      <c r="AU1361" s="10"/>
      <c r="AV1361" s="10"/>
      <c r="AW1361" s="10"/>
      <c r="AX1361" s="10"/>
      <c r="AY1361" s="10"/>
      <c r="AZ1361" s="10"/>
      <c r="BA1361" s="10"/>
      <c r="BB1361" s="10"/>
      <c r="BC1361" s="10"/>
      <c r="BD1361" s="10"/>
      <c r="BE1361" s="10"/>
      <c r="BF1361" s="10"/>
      <c r="BG1361" s="10"/>
      <c r="BH1361" s="10"/>
    </row>
    <row r="1362" spans="1:60" s="83" customFormat="1" x14ac:dyDescent="0.25">
      <c r="A1362" s="91"/>
      <c r="B1362" s="92"/>
      <c r="O1362" s="10"/>
      <c r="P1362" s="10"/>
      <c r="Q1362" s="10"/>
      <c r="R1362" s="10"/>
      <c r="S1362" s="10"/>
      <c r="T1362" s="10"/>
      <c r="U1362" s="10"/>
      <c r="V1362" s="10"/>
      <c r="W1362" s="10"/>
      <c r="X1362" s="10"/>
      <c r="Y1362" s="10"/>
      <c r="Z1362" s="10"/>
      <c r="AA1362" s="10"/>
      <c r="AB1362" s="10"/>
      <c r="AC1362" s="10"/>
      <c r="AD1362" s="10"/>
      <c r="AE1362" s="10"/>
      <c r="AF1362" s="10"/>
      <c r="AG1362" s="10"/>
      <c r="AH1362" s="10"/>
      <c r="AI1362" s="10"/>
      <c r="AJ1362" s="10"/>
      <c r="AK1362" s="10"/>
      <c r="AL1362" s="10"/>
      <c r="AM1362" s="10"/>
      <c r="AN1362" s="10"/>
      <c r="AO1362" s="10"/>
      <c r="AP1362" s="10"/>
      <c r="AQ1362" s="10"/>
      <c r="AR1362" s="10"/>
      <c r="AS1362" s="10"/>
      <c r="AT1362" s="10"/>
      <c r="AU1362" s="10"/>
      <c r="AV1362" s="10"/>
      <c r="AW1362" s="10"/>
      <c r="AX1362" s="10"/>
      <c r="AY1362" s="10"/>
      <c r="AZ1362" s="10"/>
      <c r="BA1362" s="10"/>
      <c r="BB1362" s="10"/>
      <c r="BC1362" s="10"/>
      <c r="BD1362" s="10"/>
      <c r="BE1362" s="10"/>
      <c r="BF1362" s="10"/>
      <c r="BG1362" s="10"/>
      <c r="BH1362" s="10"/>
    </row>
    <row r="1363" spans="1:60" s="83" customFormat="1" x14ac:dyDescent="0.25">
      <c r="A1363" s="91"/>
      <c r="B1363" s="92"/>
      <c r="O1363" s="10"/>
      <c r="P1363" s="10"/>
      <c r="Q1363" s="10"/>
      <c r="R1363" s="10"/>
      <c r="S1363" s="10"/>
      <c r="T1363" s="10"/>
      <c r="U1363" s="10"/>
      <c r="V1363" s="10"/>
      <c r="W1363" s="10"/>
      <c r="X1363" s="10"/>
      <c r="Y1363" s="10"/>
      <c r="Z1363" s="10"/>
      <c r="AA1363" s="10"/>
      <c r="AB1363" s="10"/>
      <c r="AC1363" s="10"/>
      <c r="AD1363" s="10"/>
      <c r="AE1363" s="10"/>
      <c r="AF1363" s="10"/>
      <c r="AG1363" s="10"/>
      <c r="AH1363" s="10"/>
      <c r="AI1363" s="10"/>
      <c r="AJ1363" s="10"/>
      <c r="AK1363" s="10"/>
      <c r="AL1363" s="10"/>
      <c r="AM1363" s="10"/>
      <c r="AN1363" s="10"/>
      <c r="AO1363" s="10"/>
      <c r="AP1363" s="10"/>
      <c r="AQ1363" s="10"/>
      <c r="AR1363" s="10"/>
      <c r="AS1363" s="10"/>
      <c r="AT1363" s="10"/>
      <c r="AU1363" s="10"/>
      <c r="AV1363" s="10"/>
      <c r="AW1363" s="10"/>
      <c r="AX1363" s="10"/>
      <c r="AY1363" s="10"/>
      <c r="AZ1363" s="10"/>
      <c r="BA1363" s="10"/>
      <c r="BB1363" s="10"/>
      <c r="BC1363" s="10"/>
      <c r="BD1363" s="10"/>
      <c r="BE1363" s="10"/>
      <c r="BF1363" s="10"/>
      <c r="BG1363" s="10"/>
      <c r="BH1363" s="10"/>
    </row>
    <row r="1364" spans="1:60" s="83" customFormat="1" x14ac:dyDescent="0.25">
      <c r="A1364" s="91"/>
      <c r="B1364" s="92"/>
      <c r="O1364" s="10"/>
      <c r="P1364" s="10"/>
      <c r="Q1364" s="10"/>
      <c r="R1364" s="10"/>
      <c r="S1364" s="10"/>
      <c r="T1364" s="10"/>
      <c r="U1364" s="10"/>
      <c r="V1364" s="10"/>
      <c r="W1364" s="10"/>
      <c r="X1364" s="10"/>
      <c r="Y1364" s="10"/>
      <c r="Z1364" s="10"/>
      <c r="AA1364" s="10"/>
      <c r="AB1364" s="10"/>
      <c r="AC1364" s="10"/>
      <c r="AD1364" s="10"/>
      <c r="AE1364" s="10"/>
      <c r="AF1364" s="10"/>
      <c r="AG1364" s="10"/>
      <c r="AH1364" s="10"/>
      <c r="AI1364" s="10"/>
      <c r="AJ1364" s="10"/>
      <c r="AK1364" s="10"/>
      <c r="AL1364" s="10"/>
      <c r="AM1364" s="10"/>
      <c r="AN1364" s="10"/>
      <c r="AO1364" s="10"/>
      <c r="AP1364" s="10"/>
      <c r="AQ1364" s="10"/>
      <c r="AR1364" s="10"/>
      <c r="AS1364" s="10"/>
      <c r="AT1364" s="10"/>
      <c r="AU1364" s="10"/>
      <c r="AV1364" s="10"/>
      <c r="AW1364" s="10"/>
      <c r="AX1364" s="10"/>
      <c r="AY1364" s="10"/>
      <c r="AZ1364" s="10"/>
      <c r="BA1364" s="10"/>
      <c r="BB1364" s="10"/>
      <c r="BC1364" s="10"/>
      <c r="BD1364" s="10"/>
      <c r="BE1364" s="10"/>
      <c r="BF1364" s="10"/>
      <c r="BG1364" s="10"/>
      <c r="BH1364" s="10"/>
    </row>
    <row r="1365" spans="1:60" s="83" customFormat="1" x14ac:dyDescent="0.25">
      <c r="A1365" s="91"/>
      <c r="B1365" s="92"/>
      <c r="O1365" s="10"/>
      <c r="P1365" s="10"/>
      <c r="Q1365" s="10"/>
      <c r="R1365" s="10"/>
      <c r="S1365" s="10"/>
      <c r="T1365" s="10"/>
      <c r="U1365" s="10"/>
      <c r="V1365" s="10"/>
      <c r="W1365" s="10"/>
      <c r="X1365" s="10"/>
      <c r="Y1365" s="10"/>
      <c r="Z1365" s="10"/>
      <c r="AA1365" s="10"/>
      <c r="AB1365" s="10"/>
      <c r="AC1365" s="10"/>
      <c r="AD1365" s="10"/>
      <c r="AE1365" s="10"/>
      <c r="AF1365" s="10"/>
      <c r="AG1365" s="10"/>
      <c r="AH1365" s="10"/>
      <c r="AI1365" s="10"/>
      <c r="AJ1365" s="10"/>
      <c r="AK1365" s="10"/>
      <c r="AL1365" s="10"/>
      <c r="AM1365" s="10"/>
      <c r="AN1365" s="10"/>
      <c r="AO1365" s="10"/>
      <c r="AP1365" s="10"/>
      <c r="AQ1365" s="10"/>
      <c r="AR1365" s="10"/>
      <c r="AS1365" s="10"/>
      <c r="AT1365" s="10"/>
      <c r="AU1365" s="10"/>
      <c r="AV1365" s="10"/>
      <c r="AW1365" s="10"/>
      <c r="AX1365" s="10"/>
      <c r="AY1365" s="10"/>
      <c r="AZ1365" s="10"/>
      <c r="BA1365" s="10"/>
      <c r="BB1365" s="10"/>
      <c r="BC1365" s="10"/>
      <c r="BD1365" s="10"/>
      <c r="BE1365" s="10"/>
      <c r="BF1365" s="10"/>
      <c r="BG1365" s="10"/>
      <c r="BH1365" s="10"/>
    </row>
    <row r="1366" spans="1:60" s="83" customFormat="1" x14ac:dyDescent="0.25">
      <c r="A1366" s="91"/>
      <c r="B1366" s="92"/>
      <c r="O1366" s="10"/>
      <c r="P1366" s="10"/>
      <c r="Q1366" s="10"/>
      <c r="R1366" s="10"/>
      <c r="S1366" s="10"/>
      <c r="T1366" s="10"/>
      <c r="U1366" s="10"/>
      <c r="V1366" s="10"/>
      <c r="W1366" s="10"/>
      <c r="X1366" s="10"/>
      <c r="Y1366" s="10"/>
      <c r="Z1366" s="10"/>
      <c r="AA1366" s="10"/>
      <c r="AB1366" s="10"/>
      <c r="AC1366" s="10"/>
      <c r="AD1366" s="10"/>
      <c r="AE1366" s="10"/>
      <c r="AF1366" s="10"/>
      <c r="AG1366" s="10"/>
      <c r="AH1366" s="10"/>
      <c r="AI1366" s="10"/>
      <c r="AJ1366" s="10"/>
      <c r="AK1366" s="10"/>
      <c r="AL1366" s="10"/>
      <c r="AM1366" s="10"/>
      <c r="AN1366" s="10"/>
      <c r="AO1366" s="10"/>
      <c r="AP1366" s="10"/>
      <c r="AQ1366" s="10"/>
      <c r="AR1366" s="10"/>
      <c r="AS1366" s="10"/>
      <c r="AT1366" s="10"/>
      <c r="AU1366" s="10"/>
      <c r="AV1366" s="10"/>
      <c r="AW1366" s="10"/>
      <c r="AX1366" s="10"/>
      <c r="AY1366" s="10"/>
      <c r="AZ1366" s="10"/>
      <c r="BA1366" s="10"/>
      <c r="BB1366" s="10"/>
      <c r="BC1366" s="10"/>
      <c r="BD1366" s="10"/>
      <c r="BE1366" s="10"/>
      <c r="BF1366" s="10"/>
      <c r="BG1366" s="10"/>
      <c r="BH1366" s="10"/>
    </row>
    <row r="1367" spans="1:60" s="83" customFormat="1" x14ac:dyDescent="0.25">
      <c r="A1367" s="91"/>
      <c r="B1367" s="92"/>
      <c r="O1367" s="10"/>
      <c r="P1367" s="10"/>
      <c r="Q1367" s="10"/>
      <c r="R1367" s="10"/>
      <c r="S1367" s="10"/>
      <c r="T1367" s="10"/>
      <c r="U1367" s="10"/>
      <c r="V1367" s="10"/>
      <c r="W1367" s="10"/>
      <c r="X1367" s="10"/>
      <c r="Y1367" s="10"/>
      <c r="Z1367" s="10"/>
      <c r="AA1367" s="10"/>
      <c r="AB1367" s="10"/>
      <c r="AC1367" s="10"/>
      <c r="AD1367" s="10"/>
      <c r="AE1367" s="10"/>
      <c r="AF1367" s="10"/>
      <c r="AG1367" s="10"/>
      <c r="AH1367" s="10"/>
      <c r="AI1367" s="10"/>
      <c r="AJ1367" s="10"/>
      <c r="AK1367" s="10"/>
      <c r="AL1367" s="10"/>
      <c r="AM1367" s="10"/>
      <c r="AN1367" s="10"/>
      <c r="AO1367" s="10"/>
      <c r="AP1367" s="10"/>
      <c r="AQ1367" s="10"/>
      <c r="AR1367" s="10"/>
      <c r="AS1367" s="10"/>
      <c r="AT1367" s="10"/>
      <c r="AU1367" s="10"/>
      <c r="AV1367" s="10"/>
      <c r="AW1367" s="10"/>
      <c r="AX1367" s="10"/>
      <c r="AY1367" s="10"/>
      <c r="AZ1367" s="10"/>
      <c r="BA1367" s="10"/>
      <c r="BB1367" s="10"/>
      <c r="BC1367" s="10"/>
      <c r="BD1367" s="10"/>
      <c r="BE1367" s="10"/>
      <c r="BF1367" s="10"/>
      <c r="BG1367" s="10"/>
      <c r="BH1367" s="10"/>
    </row>
    <row r="1368" spans="1:60" s="83" customFormat="1" x14ac:dyDescent="0.25">
      <c r="A1368" s="91"/>
      <c r="B1368" s="92"/>
      <c r="O1368" s="10"/>
      <c r="P1368" s="10"/>
      <c r="Q1368" s="10"/>
      <c r="R1368" s="10"/>
      <c r="S1368" s="10"/>
      <c r="T1368" s="10"/>
      <c r="U1368" s="10"/>
      <c r="V1368" s="10"/>
      <c r="W1368" s="10"/>
      <c r="X1368" s="10"/>
      <c r="Y1368" s="10"/>
      <c r="Z1368" s="10"/>
      <c r="AA1368" s="10"/>
      <c r="AB1368" s="10"/>
      <c r="AC1368" s="10"/>
      <c r="AD1368" s="10"/>
      <c r="AE1368" s="10"/>
      <c r="AF1368" s="10"/>
      <c r="AG1368" s="10"/>
      <c r="AH1368" s="10"/>
      <c r="AI1368" s="10"/>
      <c r="AJ1368" s="10"/>
      <c r="AK1368" s="10"/>
      <c r="AL1368" s="10"/>
      <c r="AM1368" s="10"/>
      <c r="AN1368" s="10"/>
      <c r="AO1368" s="10"/>
      <c r="AP1368" s="10"/>
      <c r="AQ1368" s="10"/>
      <c r="AR1368" s="10"/>
      <c r="AS1368" s="10"/>
      <c r="AT1368" s="10"/>
      <c r="AU1368" s="10"/>
      <c r="AV1368" s="10"/>
      <c r="AW1368" s="10"/>
      <c r="AX1368" s="10"/>
      <c r="AY1368" s="10"/>
      <c r="AZ1368" s="10"/>
      <c r="BA1368" s="10"/>
      <c r="BB1368" s="10"/>
      <c r="BC1368" s="10"/>
      <c r="BD1368" s="10"/>
      <c r="BE1368" s="10"/>
      <c r="BF1368" s="10"/>
      <c r="BG1368" s="10"/>
      <c r="BH1368" s="10"/>
    </row>
    <row r="1369" spans="1:60" s="83" customFormat="1" x14ac:dyDescent="0.25">
      <c r="A1369" s="91"/>
      <c r="B1369" s="92"/>
      <c r="O1369" s="10"/>
      <c r="P1369" s="10"/>
      <c r="Q1369" s="10"/>
      <c r="R1369" s="10"/>
      <c r="S1369" s="10"/>
      <c r="T1369" s="10"/>
      <c r="U1369" s="10"/>
      <c r="V1369" s="10"/>
      <c r="W1369" s="10"/>
      <c r="X1369" s="10"/>
      <c r="Y1369" s="10"/>
      <c r="Z1369" s="10"/>
      <c r="AA1369" s="10"/>
      <c r="AB1369" s="10"/>
      <c r="AC1369" s="10"/>
      <c r="AD1369" s="10"/>
      <c r="AE1369" s="10"/>
      <c r="AF1369" s="10"/>
      <c r="AG1369" s="10"/>
      <c r="AH1369" s="10"/>
      <c r="AI1369" s="10"/>
      <c r="AJ1369" s="10"/>
      <c r="AK1369" s="10"/>
      <c r="AL1369" s="10"/>
      <c r="AM1369" s="10"/>
      <c r="AN1369" s="10"/>
      <c r="AO1369" s="10"/>
      <c r="AP1369" s="10"/>
      <c r="AQ1369" s="10"/>
      <c r="AR1369" s="10"/>
      <c r="AS1369" s="10"/>
      <c r="AT1369" s="10"/>
      <c r="AU1369" s="10"/>
      <c r="AV1369" s="10"/>
      <c r="AW1369" s="10"/>
      <c r="AX1369" s="10"/>
      <c r="AY1369" s="10"/>
      <c r="AZ1369" s="10"/>
      <c r="BA1369" s="10"/>
      <c r="BB1369" s="10"/>
      <c r="BC1369" s="10"/>
      <c r="BD1369" s="10"/>
      <c r="BE1369" s="10"/>
      <c r="BF1369" s="10"/>
      <c r="BG1369" s="10"/>
      <c r="BH1369" s="10"/>
    </row>
    <row r="1370" spans="1:60" s="83" customFormat="1" x14ac:dyDescent="0.25">
      <c r="A1370" s="91"/>
      <c r="B1370" s="92"/>
      <c r="O1370" s="10"/>
      <c r="P1370" s="10"/>
      <c r="Q1370" s="10"/>
      <c r="R1370" s="10"/>
      <c r="S1370" s="10"/>
      <c r="T1370" s="10"/>
      <c r="U1370" s="10"/>
      <c r="V1370" s="10"/>
      <c r="W1370" s="10"/>
      <c r="X1370" s="10"/>
      <c r="Y1370" s="10"/>
      <c r="Z1370" s="10"/>
      <c r="AA1370" s="10"/>
      <c r="AB1370" s="10"/>
      <c r="AC1370" s="10"/>
      <c r="AD1370" s="10"/>
      <c r="AE1370" s="10"/>
      <c r="AF1370" s="10"/>
      <c r="AG1370" s="10"/>
      <c r="AH1370" s="10"/>
      <c r="AI1370" s="10"/>
      <c r="AJ1370" s="10"/>
      <c r="AK1370" s="10"/>
      <c r="AL1370" s="10"/>
      <c r="AM1370" s="10"/>
      <c r="AN1370" s="10"/>
      <c r="AO1370" s="10"/>
      <c r="AP1370" s="10"/>
      <c r="AQ1370" s="10"/>
      <c r="AR1370" s="10"/>
      <c r="AS1370" s="10"/>
      <c r="AT1370" s="10"/>
      <c r="AU1370" s="10"/>
      <c r="AV1370" s="10"/>
      <c r="AW1370" s="10"/>
      <c r="AX1370" s="10"/>
      <c r="AY1370" s="10"/>
      <c r="AZ1370" s="10"/>
      <c r="BA1370" s="10"/>
      <c r="BB1370" s="10"/>
      <c r="BC1370" s="10"/>
      <c r="BD1370" s="10"/>
      <c r="BE1370" s="10"/>
      <c r="BF1370" s="10"/>
      <c r="BG1370" s="10"/>
      <c r="BH1370" s="10"/>
    </row>
    <row r="1371" spans="1:60" s="83" customFormat="1" x14ac:dyDescent="0.25">
      <c r="A1371" s="91"/>
      <c r="B1371" s="92"/>
      <c r="O1371" s="10"/>
      <c r="P1371" s="10"/>
      <c r="Q1371" s="10"/>
      <c r="R1371" s="10"/>
      <c r="S1371" s="10"/>
      <c r="T1371" s="10"/>
      <c r="U1371" s="10"/>
      <c r="V1371" s="10"/>
      <c r="W1371" s="10"/>
      <c r="X1371" s="10"/>
      <c r="Y1371" s="10"/>
      <c r="Z1371" s="10"/>
      <c r="AA1371" s="10"/>
      <c r="AB1371" s="10"/>
      <c r="AC1371" s="10"/>
      <c r="AD1371" s="10"/>
      <c r="AE1371" s="10"/>
      <c r="AF1371" s="10"/>
      <c r="AG1371" s="10"/>
      <c r="AH1371" s="10"/>
      <c r="AI1371" s="10"/>
      <c r="AJ1371" s="10"/>
      <c r="AK1371" s="10"/>
      <c r="AL1371" s="10"/>
      <c r="AM1371" s="10"/>
      <c r="AN1371" s="10"/>
      <c r="AO1371" s="10"/>
      <c r="AP1371" s="10"/>
      <c r="AQ1371" s="10"/>
      <c r="AR1371" s="10"/>
      <c r="AS1371" s="10"/>
      <c r="AT1371" s="10"/>
      <c r="AU1371" s="10"/>
      <c r="AV1371" s="10"/>
      <c r="AW1371" s="10"/>
      <c r="AX1371" s="10"/>
      <c r="AY1371" s="10"/>
      <c r="AZ1371" s="10"/>
      <c r="BA1371" s="10"/>
      <c r="BB1371" s="10"/>
      <c r="BC1371" s="10"/>
      <c r="BD1371" s="10"/>
      <c r="BE1371" s="10"/>
      <c r="BF1371" s="10"/>
      <c r="BG1371" s="10"/>
      <c r="BH1371" s="10"/>
    </row>
    <row r="1372" spans="1:60" s="83" customFormat="1" x14ac:dyDescent="0.25">
      <c r="A1372" s="91"/>
      <c r="B1372" s="92"/>
      <c r="O1372" s="10"/>
      <c r="P1372" s="10"/>
      <c r="Q1372" s="10"/>
      <c r="R1372" s="10"/>
      <c r="S1372" s="10"/>
      <c r="T1372" s="10"/>
      <c r="U1372" s="10"/>
      <c r="V1372" s="10"/>
      <c r="W1372" s="10"/>
      <c r="X1372" s="10"/>
      <c r="Y1372" s="10"/>
      <c r="Z1372" s="10"/>
      <c r="AA1372" s="10"/>
      <c r="AB1372" s="10"/>
      <c r="AC1372" s="10"/>
      <c r="AD1372" s="10"/>
      <c r="AE1372" s="10"/>
      <c r="AF1372" s="10"/>
      <c r="AG1372" s="10"/>
      <c r="AH1372" s="10"/>
      <c r="AI1372" s="10"/>
      <c r="AJ1372" s="10"/>
      <c r="AK1372" s="10"/>
      <c r="AL1372" s="10"/>
      <c r="AM1372" s="10"/>
      <c r="AN1372" s="10"/>
      <c r="AO1372" s="10"/>
      <c r="AP1372" s="10"/>
      <c r="AQ1372" s="10"/>
      <c r="AR1372" s="10"/>
      <c r="AS1372" s="10"/>
      <c r="AT1372" s="10"/>
      <c r="AU1372" s="10"/>
      <c r="AV1372" s="10"/>
      <c r="AW1372" s="10"/>
      <c r="AX1372" s="10"/>
      <c r="AY1372" s="10"/>
      <c r="AZ1372" s="10"/>
      <c r="BA1372" s="10"/>
      <c r="BB1372" s="10"/>
      <c r="BC1372" s="10"/>
      <c r="BD1372" s="10"/>
      <c r="BE1372" s="10"/>
      <c r="BF1372" s="10"/>
      <c r="BG1372" s="10"/>
      <c r="BH1372" s="10"/>
    </row>
    <row r="1373" spans="1:60" s="83" customFormat="1" x14ac:dyDescent="0.25">
      <c r="A1373" s="91"/>
      <c r="B1373" s="92"/>
      <c r="O1373" s="10"/>
      <c r="P1373" s="10"/>
      <c r="Q1373" s="10"/>
      <c r="R1373" s="10"/>
      <c r="S1373" s="10"/>
      <c r="T1373" s="10"/>
      <c r="U1373" s="10"/>
      <c r="V1373" s="10"/>
      <c r="W1373" s="10"/>
      <c r="X1373" s="10"/>
      <c r="Y1373" s="10"/>
      <c r="Z1373" s="10"/>
      <c r="AA1373" s="10"/>
      <c r="AB1373" s="10"/>
      <c r="AC1373" s="10"/>
      <c r="AD1373" s="10"/>
      <c r="AE1373" s="10"/>
      <c r="AF1373" s="10"/>
      <c r="AG1373" s="10"/>
      <c r="AH1373" s="10"/>
      <c r="AI1373" s="10"/>
      <c r="AJ1373" s="10"/>
      <c r="AK1373" s="10"/>
      <c r="AL1373" s="10"/>
      <c r="AM1373" s="10"/>
      <c r="AN1373" s="10"/>
      <c r="AO1373" s="10"/>
      <c r="AP1373" s="10"/>
      <c r="AQ1373" s="10"/>
      <c r="AR1373" s="10"/>
      <c r="AS1373" s="10"/>
      <c r="AT1373" s="10"/>
      <c r="AU1373" s="10"/>
      <c r="AV1373" s="10"/>
      <c r="AW1373" s="10"/>
      <c r="AX1373" s="10"/>
      <c r="AY1373" s="10"/>
      <c r="AZ1373" s="10"/>
      <c r="BA1373" s="10"/>
      <c r="BB1373" s="10"/>
      <c r="BC1373" s="10"/>
      <c r="BD1373" s="10"/>
      <c r="BE1373" s="10"/>
      <c r="BF1373" s="10"/>
      <c r="BG1373" s="10"/>
      <c r="BH1373" s="10"/>
    </row>
    <row r="1374" spans="1:60" s="83" customFormat="1" x14ac:dyDescent="0.25">
      <c r="A1374" s="91"/>
      <c r="B1374" s="92"/>
      <c r="O1374" s="10"/>
      <c r="P1374" s="10"/>
      <c r="Q1374" s="10"/>
      <c r="R1374" s="10"/>
      <c r="S1374" s="10"/>
      <c r="T1374" s="10"/>
      <c r="U1374" s="10"/>
      <c r="V1374" s="10"/>
      <c r="W1374" s="10"/>
      <c r="X1374" s="10"/>
      <c r="Y1374" s="10"/>
      <c r="Z1374" s="10"/>
      <c r="AA1374" s="10"/>
      <c r="AB1374" s="10"/>
      <c r="AC1374" s="10"/>
      <c r="AD1374" s="10"/>
      <c r="AE1374" s="10"/>
      <c r="AF1374" s="10"/>
      <c r="AG1374" s="10"/>
      <c r="AH1374" s="10"/>
      <c r="AI1374" s="10"/>
      <c r="AJ1374" s="10"/>
      <c r="AK1374" s="10"/>
      <c r="AL1374" s="10"/>
      <c r="AM1374" s="10"/>
      <c r="AN1374" s="10"/>
      <c r="AO1374" s="10"/>
      <c r="AP1374" s="10"/>
      <c r="AQ1374" s="10"/>
      <c r="AR1374" s="10"/>
      <c r="AS1374" s="10"/>
      <c r="AT1374" s="10"/>
      <c r="AU1374" s="10"/>
      <c r="AV1374" s="10"/>
      <c r="AW1374" s="10"/>
      <c r="AX1374" s="10"/>
      <c r="AY1374" s="10"/>
      <c r="AZ1374" s="10"/>
      <c r="BA1374" s="10"/>
      <c r="BB1374" s="10"/>
      <c r="BC1374" s="10"/>
      <c r="BD1374" s="10"/>
      <c r="BE1374" s="10"/>
      <c r="BF1374" s="10"/>
      <c r="BG1374" s="10"/>
      <c r="BH1374" s="10"/>
    </row>
    <row r="1375" spans="1:60" s="83" customFormat="1" x14ac:dyDescent="0.25">
      <c r="A1375" s="91"/>
      <c r="B1375" s="92"/>
      <c r="O1375" s="10"/>
      <c r="P1375" s="10"/>
      <c r="Q1375" s="10"/>
      <c r="R1375" s="10"/>
      <c r="S1375" s="10"/>
      <c r="T1375" s="10"/>
      <c r="U1375" s="10"/>
      <c r="V1375" s="10"/>
      <c r="W1375" s="10"/>
      <c r="X1375" s="10"/>
      <c r="Y1375" s="10"/>
      <c r="Z1375" s="10"/>
      <c r="AA1375" s="10"/>
      <c r="AB1375" s="10"/>
      <c r="AC1375" s="10"/>
      <c r="AD1375" s="10"/>
      <c r="AE1375" s="10"/>
      <c r="AF1375" s="10"/>
      <c r="AG1375" s="10"/>
      <c r="AH1375" s="10"/>
      <c r="AI1375" s="10"/>
      <c r="AJ1375" s="10"/>
      <c r="AK1375" s="10"/>
      <c r="AL1375" s="10"/>
      <c r="AM1375" s="10"/>
      <c r="AN1375" s="10"/>
      <c r="AO1375" s="10"/>
      <c r="AP1375" s="10"/>
      <c r="AQ1375" s="10"/>
      <c r="AR1375" s="10"/>
      <c r="AS1375" s="10"/>
      <c r="AT1375" s="10"/>
      <c r="AU1375" s="10"/>
      <c r="AV1375" s="10"/>
      <c r="AW1375" s="10"/>
      <c r="AX1375" s="10"/>
      <c r="AY1375" s="10"/>
      <c r="AZ1375" s="10"/>
      <c r="BA1375" s="10"/>
      <c r="BB1375" s="10"/>
      <c r="BC1375" s="10"/>
      <c r="BD1375" s="10"/>
      <c r="BE1375" s="10"/>
      <c r="BF1375" s="10"/>
      <c r="BG1375" s="10"/>
      <c r="BH1375" s="10"/>
    </row>
    <row r="1376" spans="1:60" s="83" customFormat="1" x14ac:dyDescent="0.25">
      <c r="A1376" s="91"/>
      <c r="B1376" s="92"/>
      <c r="O1376" s="10"/>
      <c r="P1376" s="10"/>
      <c r="Q1376" s="10"/>
      <c r="R1376" s="10"/>
      <c r="S1376" s="10"/>
      <c r="T1376" s="10"/>
      <c r="U1376" s="10"/>
      <c r="V1376" s="10"/>
      <c r="W1376" s="10"/>
      <c r="X1376" s="10"/>
      <c r="Y1376" s="10"/>
      <c r="Z1376" s="10"/>
      <c r="AA1376" s="10"/>
      <c r="AB1376" s="10"/>
      <c r="AC1376" s="10"/>
      <c r="AD1376" s="10"/>
      <c r="AE1376" s="10"/>
      <c r="AF1376" s="10"/>
      <c r="AG1376" s="10"/>
      <c r="AH1376" s="10"/>
      <c r="AI1376" s="10"/>
      <c r="AJ1376" s="10"/>
      <c r="AK1376" s="10"/>
      <c r="AL1376" s="10"/>
      <c r="AM1376" s="10"/>
      <c r="AN1376" s="10"/>
      <c r="AO1376" s="10"/>
      <c r="AP1376" s="10"/>
      <c r="AQ1376" s="10"/>
      <c r="AR1376" s="10"/>
      <c r="AS1376" s="10"/>
      <c r="AT1376" s="10"/>
      <c r="AU1376" s="10"/>
      <c r="AV1376" s="10"/>
      <c r="AW1376" s="10"/>
      <c r="AX1376" s="10"/>
      <c r="AY1376" s="10"/>
      <c r="AZ1376" s="10"/>
      <c r="BA1376" s="10"/>
      <c r="BB1376" s="10"/>
      <c r="BC1376" s="10"/>
      <c r="BD1376" s="10"/>
      <c r="BE1376" s="10"/>
      <c r="BF1376" s="10"/>
      <c r="BG1376" s="10"/>
      <c r="BH1376" s="10"/>
    </row>
    <row r="1377" spans="1:60" s="83" customFormat="1" x14ac:dyDescent="0.25">
      <c r="A1377" s="91"/>
      <c r="B1377" s="92"/>
      <c r="O1377" s="10"/>
      <c r="P1377" s="10"/>
      <c r="Q1377" s="10"/>
      <c r="R1377" s="10"/>
      <c r="S1377" s="10"/>
      <c r="T1377" s="10"/>
      <c r="U1377" s="10"/>
      <c r="V1377" s="10"/>
      <c r="W1377" s="10"/>
      <c r="X1377" s="10"/>
      <c r="Y1377" s="10"/>
      <c r="Z1377" s="10"/>
      <c r="AA1377" s="10"/>
      <c r="AB1377" s="10"/>
      <c r="AC1377" s="10"/>
      <c r="AD1377" s="10"/>
      <c r="AE1377" s="10"/>
      <c r="AF1377" s="10"/>
      <c r="AG1377" s="10"/>
      <c r="AH1377" s="10"/>
      <c r="AI1377" s="10"/>
      <c r="AJ1377" s="10"/>
      <c r="AK1377" s="10"/>
      <c r="AL1377" s="10"/>
      <c r="AM1377" s="10"/>
      <c r="AN1377" s="10"/>
      <c r="AO1377" s="10"/>
      <c r="AP1377" s="10"/>
      <c r="AQ1377" s="10"/>
      <c r="AR1377" s="10"/>
      <c r="AS1377" s="10"/>
      <c r="AT1377" s="10"/>
      <c r="AU1377" s="10"/>
      <c r="AV1377" s="10"/>
      <c r="AW1377" s="10"/>
      <c r="AX1377" s="10"/>
      <c r="AY1377" s="10"/>
      <c r="AZ1377" s="10"/>
      <c r="BA1377" s="10"/>
      <c r="BB1377" s="10"/>
      <c r="BC1377" s="10"/>
      <c r="BD1377" s="10"/>
      <c r="BE1377" s="10"/>
      <c r="BF1377" s="10"/>
      <c r="BG1377" s="10"/>
      <c r="BH1377" s="10"/>
    </row>
    <row r="1378" spans="1:60" s="83" customFormat="1" x14ac:dyDescent="0.25">
      <c r="A1378" s="91"/>
      <c r="B1378" s="92"/>
      <c r="O1378" s="10"/>
      <c r="P1378" s="10"/>
      <c r="Q1378" s="10"/>
      <c r="R1378" s="10"/>
      <c r="S1378" s="10"/>
      <c r="T1378" s="10"/>
      <c r="U1378" s="10"/>
      <c r="V1378" s="10"/>
      <c r="W1378" s="10"/>
      <c r="X1378" s="10"/>
      <c r="Y1378" s="10"/>
      <c r="Z1378" s="10"/>
      <c r="AA1378" s="10"/>
      <c r="AB1378" s="10"/>
      <c r="AC1378" s="10"/>
      <c r="AD1378" s="10"/>
      <c r="AE1378" s="10"/>
      <c r="AF1378" s="10"/>
      <c r="AG1378" s="10"/>
      <c r="AH1378" s="10"/>
      <c r="AI1378" s="10"/>
      <c r="AJ1378" s="10"/>
      <c r="AK1378" s="10"/>
      <c r="AL1378" s="10"/>
      <c r="AM1378" s="10"/>
      <c r="AN1378" s="10"/>
      <c r="AO1378" s="10"/>
      <c r="AP1378" s="10"/>
      <c r="AQ1378" s="10"/>
      <c r="AR1378" s="10"/>
      <c r="AS1378" s="10"/>
      <c r="AT1378" s="10"/>
      <c r="AU1378" s="10"/>
      <c r="AV1378" s="10"/>
      <c r="AW1378" s="10"/>
      <c r="AX1378" s="10"/>
      <c r="AY1378" s="10"/>
      <c r="AZ1378" s="10"/>
      <c r="BA1378" s="10"/>
      <c r="BB1378" s="10"/>
      <c r="BC1378" s="10"/>
      <c r="BD1378" s="10"/>
      <c r="BE1378" s="10"/>
      <c r="BF1378" s="10"/>
      <c r="BG1378" s="10"/>
      <c r="BH1378" s="10"/>
    </row>
    <row r="1379" spans="1:60" s="83" customFormat="1" x14ac:dyDescent="0.25">
      <c r="A1379" s="91"/>
      <c r="B1379" s="92"/>
      <c r="O1379" s="10"/>
      <c r="P1379" s="10"/>
      <c r="Q1379" s="10"/>
      <c r="R1379" s="10"/>
      <c r="S1379" s="10"/>
      <c r="T1379" s="10"/>
      <c r="U1379" s="10"/>
      <c r="V1379" s="10"/>
      <c r="W1379" s="10"/>
      <c r="X1379" s="10"/>
      <c r="Y1379" s="10"/>
      <c r="Z1379" s="10"/>
      <c r="AA1379" s="10"/>
      <c r="AB1379" s="10"/>
      <c r="AC1379" s="10"/>
      <c r="AD1379" s="10"/>
      <c r="AE1379" s="10"/>
      <c r="AF1379" s="10"/>
      <c r="AG1379" s="10"/>
      <c r="AH1379" s="10"/>
      <c r="AI1379" s="10"/>
      <c r="AJ1379" s="10"/>
      <c r="AK1379" s="10"/>
      <c r="AL1379" s="10"/>
      <c r="AM1379" s="10"/>
      <c r="AN1379" s="10"/>
      <c r="AO1379" s="10"/>
      <c r="AP1379" s="10"/>
      <c r="AQ1379" s="10"/>
      <c r="AR1379" s="10"/>
      <c r="AS1379" s="10"/>
      <c r="AT1379" s="10"/>
      <c r="AU1379" s="10"/>
      <c r="AV1379" s="10"/>
      <c r="AW1379" s="10"/>
      <c r="AX1379" s="10"/>
      <c r="AY1379" s="10"/>
      <c r="AZ1379" s="10"/>
      <c r="BA1379" s="10"/>
      <c r="BB1379" s="10"/>
      <c r="BC1379" s="10"/>
      <c r="BD1379" s="10"/>
      <c r="BE1379" s="10"/>
      <c r="BF1379" s="10"/>
      <c r="BG1379" s="10"/>
      <c r="BH1379" s="10"/>
    </row>
    <row r="1380" spans="1:60" s="83" customFormat="1" x14ac:dyDescent="0.25">
      <c r="A1380" s="91"/>
      <c r="B1380" s="92"/>
      <c r="O1380" s="10"/>
      <c r="P1380" s="10"/>
      <c r="Q1380" s="10"/>
      <c r="R1380" s="10"/>
      <c r="S1380" s="10"/>
      <c r="T1380" s="10"/>
      <c r="U1380" s="10"/>
      <c r="V1380" s="10"/>
      <c r="W1380" s="10"/>
      <c r="X1380" s="10"/>
      <c r="Y1380" s="10"/>
      <c r="Z1380" s="10"/>
      <c r="AA1380" s="10"/>
      <c r="AB1380" s="10"/>
      <c r="AC1380" s="10"/>
      <c r="AD1380" s="10"/>
      <c r="AE1380" s="10"/>
      <c r="AF1380" s="10"/>
      <c r="AG1380" s="10"/>
      <c r="AH1380" s="10"/>
      <c r="AI1380" s="10"/>
      <c r="AJ1380" s="10"/>
      <c r="AK1380" s="10"/>
      <c r="AL1380" s="10"/>
      <c r="AM1380" s="10"/>
      <c r="AN1380" s="10"/>
      <c r="AO1380" s="10"/>
      <c r="AP1380" s="10"/>
      <c r="AQ1380" s="10"/>
      <c r="AR1380" s="10"/>
      <c r="AS1380" s="10"/>
      <c r="AT1380" s="10"/>
      <c r="AU1380" s="10"/>
      <c r="AV1380" s="10"/>
      <c r="AW1380" s="10"/>
      <c r="AX1380" s="10"/>
      <c r="AY1380" s="10"/>
      <c r="AZ1380" s="10"/>
      <c r="BA1380" s="10"/>
      <c r="BB1380" s="10"/>
      <c r="BC1380" s="10"/>
      <c r="BD1380" s="10"/>
      <c r="BE1380" s="10"/>
      <c r="BF1380" s="10"/>
      <c r="BG1380" s="10"/>
      <c r="BH1380" s="10"/>
    </row>
    <row r="1381" spans="1:60" s="83" customFormat="1" x14ac:dyDescent="0.25">
      <c r="A1381" s="91"/>
      <c r="B1381" s="92"/>
      <c r="O1381" s="10"/>
      <c r="P1381" s="10"/>
      <c r="Q1381" s="10"/>
      <c r="R1381" s="10"/>
      <c r="S1381" s="10"/>
      <c r="T1381" s="10"/>
      <c r="U1381" s="10"/>
      <c r="V1381" s="10"/>
      <c r="W1381" s="10"/>
      <c r="X1381" s="10"/>
      <c r="Y1381" s="10"/>
      <c r="Z1381" s="10"/>
      <c r="AA1381" s="10"/>
      <c r="AB1381" s="10"/>
      <c r="AC1381" s="10"/>
      <c r="AD1381" s="10"/>
      <c r="AE1381" s="10"/>
      <c r="AF1381" s="10"/>
      <c r="AG1381" s="10"/>
      <c r="AH1381" s="10"/>
      <c r="AI1381" s="10"/>
      <c r="AJ1381" s="10"/>
      <c r="AK1381" s="10"/>
      <c r="AL1381" s="10"/>
      <c r="AM1381" s="10"/>
      <c r="AN1381" s="10"/>
      <c r="AO1381" s="10"/>
      <c r="AP1381" s="10"/>
      <c r="AQ1381" s="10"/>
      <c r="AR1381" s="10"/>
      <c r="AS1381" s="10"/>
      <c r="AT1381" s="10"/>
      <c r="AU1381" s="10"/>
      <c r="AV1381" s="10"/>
      <c r="AW1381" s="10"/>
      <c r="AX1381" s="10"/>
      <c r="AY1381" s="10"/>
      <c r="AZ1381" s="10"/>
      <c r="BA1381" s="10"/>
      <c r="BB1381" s="10"/>
      <c r="BC1381" s="10"/>
      <c r="BD1381" s="10"/>
      <c r="BE1381" s="10"/>
      <c r="BF1381" s="10"/>
      <c r="BG1381" s="10"/>
      <c r="BH1381" s="10"/>
    </row>
    <row r="1382" spans="1:60" s="83" customFormat="1" x14ac:dyDescent="0.25">
      <c r="A1382" s="91"/>
      <c r="B1382" s="92"/>
      <c r="O1382" s="10"/>
      <c r="P1382" s="10"/>
      <c r="Q1382" s="10"/>
      <c r="R1382" s="10"/>
      <c r="S1382" s="10"/>
      <c r="T1382" s="10"/>
      <c r="U1382" s="10"/>
      <c r="V1382" s="10"/>
      <c r="W1382" s="10"/>
      <c r="X1382" s="10"/>
      <c r="Y1382" s="10"/>
      <c r="Z1382" s="10"/>
      <c r="AA1382" s="10"/>
      <c r="AB1382" s="10"/>
      <c r="AC1382" s="10"/>
      <c r="AD1382" s="10"/>
      <c r="AE1382" s="10"/>
      <c r="AF1382" s="10"/>
      <c r="AG1382" s="10"/>
      <c r="AH1382" s="10"/>
      <c r="AI1382" s="10"/>
      <c r="AJ1382" s="10"/>
      <c r="AK1382" s="10"/>
      <c r="AL1382" s="10"/>
      <c r="AM1382" s="10"/>
      <c r="AN1382" s="10"/>
      <c r="AO1382" s="10"/>
      <c r="AP1382" s="10"/>
      <c r="AQ1382" s="10"/>
      <c r="AR1382" s="10"/>
      <c r="AS1382" s="10"/>
      <c r="AT1382" s="10"/>
      <c r="AU1382" s="10"/>
      <c r="AV1382" s="10"/>
      <c r="AW1382" s="10"/>
      <c r="AX1382" s="10"/>
      <c r="AY1382" s="10"/>
      <c r="AZ1382" s="10"/>
      <c r="BA1382" s="10"/>
      <c r="BB1382" s="10"/>
      <c r="BC1382" s="10"/>
      <c r="BD1382" s="10"/>
      <c r="BE1382" s="10"/>
      <c r="BF1382" s="10"/>
      <c r="BG1382" s="10"/>
      <c r="BH1382" s="10"/>
    </row>
    <row r="1383" spans="1:60" s="83" customFormat="1" x14ac:dyDescent="0.25">
      <c r="A1383" s="91"/>
      <c r="B1383" s="92"/>
      <c r="O1383" s="10"/>
      <c r="P1383" s="10"/>
      <c r="Q1383" s="10"/>
      <c r="R1383" s="10"/>
      <c r="S1383" s="10"/>
      <c r="T1383" s="10"/>
      <c r="U1383" s="10"/>
      <c r="V1383" s="10"/>
      <c r="W1383" s="10"/>
      <c r="X1383" s="10"/>
      <c r="Y1383" s="10"/>
      <c r="Z1383" s="10"/>
      <c r="AA1383" s="10"/>
      <c r="AB1383" s="10"/>
      <c r="AC1383" s="10"/>
      <c r="AD1383" s="10"/>
      <c r="AE1383" s="10"/>
      <c r="AF1383" s="10"/>
      <c r="AG1383" s="10"/>
      <c r="AH1383" s="10"/>
      <c r="AI1383" s="10"/>
      <c r="AJ1383" s="10"/>
      <c r="AK1383" s="10"/>
      <c r="AL1383" s="10"/>
      <c r="AM1383" s="10"/>
      <c r="AN1383" s="10"/>
      <c r="AO1383" s="10"/>
      <c r="AP1383" s="10"/>
      <c r="AQ1383" s="10"/>
      <c r="AR1383" s="10"/>
      <c r="AS1383" s="10"/>
      <c r="AT1383" s="10"/>
      <c r="AU1383" s="10"/>
      <c r="AV1383" s="10"/>
      <c r="AW1383" s="10"/>
      <c r="AX1383" s="10"/>
      <c r="AY1383" s="10"/>
      <c r="AZ1383" s="10"/>
      <c r="BA1383" s="10"/>
      <c r="BB1383" s="10"/>
      <c r="BC1383" s="10"/>
      <c r="BD1383" s="10"/>
      <c r="BE1383" s="10"/>
      <c r="BF1383" s="10"/>
      <c r="BG1383" s="10"/>
      <c r="BH1383" s="10"/>
    </row>
    <row r="1384" spans="1:60" s="83" customFormat="1" x14ac:dyDescent="0.25">
      <c r="A1384" s="91"/>
      <c r="B1384" s="92"/>
      <c r="O1384" s="10"/>
      <c r="P1384" s="10"/>
      <c r="Q1384" s="10"/>
      <c r="R1384" s="10"/>
      <c r="S1384" s="10"/>
      <c r="T1384" s="10"/>
      <c r="U1384" s="10"/>
      <c r="V1384" s="10"/>
      <c r="W1384" s="10"/>
      <c r="X1384" s="10"/>
      <c r="Y1384" s="10"/>
      <c r="Z1384" s="10"/>
      <c r="AA1384" s="10"/>
      <c r="AB1384" s="10"/>
      <c r="AC1384" s="10"/>
      <c r="AD1384" s="10"/>
      <c r="AE1384" s="10"/>
      <c r="AF1384" s="10"/>
      <c r="AG1384" s="10"/>
      <c r="AH1384" s="10"/>
      <c r="AI1384" s="10"/>
      <c r="AJ1384" s="10"/>
      <c r="AK1384" s="10"/>
      <c r="AL1384" s="10"/>
      <c r="AM1384" s="10"/>
      <c r="AN1384" s="10"/>
      <c r="AO1384" s="10"/>
      <c r="AP1384" s="10"/>
      <c r="AQ1384" s="10"/>
      <c r="AR1384" s="10"/>
      <c r="AS1384" s="10"/>
      <c r="AT1384" s="10"/>
      <c r="AU1384" s="10"/>
      <c r="AV1384" s="10"/>
      <c r="AW1384" s="10"/>
      <c r="AX1384" s="10"/>
      <c r="AY1384" s="10"/>
      <c r="AZ1384" s="10"/>
      <c r="BA1384" s="10"/>
      <c r="BB1384" s="10"/>
      <c r="BC1384" s="10"/>
      <c r="BD1384" s="10"/>
      <c r="BE1384" s="10"/>
      <c r="BF1384" s="10"/>
      <c r="BG1384" s="10"/>
      <c r="BH1384" s="10"/>
    </row>
    <row r="1385" spans="1:60" s="83" customFormat="1" x14ac:dyDescent="0.25">
      <c r="A1385" s="91"/>
      <c r="B1385" s="92"/>
      <c r="O1385" s="10"/>
      <c r="P1385" s="10"/>
      <c r="Q1385" s="10"/>
      <c r="R1385" s="10"/>
      <c r="S1385" s="10"/>
      <c r="T1385" s="10"/>
      <c r="U1385" s="10"/>
      <c r="V1385" s="10"/>
      <c r="W1385" s="10"/>
      <c r="X1385" s="10"/>
      <c r="Y1385" s="10"/>
      <c r="Z1385" s="10"/>
      <c r="AA1385" s="10"/>
      <c r="AB1385" s="10"/>
      <c r="AC1385" s="10"/>
      <c r="AD1385" s="10"/>
      <c r="AE1385" s="10"/>
      <c r="AF1385" s="10"/>
      <c r="AG1385" s="10"/>
      <c r="AH1385" s="10"/>
      <c r="AI1385" s="10"/>
      <c r="AJ1385" s="10"/>
      <c r="AK1385" s="10"/>
      <c r="AL1385" s="10"/>
      <c r="AM1385" s="10"/>
      <c r="AN1385" s="10"/>
      <c r="AO1385" s="10"/>
      <c r="AP1385" s="10"/>
      <c r="AQ1385" s="10"/>
      <c r="AR1385" s="10"/>
      <c r="AS1385" s="10"/>
      <c r="AT1385" s="10"/>
      <c r="AU1385" s="10"/>
      <c r="AV1385" s="10"/>
      <c r="AW1385" s="10"/>
      <c r="AX1385" s="10"/>
      <c r="AY1385" s="10"/>
      <c r="AZ1385" s="10"/>
      <c r="BA1385" s="10"/>
      <c r="BB1385" s="10"/>
      <c r="BC1385" s="10"/>
      <c r="BD1385" s="10"/>
      <c r="BE1385" s="10"/>
      <c r="BF1385" s="10"/>
      <c r="BG1385" s="10"/>
      <c r="BH1385" s="10"/>
    </row>
    <row r="1386" spans="1:60" s="83" customFormat="1" x14ac:dyDescent="0.25">
      <c r="A1386" s="91"/>
      <c r="B1386" s="92"/>
      <c r="O1386" s="10"/>
      <c r="P1386" s="10"/>
      <c r="Q1386" s="10"/>
      <c r="R1386" s="10"/>
      <c r="S1386" s="10"/>
      <c r="T1386" s="10"/>
      <c r="U1386" s="10"/>
      <c r="V1386" s="10"/>
      <c r="W1386" s="10"/>
      <c r="X1386" s="10"/>
      <c r="Y1386" s="10"/>
      <c r="Z1386" s="10"/>
      <c r="AA1386" s="10"/>
      <c r="AB1386" s="10"/>
      <c r="AC1386" s="10"/>
      <c r="AD1386" s="10"/>
      <c r="AE1386" s="10"/>
      <c r="AF1386" s="10"/>
      <c r="AG1386" s="10"/>
      <c r="AH1386" s="10"/>
      <c r="AI1386" s="10"/>
      <c r="AJ1386" s="10"/>
      <c r="AK1386" s="10"/>
      <c r="AL1386" s="10"/>
      <c r="AM1386" s="10"/>
      <c r="AN1386" s="10"/>
      <c r="AO1386" s="10"/>
      <c r="AP1386" s="10"/>
      <c r="AQ1386" s="10"/>
      <c r="AR1386" s="10"/>
      <c r="AS1386" s="10"/>
      <c r="AT1386" s="10"/>
      <c r="AU1386" s="10"/>
      <c r="AV1386" s="10"/>
      <c r="AW1386" s="10"/>
      <c r="AX1386" s="10"/>
      <c r="AY1386" s="10"/>
      <c r="AZ1386" s="10"/>
      <c r="BA1386" s="10"/>
      <c r="BB1386" s="10"/>
      <c r="BC1386" s="10"/>
      <c r="BD1386" s="10"/>
      <c r="BE1386" s="10"/>
      <c r="BF1386" s="10"/>
      <c r="BG1386" s="10"/>
      <c r="BH1386" s="10"/>
    </row>
    <row r="1387" spans="1:60" s="83" customFormat="1" x14ac:dyDescent="0.25">
      <c r="A1387" s="91"/>
      <c r="B1387" s="92"/>
      <c r="O1387" s="10"/>
      <c r="P1387" s="10"/>
      <c r="Q1387" s="10"/>
      <c r="R1387" s="10"/>
      <c r="S1387" s="10"/>
      <c r="T1387" s="10"/>
      <c r="U1387" s="10"/>
      <c r="V1387" s="10"/>
      <c r="W1387" s="10"/>
      <c r="X1387" s="10"/>
      <c r="Y1387" s="10"/>
      <c r="Z1387" s="10"/>
      <c r="AA1387" s="10"/>
      <c r="AB1387" s="10"/>
      <c r="AC1387" s="10"/>
      <c r="AD1387" s="10"/>
      <c r="AE1387" s="10"/>
      <c r="AF1387" s="10"/>
      <c r="AG1387" s="10"/>
      <c r="AH1387" s="10"/>
      <c r="AI1387" s="10"/>
      <c r="AJ1387" s="10"/>
      <c r="AK1387" s="10"/>
      <c r="AL1387" s="10"/>
      <c r="AM1387" s="10"/>
      <c r="AN1387" s="10"/>
      <c r="AO1387" s="10"/>
      <c r="AP1387" s="10"/>
      <c r="AQ1387" s="10"/>
      <c r="AR1387" s="10"/>
      <c r="AS1387" s="10"/>
      <c r="AT1387" s="10"/>
      <c r="AU1387" s="10"/>
      <c r="AV1387" s="10"/>
      <c r="AW1387" s="10"/>
      <c r="AX1387" s="10"/>
      <c r="AY1387" s="10"/>
      <c r="AZ1387" s="10"/>
      <c r="BA1387" s="10"/>
      <c r="BB1387" s="10"/>
      <c r="BC1387" s="10"/>
      <c r="BD1387" s="10"/>
      <c r="BE1387" s="10"/>
      <c r="BF1387" s="10"/>
      <c r="BG1387" s="10"/>
      <c r="BH1387" s="10"/>
    </row>
    <row r="1388" spans="1:60" s="83" customFormat="1" x14ac:dyDescent="0.25">
      <c r="A1388" s="91"/>
      <c r="B1388" s="92"/>
      <c r="O1388" s="10"/>
      <c r="P1388" s="10"/>
      <c r="Q1388" s="10"/>
      <c r="R1388" s="10"/>
      <c r="S1388" s="10"/>
      <c r="T1388" s="10"/>
      <c r="U1388" s="10"/>
      <c r="V1388" s="10"/>
      <c r="W1388" s="10"/>
      <c r="X1388" s="10"/>
      <c r="Y1388" s="10"/>
      <c r="Z1388" s="10"/>
      <c r="AA1388" s="10"/>
      <c r="AB1388" s="10"/>
      <c r="AC1388" s="10"/>
      <c r="AD1388" s="10"/>
      <c r="AE1388" s="10"/>
      <c r="AF1388" s="10"/>
      <c r="AG1388" s="10"/>
      <c r="AH1388" s="10"/>
      <c r="AI1388" s="10"/>
      <c r="AJ1388" s="10"/>
      <c r="AK1388" s="10"/>
      <c r="AL1388" s="10"/>
      <c r="AM1388" s="10"/>
      <c r="AN1388" s="10"/>
      <c r="AO1388" s="10"/>
      <c r="AP1388" s="10"/>
      <c r="AQ1388" s="10"/>
      <c r="AR1388" s="10"/>
      <c r="AS1388" s="10"/>
      <c r="AT1388" s="10"/>
      <c r="AU1388" s="10"/>
      <c r="AV1388" s="10"/>
      <c r="AW1388" s="10"/>
      <c r="AX1388" s="10"/>
      <c r="AY1388" s="10"/>
      <c r="AZ1388" s="10"/>
      <c r="BA1388" s="10"/>
      <c r="BB1388" s="10"/>
      <c r="BC1388" s="10"/>
      <c r="BD1388" s="10"/>
      <c r="BE1388" s="10"/>
      <c r="BF1388" s="10"/>
      <c r="BG1388" s="10"/>
      <c r="BH1388" s="10"/>
    </row>
    <row r="1389" spans="1:60" s="83" customFormat="1" x14ac:dyDescent="0.25">
      <c r="A1389" s="91"/>
      <c r="B1389" s="92"/>
      <c r="O1389" s="10"/>
      <c r="P1389" s="10"/>
      <c r="Q1389" s="10"/>
      <c r="R1389" s="10"/>
      <c r="S1389" s="10"/>
      <c r="T1389" s="10"/>
      <c r="U1389" s="10"/>
      <c r="V1389" s="10"/>
      <c r="W1389" s="10"/>
      <c r="X1389" s="10"/>
      <c r="Y1389" s="10"/>
      <c r="Z1389" s="10"/>
      <c r="AA1389" s="10"/>
      <c r="AB1389" s="10"/>
      <c r="AC1389" s="10"/>
      <c r="AD1389" s="10"/>
      <c r="AE1389" s="10"/>
      <c r="AF1389" s="10"/>
      <c r="AG1389" s="10"/>
      <c r="AH1389" s="10"/>
      <c r="AI1389" s="10"/>
      <c r="AJ1389" s="10"/>
      <c r="AK1389" s="10"/>
      <c r="AL1389" s="10"/>
      <c r="AM1389" s="10"/>
      <c r="AN1389" s="10"/>
      <c r="AO1389" s="10"/>
      <c r="AP1389" s="10"/>
      <c r="AQ1389" s="10"/>
      <c r="AR1389" s="10"/>
      <c r="AS1389" s="10"/>
      <c r="AT1389" s="10"/>
      <c r="AU1389" s="10"/>
      <c r="AV1389" s="10"/>
      <c r="AW1389" s="10"/>
      <c r="AX1389" s="10"/>
      <c r="AY1389" s="10"/>
      <c r="AZ1389" s="10"/>
      <c r="BA1389" s="10"/>
      <c r="BB1389" s="10"/>
      <c r="BC1389" s="10"/>
      <c r="BD1389" s="10"/>
      <c r="BE1389" s="10"/>
      <c r="BF1389" s="10"/>
      <c r="BG1389" s="10"/>
      <c r="BH1389" s="10"/>
    </row>
    <row r="1390" spans="1:60" s="83" customFormat="1" x14ac:dyDescent="0.25">
      <c r="A1390" s="91"/>
      <c r="B1390" s="92"/>
      <c r="O1390" s="10"/>
      <c r="P1390" s="10"/>
      <c r="Q1390" s="10"/>
      <c r="R1390" s="10"/>
      <c r="S1390" s="10"/>
      <c r="T1390" s="10"/>
      <c r="U1390" s="10"/>
      <c r="V1390" s="10"/>
      <c r="W1390" s="10"/>
      <c r="X1390" s="10"/>
      <c r="Y1390" s="10"/>
      <c r="Z1390" s="10"/>
      <c r="AA1390" s="10"/>
      <c r="AB1390" s="10"/>
      <c r="AC1390" s="10"/>
      <c r="AD1390" s="10"/>
      <c r="AE1390" s="10"/>
      <c r="AF1390" s="10"/>
      <c r="AG1390" s="10"/>
      <c r="AH1390" s="10"/>
      <c r="AI1390" s="10"/>
      <c r="AJ1390" s="10"/>
      <c r="AK1390" s="10"/>
      <c r="AL1390" s="10"/>
      <c r="AM1390" s="10"/>
      <c r="AN1390" s="10"/>
      <c r="AO1390" s="10"/>
      <c r="AP1390" s="10"/>
      <c r="AQ1390" s="10"/>
      <c r="AR1390" s="10"/>
      <c r="AS1390" s="10"/>
      <c r="AT1390" s="10"/>
      <c r="AU1390" s="10"/>
      <c r="AV1390" s="10"/>
      <c r="AW1390" s="10"/>
      <c r="AX1390" s="10"/>
      <c r="AY1390" s="10"/>
      <c r="AZ1390" s="10"/>
      <c r="BA1390" s="10"/>
      <c r="BB1390" s="10"/>
      <c r="BC1390" s="10"/>
      <c r="BD1390" s="10"/>
      <c r="BE1390" s="10"/>
      <c r="BF1390" s="10"/>
      <c r="BG1390" s="10"/>
      <c r="BH1390" s="10"/>
    </row>
    <row r="1391" spans="1:60" s="83" customFormat="1" x14ac:dyDescent="0.25">
      <c r="A1391" s="91"/>
      <c r="B1391" s="92"/>
      <c r="O1391" s="10"/>
      <c r="P1391" s="10"/>
      <c r="Q1391" s="10"/>
      <c r="R1391" s="10"/>
      <c r="S1391" s="10"/>
      <c r="T1391" s="10"/>
      <c r="U1391" s="10"/>
      <c r="V1391" s="10"/>
      <c r="W1391" s="10"/>
      <c r="X1391" s="10"/>
      <c r="Y1391" s="10"/>
      <c r="Z1391" s="10"/>
      <c r="AA1391" s="10"/>
      <c r="AB1391" s="10"/>
      <c r="AC1391" s="10"/>
      <c r="AD1391" s="10"/>
      <c r="AE1391" s="10"/>
      <c r="AF1391" s="10"/>
      <c r="AG1391" s="10"/>
      <c r="AH1391" s="10"/>
      <c r="AI1391" s="10"/>
      <c r="AJ1391" s="10"/>
      <c r="AK1391" s="10"/>
      <c r="AL1391" s="10"/>
      <c r="AM1391" s="10"/>
      <c r="AN1391" s="10"/>
      <c r="AO1391" s="10"/>
      <c r="AP1391" s="10"/>
      <c r="AQ1391" s="10"/>
      <c r="AR1391" s="10"/>
      <c r="AS1391" s="10"/>
      <c r="AT1391" s="10"/>
      <c r="AU1391" s="10"/>
      <c r="AV1391" s="10"/>
      <c r="AW1391" s="10"/>
      <c r="AX1391" s="10"/>
      <c r="AY1391" s="10"/>
      <c r="AZ1391" s="10"/>
      <c r="BA1391" s="10"/>
      <c r="BB1391" s="10"/>
      <c r="BC1391" s="10"/>
      <c r="BD1391" s="10"/>
      <c r="BE1391" s="10"/>
      <c r="BF1391" s="10"/>
      <c r="BG1391" s="10"/>
      <c r="BH1391" s="10"/>
    </row>
    <row r="1392" spans="1:60" s="83" customFormat="1" x14ac:dyDescent="0.25">
      <c r="A1392" s="91"/>
      <c r="B1392" s="92"/>
      <c r="O1392" s="10"/>
      <c r="P1392" s="10"/>
      <c r="Q1392" s="10"/>
      <c r="R1392" s="10"/>
      <c r="S1392" s="10"/>
      <c r="T1392" s="10"/>
      <c r="U1392" s="10"/>
      <c r="V1392" s="10"/>
      <c r="W1392" s="10"/>
      <c r="X1392" s="10"/>
      <c r="Y1392" s="10"/>
      <c r="Z1392" s="10"/>
      <c r="AA1392" s="10"/>
      <c r="AB1392" s="10"/>
      <c r="AC1392" s="10"/>
      <c r="AD1392" s="10"/>
      <c r="AE1392" s="10"/>
      <c r="AF1392" s="10"/>
      <c r="AG1392" s="10"/>
      <c r="AH1392" s="10"/>
      <c r="AI1392" s="10"/>
      <c r="AJ1392" s="10"/>
      <c r="AK1392" s="10"/>
      <c r="AL1392" s="10"/>
      <c r="AM1392" s="10"/>
      <c r="AN1392" s="10"/>
      <c r="AO1392" s="10"/>
      <c r="AP1392" s="10"/>
      <c r="AQ1392" s="10"/>
      <c r="AR1392" s="10"/>
      <c r="AS1392" s="10"/>
      <c r="AT1392" s="10"/>
      <c r="AU1392" s="10"/>
      <c r="AV1392" s="10"/>
      <c r="AW1392" s="10"/>
      <c r="AX1392" s="10"/>
      <c r="AY1392" s="10"/>
      <c r="AZ1392" s="10"/>
      <c r="BA1392" s="10"/>
      <c r="BB1392" s="10"/>
      <c r="BC1392" s="10"/>
      <c r="BD1392" s="10"/>
      <c r="BE1392" s="10"/>
      <c r="BF1392" s="10"/>
      <c r="BG1392" s="10"/>
      <c r="BH1392" s="10"/>
    </row>
    <row r="1393" spans="1:60" s="83" customFormat="1" x14ac:dyDescent="0.25">
      <c r="A1393" s="91"/>
      <c r="B1393" s="92"/>
      <c r="O1393" s="10"/>
      <c r="P1393" s="10"/>
      <c r="Q1393" s="10"/>
      <c r="R1393" s="10"/>
      <c r="S1393" s="10"/>
      <c r="T1393" s="10"/>
      <c r="U1393" s="10"/>
      <c r="V1393" s="10"/>
      <c r="W1393" s="10"/>
      <c r="X1393" s="10"/>
      <c r="Y1393" s="10"/>
      <c r="Z1393" s="10"/>
      <c r="AA1393" s="10"/>
      <c r="AB1393" s="10"/>
      <c r="AC1393" s="10"/>
      <c r="AD1393" s="10"/>
      <c r="AE1393" s="10"/>
      <c r="AF1393" s="10"/>
      <c r="AG1393" s="10"/>
      <c r="AH1393" s="10"/>
      <c r="AI1393" s="10"/>
      <c r="AJ1393" s="10"/>
      <c r="AK1393" s="10"/>
      <c r="AL1393" s="10"/>
      <c r="AM1393" s="10"/>
      <c r="AN1393" s="10"/>
      <c r="AO1393" s="10"/>
      <c r="AP1393" s="10"/>
      <c r="AQ1393" s="10"/>
      <c r="AR1393" s="10"/>
      <c r="AS1393" s="10"/>
      <c r="AT1393" s="10"/>
      <c r="AU1393" s="10"/>
      <c r="AV1393" s="10"/>
      <c r="AW1393" s="10"/>
      <c r="AX1393" s="10"/>
      <c r="AY1393" s="10"/>
      <c r="AZ1393" s="10"/>
      <c r="BA1393" s="10"/>
      <c r="BB1393" s="10"/>
      <c r="BC1393" s="10"/>
      <c r="BD1393" s="10"/>
      <c r="BE1393" s="10"/>
      <c r="BF1393" s="10"/>
      <c r="BG1393" s="10"/>
      <c r="BH1393" s="10"/>
    </row>
    <row r="1394" spans="1:60" s="83" customFormat="1" x14ac:dyDescent="0.25">
      <c r="A1394" s="91"/>
      <c r="B1394" s="92"/>
      <c r="O1394" s="10"/>
      <c r="P1394" s="10"/>
      <c r="Q1394" s="10"/>
      <c r="R1394" s="10"/>
      <c r="S1394" s="10"/>
      <c r="T1394" s="10"/>
      <c r="U1394" s="10"/>
      <c r="V1394" s="10"/>
      <c r="W1394" s="10"/>
      <c r="X1394" s="10"/>
      <c r="Y1394" s="10"/>
      <c r="Z1394" s="10"/>
      <c r="AA1394" s="10"/>
      <c r="AB1394" s="10"/>
      <c r="AC1394" s="10"/>
      <c r="AD1394" s="10"/>
      <c r="AE1394" s="10"/>
      <c r="AF1394" s="10"/>
      <c r="AG1394" s="10"/>
      <c r="AH1394" s="10"/>
      <c r="AI1394" s="10"/>
      <c r="AJ1394" s="10"/>
      <c r="AK1394" s="10"/>
      <c r="AL1394" s="10"/>
      <c r="AM1394" s="10"/>
      <c r="AN1394" s="10"/>
      <c r="AO1394" s="10"/>
      <c r="AP1394" s="10"/>
      <c r="AQ1394" s="10"/>
      <c r="AR1394" s="10"/>
      <c r="AS1394" s="10"/>
      <c r="AT1394" s="10"/>
      <c r="AU1394" s="10"/>
      <c r="AV1394" s="10"/>
      <c r="AW1394" s="10"/>
      <c r="AX1394" s="10"/>
      <c r="AY1394" s="10"/>
      <c r="AZ1394" s="10"/>
      <c r="BA1394" s="10"/>
      <c r="BB1394" s="10"/>
      <c r="BC1394" s="10"/>
      <c r="BD1394" s="10"/>
      <c r="BE1394" s="10"/>
      <c r="BF1394" s="10"/>
      <c r="BG1394" s="10"/>
      <c r="BH1394" s="10"/>
    </row>
    <row r="1395" spans="1:60" s="83" customFormat="1" x14ac:dyDescent="0.25">
      <c r="A1395" s="91"/>
      <c r="B1395" s="92"/>
      <c r="O1395" s="10"/>
      <c r="P1395" s="10"/>
      <c r="Q1395" s="10"/>
      <c r="R1395" s="10"/>
      <c r="S1395" s="10"/>
      <c r="T1395" s="10"/>
      <c r="U1395" s="10"/>
      <c r="V1395" s="10"/>
      <c r="W1395" s="10"/>
      <c r="X1395" s="10"/>
      <c r="Y1395" s="10"/>
      <c r="Z1395" s="10"/>
      <c r="AA1395" s="10"/>
      <c r="AB1395" s="10"/>
      <c r="AC1395" s="10"/>
      <c r="AD1395" s="10"/>
      <c r="AE1395" s="10"/>
      <c r="AF1395" s="10"/>
      <c r="AG1395" s="10"/>
      <c r="AH1395" s="10"/>
      <c r="AI1395" s="10"/>
      <c r="AJ1395" s="10"/>
      <c r="AK1395" s="10"/>
      <c r="AL1395" s="10"/>
      <c r="AM1395" s="10"/>
      <c r="AN1395" s="10"/>
      <c r="AO1395" s="10"/>
      <c r="AP1395" s="10"/>
      <c r="AQ1395" s="10"/>
      <c r="AR1395" s="10"/>
      <c r="AS1395" s="10"/>
      <c r="AT1395" s="10"/>
      <c r="AU1395" s="10"/>
      <c r="AV1395" s="10"/>
      <c r="AW1395" s="10"/>
      <c r="AX1395" s="10"/>
      <c r="AY1395" s="10"/>
      <c r="AZ1395" s="10"/>
      <c r="BA1395" s="10"/>
      <c r="BB1395" s="10"/>
      <c r="BC1395" s="10"/>
      <c r="BD1395" s="10"/>
      <c r="BE1395" s="10"/>
      <c r="BF1395" s="10"/>
      <c r="BG1395" s="10"/>
      <c r="BH1395" s="10"/>
    </row>
    <row r="1396" spans="1:60" s="83" customFormat="1" x14ac:dyDescent="0.25">
      <c r="A1396" s="91"/>
      <c r="B1396" s="92"/>
      <c r="O1396" s="10"/>
      <c r="P1396" s="10"/>
      <c r="Q1396" s="10"/>
      <c r="R1396" s="10"/>
      <c r="S1396" s="10"/>
      <c r="T1396" s="10"/>
      <c r="U1396" s="10"/>
      <c r="V1396" s="10"/>
      <c r="W1396" s="10"/>
      <c r="X1396" s="10"/>
      <c r="Y1396" s="10"/>
      <c r="Z1396" s="10"/>
      <c r="AA1396" s="10"/>
      <c r="AB1396" s="10"/>
      <c r="AC1396" s="10"/>
      <c r="AD1396" s="10"/>
      <c r="AE1396" s="10"/>
      <c r="AF1396" s="10"/>
      <c r="AG1396" s="10"/>
      <c r="AH1396" s="10"/>
      <c r="AI1396" s="10"/>
      <c r="AJ1396" s="10"/>
      <c r="AK1396" s="10"/>
      <c r="AL1396" s="10"/>
      <c r="AM1396" s="10"/>
      <c r="AN1396" s="10"/>
      <c r="AO1396" s="10"/>
      <c r="AP1396" s="10"/>
      <c r="AQ1396" s="10"/>
      <c r="AR1396" s="10"/>
      <c r="AS1396" s="10"/>
      <c r="AT1396" s="10"/>
      <c r="AU1396" s="10"/>
      <c r="AV1396" s="10"/>
      <c r="AW1396" s="10"/>
      <c r="AX1396" s="10"/>
      <c r="AY1396" s="10"/>
      <c r="AZ1396" s="10"/>
      <c r="BA1396" s="10"/>
      <c r="BB1396" s="10"/>
      <c r="BC1396" s="10"/>
      <c r="BD1396" s="10"/>
      <c r="BE1396" s="10"/>
      <c r="BF1396" s="10"/>
      <c r="BG1396" s="10"/>
      <c r="BH1396" s="10"/>
    </row>
    <row r="1397" spans="1:60" s="83" customFormat="1" x14ac:dyDescent="0.25">
      <c r="A1397" s="91"/>
      <c r="B1397" s="92"/>
      <c r="O1397" s="10"/>
      <c r="P1397" s="10"/>
      <c r="Q1397" s="10"/>
      <c r="R1397" s="10"/>
      <c r="S1397" s="10"/>
      <c r="T1397" s="10"/>
      <c r="U1397" s="10"/>
      <c r="V1397" s="10"/>
      <c r="W1397" s="10"/>
      <c r="X1397" s="10"/>
      <c r="Y1397" s="10"/>
      <c r="Z1397" s="10"/>
      <c r="AA1397" s="10"/>
      <c r="AB1397" s="10"/>
      <c r="AC1397" s="10"/>
      <c r="AD1397" s="10"/>
      <c r="AE1397" s="10"/>
      <c r="AF1397" s="10"/>
      <c r="AG1397" s="10"/>
      <c r="AH1397" s="10"/>
      <c r="AI1397" s="10"/>
      <c r="AJ1397" s="10"/>
      <c r="AK1397" s="10"/>
      <c r="AL1397" s="10"/>
      <c r="AM1397" s="10"/>
      <c r="AN1397" s="10"/>
      <c r="AO1397" s="10"/>
      <c r="AP1397" s="10"/>
      <c r="AQ1397" s="10"/>
      <c r="AR1397" s="10"/>
      <c r="AS1397" s="10"/>
      <c r="AT1397" s="10"/>
      <c r="AU1397" s="10"/>
      <c r="AV1397" s="10"/>
      <c r="AW1397" s="10"/>
      <c r="AX1397" s="10"/>
      <c r="AY1397" s="10"/>
      <c r="AZ1397" s="10"/>
      <c r="BA1397" s="10"/>
      <c r="BB1397" s="10"/>
      <c r="BC1397" s="10"/>
      <c r="BD1397" s="10"/>
      <c r="BE1397" s="10"/>
      <c r="BF1397" s="10"/>
      <c r="BG1397" s="10"/>
      <c r="BH1397" s="10"/>
    </row>
    <row r="1398" spans="1:60" s="83" customFormat="1" x14ac:dyDescent="0.25">
      <c r="A1398" s="91"/>
      <c r="B1398" s="92"/>
      <c r="O1398" s="10"/>
      <c r="P1398" s="10"/>
      <c r="Q1398" s="10"/>
      <c r="R1398" s="10"/>
      <c r="S1398" s="10"/>
      <c r="T1398" s="10"/>
      <c r="U1398" s="10"/>
      <c r="V1398" s="10"/>
      <c r="W1398" s="10"/>
      <c r="X1398" s="10"/>
      <c r="Y1398" s="10"/>
      <c r="Z1398" s="10"/>
      <c r="AA1398" s="10"/>
      <c r="AB1398" s="10"/>
      <c r="AC1398" s="10"/>
      <c r="AD1398" s="10"/>
      <c r="AE1398" s="10"/>
      <c r="AF1398" s="10"/>
      <c r="AG1398" s="10"/>
      <c r="AH1398" s="10"/>
      <c r="AI1398" s="10"/>
      <c r="AJ1398" s="10"/>
      <c r="AK1398" s="10"/>
      <c r="AL1398" s="10"/>
      <c r="AM1398" s="10"/>
      <c r="AN1398" s="10"/>
      <c r="AO1398" s="10"/>
      <c r="AP1398" s="10"/>
      <c r="AQ1398" s="10"/>
      <c r="AR1398" s="10"/>
      <c r="AS1398" s="10"/>
      <c r="AT1398" s="10"/>
      <c r="AU1398" s="10"/>
      <c r="AV1398" s="10"/>
      <c r="AW1398" s="10"/>
      <c r="AX1398" s="10"/>
      <c r="AY1398" s="10"/>
      <c r="AZ1398" s="10"/>
      <c r="BA1398" s="10"/>
      <c r="BB1398" s="10"/>
      <c r="BC1398" s="10"/>
      <c r="BD1398" s="10"/>
      <c r="BE1398" s="10"/>
      <c r="BF1398" s="10"/>
      <c r="BG1398" s="10"/>
      <c r="BH1398" s="10"/>
    </row>
    <row r="1399" spans="1:60" s="83" customFormat="1" x14ac:dyDescent="0.25">
      <c r="A1399" s="91"/>
      <c r="B1399" s="92"/>
      <c r="O1399" s="10"/>
      <c r="P1399" s="10"/>
      <c r="Q1399" s="10"/>
      <c r="R1399" s="10"/>
      <c r="S1399" s="10"/>
      <c r="T1399" s="10"/>
      <c r="U1399" s="10"/>
      <c r="V1399" s="10"/>
      <c r="W1399" s="10"/>
      <c r="X1399" s="10"/>
      <c r="Y1399" s="10"/>
      <c r="Z1399" s="10"/>
      <c r="AA1399" s="10"/>
      <c r="AB1399" s="10"/>
      <c r="AC1399" s="10"/>
      <c r="AD1399" s="10"/>
      <c r="AE1399" s="10"/>
      <c r="AF1399" s="10"/>
      <c r="AG1399" s="10"/>
      <c r="AH1399" s="10"/>
      <c r="AI1399" s="10"/>
      <c r="AJ1399" s="10"/>
      <c r="AK1399" s="10"/>
      <c r="AL1399" s="10"/>
      <c r="AM1399" s="10"/>
      <c r="AN1399" s="10"/>
      <c r="AO1399" s="10"/>
      <c r="AP1399" s="10"/>
      <c r="AQ1399" s="10"/>
      <c r="AR1399" s="10"/>
      <c r="AS1399" s="10"/>
      <c r="AT1399" s="10"/>
      <c r="AU1399" s="10"/>
      <c r="AV1399" s="10"/>
      <c r="AW1399" s="10"/>
      <c r="AX1399" s="10"/>
      <c r="AY1399" s="10"/>
      <c r="AZ1399" s="10"/>
      <c r="BA1399" s="10"/>
      <c r="BB1399" s="10"/>
      <c r="BC1399" s="10"/>
      <c r="BD1399" s="10"/>
      <c r="BE1399" s="10"/>
      <c r="BF1399" s="10"/>
      <c r="BG1399" s="10"/>
      <c r="BH1399" s="10"/>
    </row>
    <row r="1400" spans="1:60" s="83" customFormat="1" x14ac:dyDescent="0.25">
      <c r="A1400" s="91"/>
      <c r="B1400" s="92"/>
      <c r="O1400" s="10"/>
      <c r="P1400" s="10"/>
      <c r="Q1400" s="10"/>
      <c r="R1400" s="10"/>
      <c r="S1400" s="10"/>
      <c r="T1400" s="10"/>
      <c r="U1400" s="10"/>
      <c r="V1400" s="10"/>
      <c r="W1400" s="10"/>
      <c r="X1400" s="10"/>
      <c r="Y1400" s="10"/>
      <c r="Z1400" s="10"/>
      <c r="AA1400" s="10"/>
      <c r="AB1400" s="10"/>
      <c r="AC1400" s="10"/>
      <c r="AD1400" s="10"/>
      <c r="AE1400" s="10"/>
      <c r="AF1400" s="10"/>
      <c r="AG1400" s="10"/>
      <c r="AH1400" s="10"/>
      <c r="AI1400" s="10"/>
      <c r="AJ1400" s="10"/>
      <c r="AK1400" s="10"/>
      <c r="AL1400" s="10"/>
      <c r="AM1400" s="10"/>
      <c r="AN1400" s="10"/>
      <c r="AO1400" s="10"/>
      <c r="AP1400" s="10"/>
      <c r="AQ1400" s="10"/>
      <c r="AR1400" s="10"/>
      <c r="AS1400" s="10"/>
      <c r="AT1400" s="10"/>
      <c r="AU1400" s="10"/>
      <c r="AV1400" s="10"/>
      <c r="AW1400" s="10"/>
      <c r="AX1400" s="10"/>
      <c r="AY1400" s="10"/>
      <c r="AZ1400" s="10"/>
      <c r="BA1400" s="10"/>
      <c r="BB1400" s="10"/>
      <c r="BC1400" s="10"/>
      <c r="BD1400" s="10"/>
      <c r="BE1400" s="10"/>
      <c r="BF1400" s="10"/>
      <c r="BG1400" s="10"/>
      <c r="BH1400" s="10"/>
    </row>
    <row r="1401" spans="1:60" s="83" customFormat="1" x14ac:dyDescent="0.25">
      <c r="A1401" s="91"/>
      <c r="B1401" s="92"/>
      <c r="O1401" s="10"/>
      <c r="P1401" s="10"/>
      <c r="Q1401" s="10"/>
      <c r="R1401" s="10"/>
      <c r="S1401" s="10"/>
      <c r="T1401" s="10"/>
      <c r="U1401" s="10"/>
      <c r="V1401" s="10"/>
      <c r="W1401" s="10"/>
      <c r="X1401" s="10"/>
      <c r="Y1401" s="10"/>
      <c r="Z1401" s="10"/>
      <c r="AA1401" s="10"/>
      <c r="AB1401" s="10"/>
      <c r="AC1401" s="10"/>
      <c r="AD1401" s="10"/>
      <c r="AE1401" s="10"/>
      <c r="AF1401" s="10"/>
      <c r="AG1401" s="10"/>
      <c r="AH1401" s="10"/>
      <c r="AI1401" s="10"/>
      <c r="AJ1401" s="10"/>
      <c r="AK1401" s="10"/>
      <c r="AL1401" s="10"/>
      <c r="AM1401" s="10"/>
      <c r="AN1401" s="10"/>
      <c r="AO1401" s="10"/>
      <c r="AP1401" s="10"/>
      <c r="AQ1401" s="10"/>
      <c r="AR1401" s="10"/>
      <c r="AS1401" s="10"/>
      <c r="AT1401" s="10"/>
      <c r="AU1401" s="10"/>
      <c r="AV1401" s="10"/>
      <c r="AW1401" s="10"/>
      <c r="AX1401" s="10"/>
      <c r="AY1401" s="10"/>
      <c r="AZ1401" s="10"/>
      <c r="BA1401" s="10"/>
      <c r="BB1401" s="10"/>
      <c r="BC1401" s="10"/>
      <c r="BD1401" s="10"/>
      <c r="BE1401" s="10"/>
      <c r="BF1401" s="10"/>
      <c r="BG1401" s="10"/>
      <c r="BH1401" s="10"/>
    </row>
    <row r="1402" spans="1:60" s="83" customFormat="1" x14ac:dyDescent="0.25">
      <c r="A1402" s="91"/>
      <c r="B1402" s="92"/>
      <c r="O1402" s="10"/>
      <c r="P1402" s="10"/>
      <c r="Q1402" s="10"/>
      <c r="R1402" s="10"/>
      <c r="S1402" s="10"/>
      <c r="T1402" s="10"/>
      <c r="U1402" s="10"/>
      <c r="V1402" s="10"/>
      <c r="W1402" s="10"/>
      <c r="X1402" s="10"/>
      <c r="Y1402" s="10"/>
      <c r="Z1402" s="10"/>
      <c r="AA1402" s="10"/>
      <c r="AB1402" s="10"/>
      <c r="AC1402" s="10"/>
      <c r="AD1402" s="10"/>
      <c r="AE1402" s="10"/>
      <c r="AF1402" s="10"/>
      <c r="AG1402" s="10"/>
      <c r="AH1402" s="10"/>
      <c r="AI1402" s="10"/>
      <c r="AJ1402" s="10"/>
      <c r="AK1402" s="10"/>
      <c r="AL1402" s="10"/>
      <c r="AM1402" s="10"/>
      <c r="AN1402" s="10"/>
      <c r="AO1402" s="10"/>
      <c r="AP1402" s="10"/>
      <c r="AQ1402" s="10"/>
      <c r="AR1402" s="10"/>
      <c r="AS1402" s="10"/>
      <c r="AT1402" s="10"/>
      <c r="AU1402" s="10"/>
      <c r="AV1402" s="10"/>
      <c r="AW1402" s="10"/>
      <c r="AX1402" s="10"/>
      <c r="AY1402" s="10"/>
      <c r="AZ1402" s="10"/>
      <c r="BA1402" s="10"/>
      <c r="BB1402" s="10"/>
      <c r="BC1402" s="10"/>
      <c r="BD1402" s="10"/>
      <c r="BE1402" s="10"/>
      <c r="BF1402" s="10"/>
      <c r="BG1402" s="10"/>
      <c r="BH1402" s="10"/>
    </row>
    <row r="1403" spans="1:60" s="83" customFormat="1" x14ac:dyDescent="0.25">
      <c r="A1403" s="91"/>
      <c r="B1403" s="92"/>
      <c r="O1403" s="10"/>
      <c r="P1403" s="10"/>
      <c r="Q1403" s="10"/>
      <c r="R1403" s="10"/>
      <c r="S1403" s="10"/>
      <c r="T1403" s="10"/>
      <c r="U1403" s="10"/>
      <c r="V1403" s="10"/>
      <c r="W1403" s="10"/>
      <c r="X1403" s="10"/>
      <c r="Y1403" s="10"/>
      <c r="Z1403" s="10"/>
      <c r="AA1403" s="10"/>
      <c r="AB1403" s="10"/>
      <c r="AC1403" s="10"/>
      <c r="AD1403" s="10"/>
      <c r="AE1403" s="10"/>
      <c r="AF1403" s="10"/>
      <c r="AG1403" s="10"/>
      <c r="AH1403" s="10"/>
      <c r="AI1403" s="10"/>
      <c r="AJ1403" s="10"/>
      <c r="AK1403" s="10"/>
      <c r="AL1403" s="10"/>
      <c r="AM1403" s="10"/>
      <c r="AN1403" s="10"/>
      <c r="AO1403" s="10"/>
      <c r="AP1403" s="10"/>
      <c r="AQ1403" s="10"/>
      <c r="AR1403" s="10"/>
      <c r="AS1403" s="10"/>
      <c r="AT1403" s="10"/>
      <c r="AU1403" s="10"/>
      <c r="AV1403" s="10"/>
      <c r="AW1403" s="10"/>
      <c r="AX1403" s="10"/>
      <c r="AY1403" s="10"/>
      <c r="AZ1403" s="10"/>
      <c r="BA1403" s="10"/>
      <c r="BB1403" s="10"/>
      <c r="BC1403" s="10"/>
      <c r="BD1403" s="10"/>
      <c r="BE1403" s="10"/>
      <c r="BF1403" s="10"/>
      <c r="BG1403" s="10"/>
      <c r="BH1403" s="10"/>
    </row>
    <row r="1404" spans="1:60" s="83" customFormat="1" x14ac:dyDescent="0.25">
      <c r="A1404" s="91"/>
      <c r="B1404" s="92"/>
      <c r="O1404" s="10"/>
      <c r="P1404" s="10"/>
      <c r="Q1404" s="10"/>
      <c r="R1404" s="10"/>
      <c r="S1404" s="10"/>
      <c r="T1404" s="10"/>
      <c r="U1404" s="10"/>
      <c r="V1404" s="10"/>
      <c r="W1404" s="10"/>
      <c r="X1404" s="10"/>
      <c r="Y1404" s="10"/>
      <c r="Z1404" s="10"/>
      <c r="AA1404" s="10"/>
      <c r="AB1404" s="10"/>
      <c r="AC1404" s="10"/>
      <c r="AD1404" s="10"/>
      <c r="AE1404" s="10"/>
      <c r="AF1404" s="10"/>
      <c r="AG1404" s="10"/>
      <c r="AH1404" s="10"/>
      <c r="AI1404" s="10"/>
      <c r="AJ1404" s="10"/>
      <c r="AK1404" s="10"/>
      <c r="AL1404" s="10"/>
      <c r="AM1404" s="10"/>
      <c r="AN1404" s="10"/>
      <c r="AO1404" s="10"/>
      <c r="AP1404" s="10"/>
      <c r="AQ1404" s="10"/>
      <c r="AR1404" s="10"/>
      <c r="AS1404" s="10"/>
      <c r="AT1404" s="10"/>
      <c r="AU1404" s="10"/>
      <c r="AV1404" s="10"/>
      <c r="AW1404" s="10"/>
      <c r="AX1404" s="10"/>
      <c r="AY1404" s="10"/>
      <c r="AZ1404" s="10"/>
      <c r="BA1404" s="10"/>
      <c r="BB1404" s="10"/>
      <c r="BC1404" s="10"/>
      <c r="BD1404" s="10"/>
      <c r="BE1404" s="10"/>
      <c r="BF1404" s="10"/>
      <c r="BG1404" s="10"/>
      <c r="BH1404" s="10"/>
    </row>
    <row r="1405" spans="1:60" s="83" customFormat="1" x14ac:dyDescent="0.25">
      <c r="A1405" s="91"/>
      <c r="B1405" s="92"/>
      <c r="O1405" s="10"/>
      <c r="P1405" s="10"/>
      <c r="Q1405" s="10"/>
      <c r="R1405" s="10"/>
      <c r="S1405" s="10"/>
      <c r="T1405" s="10"/>
      <c r="U1405" s="10"/>
      <c r="V1405" s="10"/>
      <c r="W1405" s="10"/>
      <c r="X1405" s="10"/>
      <c r="Y1405" s="10"/>
      <c r="Z1405" s="10"/>
      <c r="AA1405" s="10"/>
      <c r="AB1405" s="10"/>
      <c r="AC1405" s="10"/>
      <c r="AD1405" s="10"/>
      <c r="AE1405" s="10"/>
      <c r="AF1405" s="10"/>
      <c r="AG1405" s="10"/>
      <c r="AH1405" s="10"/>
      <c r="AI1405" s="10"/>
      <c r="AJ1405" s="10"/>
      <c r="AK1405" s="10"/>
      <c r="AL1405" s="10"/>
      <c r="AM1405" s="10"/>
      <c r="AN1405" s="10"/>
      <c r="AO1405" s="10"/>
      <c r="AP1405" s="10"/>
      <c r="AQ1405" s="10"/>
      <c r="AR1405" s="10"/>
      <c r="AS1405" s="10"/>
      <c r="AT1405" s="10"/>
      <c r="AU1405" s="10"/>
      <c r="AV1405" s="10"/>
      <c r="AW1405" s="10"/>
      <c r="AX1405" s="10"/>
      <c r="AY1405" s="10"/>
      <c r="AZ1405" s="10"/>
      <c r="BA1405" s="10"/>
      <c r="BB1405" s="10"/>
      <c r="BC1405" s="10"/>
      <c r="BD1405" s="10"/>
      <c r="BE1405" s="10"/>
      <c r="BF1405" s="10"/>
      <c r="BG1405" s="10"/>
      <c r="BH1405" s="10"/>
    </row>
    <row r="1406" spans="1:60" s="83" customFormat="1" x14ac:dyDescent="0.25">
      <c r="A1406" s="91"/>
      <c r="B1406" s="92"/>
      <c r="O1406" s="10"/>
      <c r="P1406" s="10"/>
      <c r="Q1406" s="10"/>
      <c r="R1406" s="10"/>
      <c r="S1406" s="10"/>
      <c r="T1406" s="10"/>
      <c r="U1406" s="10"/>
      <c r="V1406" s="10"/>
      <c r="W1406" s="10"/>
      <c r="X1406" s="10"/>
      <c r="Y1406" s="10"/>
      <c r="Z1406" s="10"/>
      <c r="AA1406" s="10"/>
      <c r="AB1406" s="10"/>
      <c r="AC1406" s="10"/>
      <c r="AD1406" s="10"/>
      <c r="AE1406" s="10"/>
      <c r="AF1406" s="10"/>
      <c r="AG1406" s="10"/>
      <c r="AH1406" s="10"/>
      <c r="AI1406" s="10"/>
      <c r="AJ1406" s="10"/>
      <c r="AK1406" s="10"/>
      <c r="AL1406" s="10"/>
      <c r="AM1406" s="10"/>
      <c r="AN1406" s="10"/>
      <c r="AO1406" s="10"/>
      <c r="AP1406" s="10"/>
      <c r="AQ1406" s="10"/>
      <c r="AR1406" s="10"/>
      <c r="AS1406" s="10"/>
      <c r="AT1406" s="10"/>
      <c r="AU1406" s="10"/>
      <c r="AV1406" s="10"/>
      <c r="AW1406" s="10"/>
      <c r="AX1406" s="10"/>
      <c r="AY1406" s="10"/>
      <c r="AZ1406" s="10"/>
      <c r="BA1406" s="10"/>
      <c r="BB1406" s="10"/>
      <c r="BC1406" s="10"/>
      <c r="BD1406" s="10"/>
      <c r="BE1406" s="10"/>
      <c r="BF1406" s="10"/>
      <c r="BG1406" s="10"/>
      <c r="BH1406" s="10"/>
    </row>
    <row r="1407" spans="1:60" s="83" customFormat="1" x14ac:dyDescent="0.25">
      <c r="A1407" s="91"/>
      <c r="B1407" s="92"/>
      <c r="O1407" s="10"/>
      <c r="P1407" s="10"/>
      <c r="Q1407" s="10"/>
      <c r="R1407" s="10"/>
      <c r="S1407" s="10"/>
      <c r="T1407" s="10"/>
      <c r="U1407" s="10"/>
      <c r="V1407" s="10"/>
      <c r="W1407" s="10"/>
      <c r="X1407" s="10"/>
      <c r="Y1407" s="10"/>
      <c r="Z1407" s="10"/>
      <c r="AA1407" s="10"/>
      <c r="AB1407" s="10"/>
      <c r="AC1407" s="10"/>
      <c r="AD1407" s="10"/>
      <c r="AE1407" s="10"/>
      <c r="AF1407" s="10"/>
      <c r="AG1407" s="10"/>
      <c r="AH1407" s="10"/>
      <c r="AI1407" s="10"/>
      <c r="AJ1407" s="10"/>
      <c r="AK1407" s="10"/>
      <c r="AL1407" s="10"/>
      <c r="AM1407" s="10"/>
      <c r="AN1407" s="10"/>
      <c r="AO1407" s="10"/>
      <c r="AP1407" s="10"/>
      <c r="AQ1407" s="10"/>
      <c r="AR1407" s="10"/>
      <c r="AS1407" s="10"/>
      <c r="AT1407" s="10"/>
      <c r="AU1407" s="10"/>
      <c r="AV1407" s="10"/>
      <c r="AW1407" s="10"/>
      <c r="AX1407" s="10"/>
      <c r="AY1407" s="10"/>
      <c r="AZ1407" s="10"/>
      <c r="BA1407" s="10"/>
      <c r="BB1407" s="10"/>
      <c r="BC1407" s="10"/>
      <c r="BD1407" s="10"/>
      <c r="BE1407" s="10"/>
      <c r="BF1407" s="10"/>
      <c r="BG1407" s="10"/>
      <c r="BH1407" s="10"/>
    </row>
    <row r="1408" spans="1:60" s="83" customFormat="1" x14ac:dyDescent="0.25">
      <c r="A1408" s="91"/>
      <c r="B1408" s="92"/>
      <c r="O1408" s="10"/>
      <c r="P1408" s="10"/>
      <c r="Q1408" s="10"/>
      <c r="R1408" s="10"/>
      <c r="S1408" s="10"/>
      <c r="T1408" s="10"/>
      <c r="U1408" s="10"/>
      <c r="V1408" s="10"/>
      <c r="W1408" s="10"/>
      <c r="X1408" s="10"/>
      <c r="Y1408" s="10"/>
      <c r="Z1408" s="10"/>
      <c r="AA1408" s="10"/>
      <c r="AB1408" s="10"/>
      <c r="AC1408" s="10"/>
      <c r="AD1408" s="10"/>
      <c r="AE1408" s="10"/>
      <c r="AF1408" s="10"/>
      <c r="AG1408" s="10"/>
      <c r="AH1408" s="10"/>
      <c r="AI1408" s="10"/>
      <c r="AJ1408" s="10"/>
      <c r="AK1408" s="10"/>
      <c r="AL1408" s="10"/>
      <c r="AM1408" s="10"/>
      <c r="AN1408" s="10"/>
      <c r="AO1408" s="10"/>
      <c r="AP1408" s="10"/>
      <c r="AQ1408" s="10"/>
      <c r="AR1408" s="10"/>
      <c r="AS1408" s="10"/>
      <c r="AT1408" s="10"/>
      <c r="AU1408" s="10"/>
      <c r="AV1408" s="10"/>
      <c r="AW1408" s="10"/>
      <c r="AX1408" s="10"/>
      <c r="AY1408" s="10"/>
      <c r="AZ1408" s="10"/>
      <c r="BA1408" s="10"/>
      <c r="BB1408" s="10"/>
      <c r="BC1408" s="10"/>
      <c r="BD1408" s="10"/>
      <c r="BE1408" s="10"/>
      <c r="BF1408" s="10"/>
      <c r="BG1408" s="10"/>
      <c r="BH1408" s="10"/>
    </row>
    <row r="1409" spans="1:60" s="83" customFormat="1" x14ac:dyDescent="0.25">
      <c r="A1409" s="91"/>
      <c r="B1409" s="92"/>
      <c r="O1409" s="10"/>
      <c r="P1409" s="10"/>
      <c r="Q1409" s="10"/>
      <c r="R1409" s="10"/>
      <c r="S1409" s="10"/>
      <c r="T1409" s="10"/>
      <c r="U1409" s="10"/>
      <c r="V1409" s="10"/>
      <c r="W1409" s="10"/>
      <c r="X1409" s="10"/>
      <c r="Y1409" s="10"/>
      <c r="Z1409" s="10"/>
      <c r="AA1409" s="10"/>
      <c r="AB1409" s="10"/>
      <c r="AC1409" s="10"/>
      <c r="AD1409" s="10"/>
      <c r="AE1409" s="10"/>
      <c r="AF1409" s="10"/>
      <c r="AG1409" s="10"/>
      <c r="AH1409" s="10"/>
      <c r="AI1409" s="10"/>
      <c r="AJ1409" s="10"/>
      <c r="AK1409" s="10"/>
      <c r="AL1409" s="10"/>
      <c r="AM1409" s="10"/>
      <c r="AN1409" s="10"/>
      <c r="AO1409" s="10"/>
      <c r="AP1409" s="10"/>
      <c r="AQ1409" s="10"/>
      <c r="AR1409" s="10"/>
      <c r="AS1409" s="10"/>
      <c r="AT1409" s="10"/>
      <c r="AU1409" s="10"/>
      <c r="AV1409" s="10"/>
      <c r="AW1409" s="10"/>
      <c r="AX1409" s="10"/>
      <c r="AY1409" s="10"/>
      <c r="AZ1409" s="10"/>
      <c r="BA1409" s="10"/>
      <c r="BB1409" s="10"/>
      <c r="BC1409" s="10"/>
      <c r="BD1409" s="10"/>
      <c r="BE1409" s="10"/>
      <c r="BF1409" s="10"/>
      <c r="BG1409" s="10"/>
      <c r="BH1409" s="10"/>
    </row>
    <row r="1410" spans="1:60" s="83" customFormat="1" x14ac:dyDescent="0.25">
      <c r="A1410" s="91"/>
      <c r="B1410" s="92"/>
      <c r="O1410" s="10"/>
      <c r="P1410" s="10"/>
      <c r="Q1410" s="10"/>
      <c r="R1410" s="10"/>
      <c r="S1410" s="10"/>
      <c r="T1410" s="10"/>
      <c r="U1410" s="10"/>
      <c r="V1410" s="10"/>
      <c r="W1410" s="10"/>
      <c r="X1410" s="10"/>
      <c r="Y1410" s="10"/>
      <c r="Z1410" s="10"/>
      <c r="AA1410" s="10"/>
      <c r="AB1410" s="10"/>
      <c r="AC1410" s="10"/>
      <c r="AD1410" s="10"/>
      <c r="AE1410" s="10"/>
      <c r="AF1410" s="10"/>
      <c r="AG1410" s="10"/>
      <c r="AH1410" s="10"/>
      <c r="AI1410" s="10"/>
      <c r="AJ1410" s="10"/>
      <c r="AK1410" s="10"/>
      <c r="AL1410" s="10"/>
      <c r="AM1410" s="10"/>
      <c r="AN1410" s="10"/>
      <c r="AO1410" s="10"/>
      <c r="AP1410" s="10"/>
      <c r="AQ1410" s="10"/>
      <c r="AR1410" s="10"/>
      <c r="AS1410" s="10"/>
      <c r="AT1410" s="10"/>
      <c r="AU1410" s="10"/>
      <c r="AV1410" s="10"/>
      <c r="AW1410" s="10"/>
      <c r="AX1410" s="10"/>
      <c r="AY1410" s="10"/>
      <c r="AZ1410" s="10"/>
      <c r="BA1410" s="10"/>
      <c r="BB1410" s="10"/>
      <c r="BC1410" s="10"/>
      <c r="BD1410" s="10"/>
      <c r="BE1410" s="10"/>
      <c r="BF1410" s="10"/>
      <c r="BG1410" s="10"/>
      <c r="BH1410" s="10"/>
    </row>
    <row r="1411" spans="1:60" s="83" customFormat="1" x14ac:dyDescent="0.25">
      <c r="A1411" s="91"/>
      <c r="B1411" s="92"/>
      <c r="O1411" s="10"/>
      <c r="P1411" s="10"/>
      <c r="Q1411" s="10"/>
      <c r="R1411" s="10"/>
      <c r="S1411" s="10"/>
      <c r="T1411" s="10"/>
      <c r="U1411" s="10"/>
      <c r="V1411" s="10"/>
      <c r="W1411" s="10"/>
      <c r="X1411" s="10"/>
      <c r="Y1411" s="10"/>
      <c r="Z1411" s="10"/>
      <c r="AA1411" s="10"/>
      <c r="AB1411" s="10"/>
      <c r="AC1411" s="10"/>
      <c r="AD1411" s="10"/>
      <c r="AE1411" s="10"/>
      <c r="AF1411" s="10"/>
      <c r="AG1411" s="10"/>
      <c r="AH1411" s="10"/>
      <c r="AI1411" s="10"/>
      <c r="AJ1411" s="10"/>
      <c r="AK1411" s="10"/>
      <c r="AL1411" s="10"/>
      <c r="AM1411" s="10"/>
      <c r="AN1411" s="10"/>
      <c r="AO1411" s="10"/>
      <c r="AP1411" s="10"/>
      <c r="AQ1411" s="10"/>
      <c r="AR1411" s="10"/>
      <c r="AS1411" s="10"/>
      <c r="AT1411" s="10"/>
      <c r="AU1411" s="10"/>
      <c r="AV1411" s="10"/>
      <c r="AW1411" s="10"/>
      <c r="AX1411" s="10"/>
      <c r="AY1411" s="10"/>
      <c r="AZ1411" s="10"/>
      <c r="BA1411" s="10"/>
      <c r="BB1411" s="10"/>
      <c r="BC1411" s="10"/>
      <c r="BD1411" s="10"/>
      <c r="BE1411" s="10"/>
      <c r="BF1411" s="10"/>
      <c r="BG1411" s="10"/>
      <c r="BH1411" s="10"/>
    </row>
    <row r="1412" spans="1:60" s="83" customFormat="1" x14ac:dyDescent="0.25">
      <c r="A1412" s="91"/>
      <c r="B1412" s="92"/>
      <c r="O1412" s="10"/>
      <c r="P1412" s="10"/>
      <c r="Q1412" s="10"/>
      <c r="R1412" s="10"/>
      <c r="S1412" s="10"/>
      <c r="T1412" s="10"/>
      <c r="U1412" s="10"/>
      <c r="V1412" s="10"/>
      <c r="W1412" s="10"/>
      <c r="X1412" s="10"/>
      <c r="Y1412" s="10"/>
      <c r="Z1412" s="10"/>
      <c r="AA1412" s="10"/>
      <c r="AB1412" s="10"/>
      <c r="AC1412" s="10"/>
      <c r="AD1412" s="10"/>
      <c r="AE1412" s="10"/>
      <c r="AF1412" s="10"/>
      <c r="AG1412" s="10"/>
      <c r="AH1412" s="10"/>
      <c r="AI1412" s="10"/>
      <c r="AJ1412" s="10"/>
      <c r="AK1412" s="10"/>
      <c r="AL1412" s="10"/>
      <c r="AM1412" s="10"/>
      <c r="AN1412" s="10"/>
      <c r="AO1412" s="10"/>
      <c r="AP1412" s="10"/>
      <c r="AQ1412" s="10"/>
      <c r="AR1412" s="10"/>
      <c r="AS1412" s="10"/>
      <c r="AT1412" s="10"/>
      <c r="AU1412" s="10"/>
      <c r="AV1412" s="10"/>
      <c r="AW1412" s="10"/>
      <c r="AX1412" s="10"/>
      <c r="AY1412" s="10"/>
      <c r="AZ1412" s="10"/>
      <c r="BA1412" s="10"/>
      <c r="BB1412" s="10"/>
      <c r="BC1412" s="10"/>
      <c r="BD1412" s="10"/>
      <c r="BE1412" s="10"/>
      <c r="BF1412" s="10"/>
      <c r="BG1412" s="10"/>
      <c r="BH1412" s="10"/>
    </row>
    <row r="1413" spans="1:60" s="83" customFormat="1" x14ac:dyDescent="0.25">
      <c r="A1413" s="91"/>
      <c r="B1413" s="92"/>
      <c r="O1413" s="10"/>
      <c r="P1413" s="10"/>
      <c r="Q1413" s="10"/>
      <c r="R1413" s="10"/>
      <c r="S1413" s="10"/>
      <c r="T1413" s="10"/>
      <c r="U1413" s="10"/>
      <c r="V1413" s="10"/>
      <c r="W1413" s="10"/>
      <c r="X1413" s="10"/>
      <c r="Y1413" s="10"/>
      <c r="Z1413" s="10"/>
      <c r="AA1413" s="10"/>
      <c r="AB1413" s="10"/>
      <c r="AC1413" s="10"/>
      <c r="AD1413" s="10"/>
      <c r="AE1413" s="10"/>
      <c r="AF1413" s="10"/>
      <c r="AG1413" s="10"/>
      <c r="AH1413" s="10"/>
      <c r="AI1413" s="10"/>
      <c r="AJ1413" s="10"/>
      <c r="AK1413" s="10"/>
      <c r="AL1413" s="10"/>
      <c r="AM1413" s="10"/>
      <c r="AN1413" s="10"/>
      <c r="AO1413" s="10"/>
      <c r="AP1413" s="10"/>
      <c r="AQ1413" s="10"/>
      <c r="AR1413" s="10"/>
      <c r="AS1413" s="10"/>
      <c r="AT1413" s="10"/>
      <c r="AU1413" s="10"/>
      <c r="AV1413" s="10"/>
      <c r="AW1413" s="10"/>
      <c r="AX1413" s="10"/>
      <c r="AY1413" s="10"/>
      <c r="AZ1413" s="10"/>
      <c r="BA1413" s="10"/>
      <c r="BB1413" s="10"/>
      <c r="BC1413" s="10"/>
      <c r="BD1413" s="10"/>
      <c r="BE1413" s="10"/>
      <c r="BF1413" s="10"/>
      <c r="BG1413" s="10"/>
      <c r="BH1413" s="10"/>
    </row>
    <row r="1414" spans="1:60" s="83" customFormat="1" x14ac:dyDescent="0.25">
      <c r="A1414" s="91"/>
      <c r="B1414" s="92"/>
      <c r="O1414" s="10"/>
      <c r="P1414" s="10"/>
      <c r="Q1414" s="10"/>
      <c r="R1414" s="10"/>
      <c r="S1414" s="10"/>
      <c r="T1414" s="10"/>
      <c r="U1414" s="10"/>
      <c r="V1414" s="10"/>
      <c r="W1414" s="10"/>
      <c r="X1414" s="10"/>
      <c r="Y1414" s="10"/>
      <c r="Z1414" s="10"/>
      <c r="AA1414" s="10"/>
      <c r="AB1414" s="10"/>
      <c r="AC1414" s="10"/>
      <c r="AD1414" s="10"/>
      <c r="AE1414" s="10"/>
      <c r="AF1414" s="10"/>
      <c r="AG1414" s="10"/>
      <c r="AH1414" s="10"/>
      <c r="AI1414" s="10"/>
      <c r="AJ1414" s="10"/>
      <c r="AK1414" s="10"/>
      <c r="AL1414" s="10"/>
      <c r="AM1414" s="10"/>
      <c r="AN1414" s="10"/>
      <c r="AO1414" s="10"/>
      <c r="AP1414" s="10"/>
      <c r="AQ1414" s="10"/>
      <c r="AR1414" s="10"/>
      <c r="AS1414" s="10"/>
      <c r="AT1414" s="10"/>
      <c r="AU1414" s="10"/>
      <c r="AV1414" s="10"/>
      <c r="AW1414" s="10"/>
      <c r="AX1414" s="10"/>
      <c r="AY1414" s="10"/>
      <c r="AZ1414" s="10"/>
      <c r="BA1414" s="10"/>
      <c r="BB1414" s="10"/>
      <c r="BC1414" s="10"/>
      <c r="BD1414" s="10"/>
      <c r="BE1414" s="10"/>
      <c r="BF1414" s="10"/>
      <c r="BG1414" s="10"/>
      <c r="BH1414" s="10"/>
    </row>
    <row r="1415" spans="1:60" s="83" customFormat="1" x14ac:dyDescent="0.25">
      <c r="A1415" s="91"/>
      <c r="B1415" s="92"/>
      <c r="O1415" s="10"/>
      <c r="P1415" s="10"/>
      <c r="Q1415" s="10"/>
      <c r="R1415" s="10"/>
      <c r="S1415" s="10"/>
      <c r="T1415" s="10"/>
      <c r="U1415" s="10"/>
      <c r="V1415" s="10"/>
      <c r="W1415" s="10"/>
      <c r="X1415" s="10"/>
      <c r="Y1415" s="10"/>
      <c r="Z1415" s="10"/>
      <c r="AA1415" s="10"/>
      <c r="AB1415" s="10"/>
      <c r="AC1415" s="10"/>
      <c r="AD1415" s="10"/>
      <c r="AE1415" s="10"/>
      <c r="AF1415" s="10"/>
      <c r="AG1415" s="10"/>
      <c r="AH1415" s="10"/>
      <c r="AI1415" s="10"/>
      <c r="AJ1415" s="10"/>
      <c r="AK1415" s="10"/>
      <c r="AL1415" s="10"/>
      <c r="AM1415" s="10"/>
      <c r="AN1415" s="10"/>
      <c r="AO1415" s="10"/>
      <c r="AP1415" s="10"/>
      <c r="AQ1415" s="10"/>
      <c r="AR1415" s="10"/>
      <c r="AS1415" s="10"/>
      <c r="AT1415" s="10"/>
      <c r="AU1415" s="10"/>
      <c r="AV1415" s="10"/>
      <c r="AW1415" s="10"/>
      <c r="AX1415" s="10"/>
      <c r="AY1415" s="10"/>
      <c r="AZ1415" s="10"/>
      <c r="BA1415" s="10"/>
      <c r="BB1415" s="10"/>
      <c r="BC1415" s="10"/>
      <c r="BD1415" s="10"/>
      <c r="BE1415" s="10"/>
      <c r="BF1415" s="10"/>
      <c r="BG1415" s="10"/>
      <c r="BH1415" s="10"/>
    </row>
    <row r="1416" spans="1:60" s="83" customFormat="1" x14ac:dyDescent="0.25">
      <c r="A1416" s="91"/>
      <c r="B1416" s="92"/>
      <c r="O1416" s="10"/>
      <c r="P1416" s="10"/>
      <c r="Q1416" s="10"/>
      <c r="R1416" s="10"/>
      <c r="S1416" s="10"/>
      <c r="T1416" s="10"/>
      <c r="U1416" s="10"/>
      <c r="V1416" s="10"/>
      <c r="W1416" s="10"/>
      <c r="X1416" s="10"/>
      <c r="Y1416" s="10"/>
      <c r="Z1416" s="10"/>
      <c r="AA1416" s="10"/>
      <c r="AB1416" s="10"/>
      <c r="AC1416" s="10"/>
      <c r="AD1416" s="10"/>
      <c r="AE1416" s="10"/>
      <c r="AF1416" s="10"/>
      <c r="AG1416" s="10"/>
      <c r="AH1416" s="10"/>
      <c r="AI1416" s="10"/>
      <c r="AJ1416" s="10"/>
      <c r="AK1416" s="10"/>
      <c r="AL1416" s="10"/>
      <c r="AM1416" s="10"/>
      <c r="AN1416" s="10"/>
      <c r="AO1416" s="10"/>
      <c r="AP1416" s="10"/>
      <c r="AQ1416" s="10"/>
      <c r="AR1416" s="10"/>
      <c r="AS1416" s="10"/>
      <c r="AT1416" s="10"/>
      <c r="AU1416" s="10"/>
      <c r="AV1416" s="10"/>
      <c r="AW1416" s="10"/>
      <c r="AX1416" s="10"/>
      <c r="AY1416" s="10"/>
      <c r="AZ1416" s="10"/>
      <c r="BA1416" s="10"/>
      <c r="BB1416" s="10"/>
      <c r="BC1416" s="10"/>
      <c r="BD1416" s="10"/>
      <c r="BE1416" s="10"/>
      <c r="BF1416" s="10"/>
      <c r="BG1416" s="10"/>
      <c r="BH1416" s="10"/>
    </row>
    <row r="1417" spans="1:60" s="83" customFormat="1" x14ac:dyDescent="0.25">
      <c r="A1417" s="91"/>
      <c r="B1417" s="92"/>
      <c r="O1417" s="10"/>
      <c r="P1417" s="10"/>
      <c r="Q1417" s="10"/>
      <c r="R1417" s="10"/>
      <c r="S1417" s="10"/>
      <c r="T1417" s="10"/>
      <c r="U1417" s="10"/>
      <c r="V1417" s="10"/>
      <c r="W1417" s="10"/>
      <c r="X1417" s="10"/>
      <c r="Y1417" s="10"/>
      <c r="Z1417" s="10"/>
      <c r="AA1417" s="10"/>
      <c r="AB1417" s="10"/>
      <c r="AC1417" s="10"/>
      <c r="AD1417" s="10"/>
      <c r="AE1417" s="10"/>
      <c r="AF1417" s="10"/>
      <c r="AG1417" s="10"/>
      <c r="AH1417" s="10"/>
      <c r="AI1417" s="10"/>
      <c r="AJ1417" s="10"/>
      <c r="AK1417" s="10"/>
      <c r="AL1417" s="10"/>
      <c r="AM1417" s="10"/>
      <c r="AN1417" s="10"/>
      <c r="AO1417" s="10"/>
      <c r="AP1417" s="10"/>
      <c r="AQ1417" s="10"/>
      <c r="AR1417" s="10"/>
      <c r="AS1417" s="10"/>
      <c r="AT1417" s="10"/>
      <c r="AU1417" s="10"/>
      <c r="AV1417" s="10"/>
      <c r="AW1417" s="10"/>
      <c r="AX1417" s="10"/>
      <c r="AY1417" s="10"/>
      <c r="AZ1417" s="10"/>
      <c r="BA1417" s="10"/>
      <c r="BB1417" s="10"/>
      <c r="BC1417" s="10"/>
      <c r="BD1417" s="10"/>
      <c r="BE1417" s="10"/>
      <c r="BF1417" s="10"/>
      <c r="BG1417" s="10"/>
      <c r="BH1417" s="10"/>
    </row>
    <row r="1418" spans="1:60" s="83" customFormat="1" x14ac:dyDescent="0.25">
      <c r="A1418" s="91"/>
      <c r="B1418" s="92"/>
      <c r="O1418" s="10"/>
      <c r="P1418" s="10"/>
      <c r="Q1418" s="10"/>
      <c r="R1418" s="10"/>
      <c r="S1418" s="10"/>
      <c r="T1418" s="10"/>
      <c r="U1418" s="10"/>
      <c r="V1418" s="10"/>
      <c r="W1418" s="10"/>
      <c r="X1418" s="10"/>
      <c r="Y1418" s="10"/>
      <c r="Z1418" s="10"/>
      <c r="AA1418" s="10"/>
      <c r="AB1418" s="10"/>
      <c r="AC1418" s="10"/>
      <c r="AD1418" s="10"/>
      <c r="AE1418" s="10"/>
      <c r="AF1418" s="10"/>
      <c r="AG1418" s="10"/>
      <c r="AH1418" s="10"/>
      <c r="AI1418" s="10"/>
      <c r="AJ1418" s="10"/>
      <c r="AK1418" s="10"/>
      <c r="AL1418" s="10"/>
      <c r="AM1418" s="10"/>
      <c r="AN1418" s="10"/>
      <c r="AO1418" s="10"/>
      <c r="AP1418" s="10"/>
      <c r="AQ1418" s="10"/>
      <c r="AR1418" s="10"/>
      <c r="AS1418" s="10"/>
      <c r="AT1418" s="10"/>
      <c r="AU1418" s="10"/>
      <c r="AV1418" s="10"/>
      <c r="AW1418" s="10"/>
      <c r="AX1418" s="10"/>
      <c r="AY1418" s="10"/>
      <c r="AZ1418" s="10"/>
      <c r="BA1418" s="10"/>
      <c r="BB1418" s="10"/>
      <c r="BC1418" s="10"/>
      <c r="BD1418" s="10"/>
      <c r="BE1418" s="10"/>
      <c r="BF1418" s="10"/>
      <c r="BG1418" s="10"/>
      <c r="BH1418" s="10"/>
    </row>
    <row r="1419" spans="1:60" s="83" customFormat="1" x14ac:dyDescent="0.25">
      <c r="A1419" s="91"/>
      <c r="B1419" s="92"/>
      <c r="O1419" s="10"/>
      <c r="P1419" s="10"/>
      <c r="Q1419" s="10"/>
      <c r="R1419" s="10"/>
      <c r="S1419" s="10"/>
      <c r="T1419" s="10"/>
      <c r="U1419" s="10"/>
      <c r="V1419" s="10"/>
      <c r="W1419" s="10"/>
      <c r="X1419" s="10"/>
      <c r="Y1419" s="10"/>
      <c r="Z1419" s="10"/>
      <c r="AA1419" s="10"/>
      <c r="AB1419" s="10"/>
      <c r="AC1419" s="10"/>
      <c r="AD1419" s="10"/>
      <c r="AE1419" s="10"/>
      <c r="AF1419" s="10"/>
      <c r="AG1419" s="10"/>
      <c r="AH1419" s="10"/>
      <c r="AI1419" s="10"/>
      <c r="AJ1419" s="10"/>
      <c r="AK1419" s="10"/>
      <c r="AL1419" s="10"/>
      <c r="AM1419" s="10"/>
      <c r="AN1419" s="10"/>
      <c r="AO1419" s="10"/>
      <c r="AP1419" s="10"/>
      <c r="AQ1419" s="10"/>
      <c r="AR1419" s="10"/>
      <c r="AS1419" s="10"/>
      <c r="AT1419" s="10"/>
      <c r="AU1419" s="10"/>
      <c r="AV1419" s="10"/>
      <c r="AW1419" s="10"/>
      <c r="AX1419" s="10"/>
      <c r="AY1419" s="10"/>
      <c r="AZ1419" s="10"/>
      <c r="BA1419" s="10"/>
      <c r="BB1419" s="10"/>
      <c r="BC1419" s="10"/>
      <c r="BD1419" s="10"/>
      <c r="BE1419" s="10"/>
      <c r="BF1419" s="10"/>
      <c r="BG1419" s="10"/>
      <c r="BH1419" s="10"/>
    </row>
    <row r="1420" spans="1:60" s="83" customFormat="1" x14ac:dyDescent="0.25">
      <c r="A1420" s="91"/>
      <c r="B1420" s="92"/>
      <c r="O1420" s="10"/>
      <c r="P1420" s="10"/>
      <c r="Q1420" s="10"/>
      <c r="R1420" s="10"/>
      <c r="S1420" s="10"/>
      <c r="T1420" s="10"/>
      <c r="U1420" s="10"/>
      <c r="V1420" s="10"/>
      <c r="W1420" s="10"/>
      <c r="X1420" s="10"/>
      <c r="Y1420" s="10"/>
      <c r="Z1420" s="10"/>
      <c r="AA1420" s="10"/>
      <c r="AB1420" s="10"/>
      <c r="AC1420" s="10"/>
      <c r="AD1420" s="10"/>
      <c r="AE1420" s="10"/>
      <c r="AF1420" s="10"/>
      <c r="AG1420" s="10"/>
      <c r="AH1420" s="10"/>
      <c r="AI1420" s="10"/>
      <c r="AJ1420" s="10"/>
      <c r="AK1420" s="10"/>
      <c r="AL1420" s="10"/>
      <c r="AM1420" s="10"/>
      <c r="AN1420" s="10"/>
      <c r="AO1420" s="10"/>
      <c r="AP1420" s="10"/>
      <c r="AQ1420" s="10"/>
      <c r="AR1420" s="10"/>
      <c r="AS1420" s="10"/>
      <c r="AT1420" s="10"/>
      <c r="AU1420" s="10"/>
      <c r="AV1420" s="10"/>
      <c r="AW1420" s="10"/>
      <c r="AX1420" s="10"/>
      <c r="AY1420" s="10"/>
      <c r="AZ1420" s="10"/>
      <c r="BA1420" s="10"/>
      <c r="BB1420" s="10"/>
      <c r="BC1420" s="10"/>
      <c r="BD1420" s="10"/>
      <c r="BE1420" s="10"/>
      <c r="BF1420" s="10"/>
      <c r="BG1420" s="10"/>
      <c r="BH1420" s="10"/>
    </row>
    <row r="1421" spans="1:60" s="83" customFormat="1" x14ac:dyDescent="0.25">
      <c r="A1421" s="91"/>
      <c r="B1421" s="92"/>
      <c r="O1421" s="10"/>
      <c r="P1421" s="10"/>
      <c r="Q1421" s="10"/>
      <c r="R1421" s="10"/>
      <c r="S1421" s="10"/>
      <c r="T1421" s="10"/>
      <c r="U1421" s="10"/>
      <c r="V1421" s="10"/>
      <c r="W1421" s="10"/>
      <c r="X1421" s="10"/>
      <c r="Y1421" s="10"/>
      <c r="Z1421" s="10"/>
      <c r="AA1421" s="10"/>
      <c r="AB1421" s="10"/>
      <c r="AC1421" s="10"/>
      <c r="AD1421" s="10"/>
      <c r="AE1421" s="10"/>
      <c r="AF1421" s="10"/>
      <c r="AG1421" s="10"/>
      <c r="AH1421" s="10"/>
      <c r="AI1421" s="10"/>
      <c r="AJ1421" s="10"/>
      <c r="AK1421" s="10"/>
      <c r="AL1421" s="10"/>
      <c r="AM1421" s="10"/>
      <c r="AN1421" s="10"/>
      <c r="AO1421" s="10"/>
      <c r="AP1421" s="10"/>
      <c r="AQ1421" s="10"/>
      <c r="AR1421" s="10"/>
      <c r="AS1421" s="10"/>
      <c r="AT1421" s="10"/>
      <c r="AU1421" s="10"/>
      <c r="AV1421" s="10"/>
      <c r="AW1421" s="10"/>
      <c r="AX1421" s="10"/>
      <c r="AY1421" s="10"/>
      <c r="AZ1421" s="10"/>
      <c r="BA1421" s="10"/>
      <c r="BB1421" s="10"/>
      <c r="BC1421" s="10"/>
      <c r="BD1421" s="10"/>
      <c r="BE1421" s="10"/>
      <c r="BF1421" s="10"/>
      <c r="BG1421" s="10"/>
      <c r="BH1421" s="10"/>
    </row>
    <row r="1422" spans="1:60" s="83" customFormat="1" x14ac:dyDescent="0.25">
      <c r="A1422" s="91"/>
      <c r="B1422" s="92"/>
      <c r="O1422" s="10"/>
      <c r="P1422" s="10"/>
      <c r="Q1422" s="10"/>
      <c r="R1422" s="10"/>
      <c r="S1422" s="10"/>
      <c r="T1422" s="10"/>
      <c r="U1422" s="10"/>
      <c r="V1422" s="10"/>
      <c r="W1422" s="10"/>
      <c r="X1422" s="10"/>
      <c r="Y1422" s="10"/>
      <c r="Z1422" s="10"/>
      <c r="AA1422" s="10"/>
      <c r="AB1422" s="10"/>
      <c r="AC1422" s="10"/>
      <c r="AD1422" s="10"/>
      <c r="AE1422" s="10"/>
      <c r="AF1422" s="10"/>
      <c r="AG1422" s="10"/>
      <c r="AH1422" s="10"/>
      <c r="AI1422" s="10"/>
      <c r="AJ1422" s="10"/>
      <c r="AK1422" s="10"/>
      <c r="AL1422" s="10"/>
      <c r="AM1422" s="10"/>
      <c r="AN1422" s="10"/>
      <c r="AO1422" s="10"/>
      <c r="AP1422" s="10"/>
      <c r="AQ1422" s="10"/>
      <c r="AR1422" s="10"/>
      <c r="AS1422" s="10"/>
      <c r="AT1422" s="10"/>
      <c r="AU1422" s="10"/>
      <c r="AV1422" s="10"/>
      <c r="AW1422" s="10"/>
      <c r="AX1422" s="10"/>
      <c r="AY1422" s="10"/>
      <c r="AZ1422" s="10"/>
      <c r="BA1422" s="10"/>
      <c r="BB1422" s="10"/>
      <c r="BC1422" s="10"/>
      <c r="BD1422" s="10"/>
      <c r="BE1422" s="10"/>
      <c r="BF1422" s="10"/>
      <c r="BG1422" s="10"/>
      <c r="BH1422" s="10"/>
    </row>
    <row r="1423" spans="1:60" s="83" customFormat="1" x14ac:dyDescent="0.25">
      <c r="A1423" s="91"/>
      <c r="B1423" s="92"/>
      <c r="O1423" s="10"/>
      <c r="P1423" s="10"/>
      <c r="Q1423" s="10"/>
      <c r="R1423" s="10"/>
      <c r="S1423" s="10"/>
      <c r="T1423" s="10"/>
      <c r="U1423" s="10"/>
      <c r="V1423" s="10"/>
      <c r="W1423" s="10"/>
      <c r="X1423" s="10"/>
      <c r="Y1423" s="10"/>
      <c r="Z1423" s="10"/>
      <c r="AA1423" s="10"/>
      <c r="AB1423" s="10"/>
      <c r="AC1423" s="10"/>
      <c r="AD1423" s="10"/>
      <c r="AE1423" s="10"/>
      <c r="AF1423" s="10"/>
      <c r="AG1423" s="10"/>
      <c r="AH1423" s="10"/>
      <c r="AI1423" s="10"/>
      <c r="AJ1423" s="10"/>
      <c r="AK1423" s="10"/>
      <c r="AL1423" s="10"/>
      <c r="AM1423" s="10"/>
      <c r="AN1423" s="10"/>
      <c r="AO1423" s="10"/>
      <c r="AP1423" s="10"/>
      <c r="AQ1423" s="10"/>
      <c r="AR1423" s="10"/>
      <c r="AS1423" s="10"/>
      <c r="AT1423" s="10"/>
      <c r="AU1423" s="10"/>
      <c r="AV1423" s="10"/>
      <c r="AW1423" s="10"/>
      <c r="AX1423" s="10"/>
      <c r="AY1423" s="10"/>
      <c r="AZ1423" s="10"/>
      <c r="BA1423" s="10"/>
      <c r="BB1423" s="10"/>
      <c r="BC1423" s="10"/>
      <c r="BD1423" s="10"/>
      <c r="BE1423" s="10"/>
      <c r="BF1423" s="10"/>
      <c r="BG1423" s="10"/>
      <c r="BH1423" s="10"/>
    </row>
    <row r="1424" spans="1:60" s="83" customFormat="1" x14ac:dyDescent="0.25">
      <c r="A1424" s="91"/>
      <c r="B1424" s="92"/>
      <c r="O1424" s="10"/>
      <c r="P1424" s="10"/>
      <c r="Q1424" s="10"/>
      <c r="R1424" s="10"/>
      <c r="S1424" s="10"/>
      <c r="T1424" s="10"/>
      <c r="U1424" s="10"/>
      <c r="V1424" s="10"/>
      <c r="W1424" s="10"/>
      <c r="X1424" s="10"/>
      <c r="Y1424" s="10"/>
      <c r="Z1424" s="10"/>
      <c r="AA1424" s="10"/>
      <c r="AB1424" s="10"/>
      <c r="AC1424" s="10"/>
      <c r="AD1424" s="10"/>
      <c r="AE1424" s="10"/>
      <c r="AF1424" s="10"/>
      <c r="AG1424" s="10"/>
      <c r="AH1424" s="10"/>
      <c r="AI1424" s="10"/>
      <c r="AJ1424" s="10"/>
      <c r="AK1424" s="10"/>
      <c r="AL1424" s="10"/>
      <c r="AM1424" s="10"/>
      <c r="AN1424" s="10"/>
      <c r="AO1424" s="10"/>
      <c r="AP1424" s="10"/>
      <c r="AQ1424" s="10"/>
      <c r="AR1424" s="10"/>
      <c r="AS1424" s="10"/>
      <c r="AT1424" s="10"/>
      <c r="AU1424" s="10"/>
      <c r="AV1424" s="10"/>
      <c r="AW1424" s="10"/>
      <c r="AX1424" s="10"/>
      <c r="AY1424" s="10"/>
      <c r="AZ1424" s="10"/>
      <c r="BA1424" s="10"/>
      <c r="BB1424" s="10"/>
      <c r="BC1424" s="10"/>
      <c r="BD1424" s="10"/>
      <c r="BE1424" s="10"/>
      <c r="BF1424" s="10"/>
      <c r="BG1424" s="10"/>
      <c r="BH1424" s="10"/>
    </row>
    <row r="1425" spans="1:60" s="83" customFormat="1" x14ac:dyDescent="0.25">
      <c r="A1425" s="91"/>
      <c r="B1425" s="92"/>
      <c r="O1425" s="10"/>
      <c r="P1425" s="10"/>
      <c r="Q1425" s="10"/>
      <c r="R1425" s="10"/>
      <c r="S1425" s="10"/>
      <c r="T1425" s="10"/>
      <c r="U1425" s="10"/>
      <c r="V1425" s="10"/>
      <c r="W1425" s="10"/>
      <c r="X1425" s="10"/>
      <c r="Y1425" s="10"/>
      <c r="Z1425" s="10"/>
      <c r="AA1425" s="10"/>
      <c r="AB1425" s="10"/>
      <c r="AC1425" s="10"/>
      <c r="AD1425" s="10"/>
      <c r="AE1425" s="10"/>
      <c r="AF1425" s="10"/>
      <c r="AG1425" s="10"/>
      <c r="AH1425" s="10"/>
      <c r="AI1425" s="10"/>
      <c r="AJ1425" s="10"/>
      <c r="AK1425" s="10"/>
      <c r="AL1425" s="10"/>
      <c r="AM1425" s="10"/>
      <c r="AN1425" s="10"/>
      <c r="AO1425" s="10"/>
      <c r="AP1425" s="10"/>
      <c r="AQ1425" s="10"/>
      <c r="AR1425" s="10"/>
      <c r="AS1425" s="10"/>
      <c r="AT1425" s="10"/>
      <c r="AU1425" s="10"/>
      <c r="AV1425" s="10"/>
      <c r="AW1425" s="10"/>
      <c r="AX1425" s="10"/>
      <c r="AY1425" s="10"/>
      <c r="AZ1425" s="10"/>
      <c r="BA1425" s="10"/>
      <c r="BB1425" s="10"/>
      <c r="BC1425" s="10"/>
      <c r="BD1425" s="10"/>
      <c r="BE1425" s="10"/>
      <c r="BF1425" s="10"/>
      <c r="BG1425" s="10"/>
      <c r="BH1425" s="10"/>
    </row>
    <row r="1426" spans="1:60" s="83" customFormat="1" x14ac:dyDescent="0.25">
      <c r="A1426" s="91"/>
      <c r="B1426" s="92"/>
      <c r="O1426" s="10"/>
      <c r="P1426" s="10"/>
      <c r="Q1426" s="10"/>
      <c r="R1426" s="10"/>
      <c r="S1426" s="10"/>
      <c r="T1426" s="10"/>
      <c r="U1426" s="10"/>
      <c r="V1426" s="10"/>
      <c r="W1426" s="10"/>
      <c r="X1426" s="10"/>
      <c r="Y1426" s="10"/>
      <c r="Z1426" s="10"/>
      <c r="AA1426" s="10"/>
      <c r="AB1426" s="10"/>
      <c r="AC1426" s="10"/>
      <c r="AD1426" s="10"/>
      <c r="AE1426" s="10"/>
      <c r="AF1426" s="10"/>
      <c r="AG1426" s="10"/>
      <c r="AH1426" s="10"/>
      <c r="AI1426" s="10"/>
      <c r="AJ1426" s="10"/>
      <c r="AK1426" s="10"/>
      <c r="AL1426" s="10"/>
      <c r="AM1426" s="10"/>
      <c r="AN1426" s="10"/>
      <c r="AO1426" s="10"/>
      <c r="AP1426" s="10"/>
      <c r="AQ1426" s="10"/>
      <c r="AR1426" s="10"/>
      <c r="AS1426" s="10"/>
      <c r="AT1426" s="10"/>
      <c r="AU1426" s="10"/>
      <c r="AV1426" s="10"/>
      <c r="AW1426" s="10"/>
      <c r="AX1426" s="10"/>
      <c r="AY1426" s="10"/>
      <c r="AZ1426" s="10"/>
      <c r="BA1426" s="10"/>
      <c r="BB1426" s="10"/>
      <c r="BC1426" s="10"/>
      <c r="BD1426" s="10"/>
      <c r="BE1426" s="10"/>
      <c r="BF1426" s="10"/>
      <c r="BG1426" s="10"/>
      <c r="BH1426" s="10"/>
    </row>
    <row r="1427" spans="1:60" s="83" customFormat="1" x14ac:dyDescent="0.25">
      <c r="A1427" s="91"/>
      <c r="B1427" s="92"/>
      <c r="O1427" s="10"/>
      <c r="P1427" s="10"/>
      <c r="Q1427" s="10"/>
      <c r="R1427" s="10"/>
      <c r="S1427" s="10"/>
      <c r="T1427" s="10"/>
      <c r="U1427" s="10"/>
      <c r="V1427" s="10"/>
      <c r="W1427" s="10"/>
      <c r="X1427" s="10"/>
      <c r="Y1427" s="10"/>
      <c r="Z1427" s="10"/>
      <c r="AA1427" s="10"/>
      <c r="AB1427" s="10"/>
      <c r="AC1427" s="10"/>
      <c r="AD1427" s="10"/>
      <c r="AE1427" s="10"/>
      <c r="AF1427" s="10"/>
      <c r="AG1427" s="10"/>
      <c r="AH1427" s="10"/>
      <c r="AI1427" s="10"/>
      <c r="AJ1427" s="10"/>
      <c r="AK1427" s="10"/>
      <c r="AL1427" s="10"/>
      <c r="AM1427" s="10"/>
      <c r="AN1427" s="10"/>
      <c r="AO1427" s="10"/>
      <c r="AP1427" s="10"/>
      <c r="AQ1427" s="10"/>
      <c r="AR1427" s="10"/>
      <c r="AS1427" s="10"/>
      <c r="AT1427" s="10"/>
      <c r="AU1427" s="10"/>
      <c r="AV1427" s="10"/>
      <c r="AW1427" s="10"/>
      <c r="AX1427" s="10"/>
      <c r="AY1427" s="10"/>
      <c r="AZ1427" s="10"/>
      <c r="BA1427" s="10"/>
      <c r="BB1427" s="10"/>
      <c r="BC1427" s="10"/>
      <c r="BD1427" s="10"/>
      <c r="BE1427" s="10"/>
      <c r="BF1427" s="10"/>
      <c r="BG1427" s="10"/>
      <c r="BH1427" s="10"/>
    </row>
    <row r="1428" spans="1:60" s="83" customFormat="1" x14ac:dyDescent="0.25">
      <c r="A1428" s="91"/>
      <c r="B1428" s="92"/>
      <c r="O1428" s="10"/>
      <c r="P1428" s="10"/>
      <c r="Q1428" s="10"/>
      <c r="R1428" s="10"/>
      <c r="S1428" s="10"/>
      <c r="T1428" s="10"/>
      <c r="U1428" s="10"/>
      <c r="V1428" s="10"/>
      <c r="W1428" s="10"/>
      <c r="X1428" s="10"/>
      <c r="Y1428" s="10"/>
      <c r="Z1428" s="10"/>
      <c r="AA1428" s="10"/>
      <c r="AB1428" s="10"/>
      <c r="AC1428" s="10"/>
      <c r="AD1428" s="10"/>
      <c r="AE1428" s="10"/>
      <c r="AF1428" s="10"/>
      <c r="AG1428" s="10"/>
      <c r="AH1428" s="10"/>
      <c r="AI1428" s="10"/>
      <c r="AJ1428" s="10"/>
      <c r="AK1428" s="10"/>
      <c r="AL1428" s="10"/>
      <c r="AM1428" s="10"/>
      <c r="AN1428" s="10"/>
      <c r="AO1428" s="10"/>
      <c r="AP1428" s="10"/>
      <c r="AQ1428" s="10"/>
      <c r="AR1428" s="10"/>
      <c r="AS1428" s="10"/>
      <c r="AT1428" s="10"/>
      <c r="AU1428" s="10"/>
      <c r="AV1428" s="10"/>
      <c r="AW1428" s="10"/>
      <c r="AX1428" s="10"/>
      <c r="AY1428" s="10"/>
      <c r="AZ1428" s="10"/>
      <c r="BA1428" s="10"/>
      <c r="BB1428" s="10"/>
      <c r="BC1428" s="10"/>
      <c r="BD1428" s="10"/>
      <c r="BE1428" s="10"/>
      <c r="BF1428" s="10"/>
      <c r="BG1428" s="10"/>
      <c r="BH1428" s="10"/>
    </row>
    <row r="1429" spans="1:60" s="83" customFormat="1" x14ac:dyDescent="0.25">
      <c r="A1429" s="91"/>
      <c r="B1429" s="92"/>
      <c r="O1429" s="10"/>
      <c r="P1429" s="10"/>
      <c r="Q1429" s="10"/>
      <c r="R1429" s="10"/>
      <c r="S1429" s="10"/>
      <c r="T1429" s="10"/>
      <c r="U1429" s="10"/>
      <c r="V1429" s="10"/>
      <c r="W1429" s="10"/>
      <c r="X1429" s="10"/>
      <c r="Y1429" s="10"/>
      <c r="Z1429" s="10"/>
      <c r="AA1429" s="10"/>
      <c r="AB1429" s="10"/>
      <c r="AC1429" s="10"/>
      <c r="AD1429" s="10"/>
      <c r="AE1429" s="10"/>
      <c r="AF1429" s="10"/>
      <c r="AG1429" s="10"/>
      <c r="AH1429" s="10"/>
      <c r="AI1429" s="10"/>
      <c r="AJ1429" s="10"/>
      <c r="AK1429" s="10"/>
      <c r="AL1429" s="10"/>
      <c r="AM1429" s="10"/>
      <c r="AN1429" s="10"/>
      <c r="AO1429" s="10"/>
      <c r="AP1429" s="10"/>
      <c r="AQ1429" s="10"/>
      <c r="AR1429" s="10"/>
      <c r="AS1429" s="10"/>
      <c r="AT1429" s="10"/>
      <c r="AU1429" s="10"/>
      <c r="AV1429" s="10"/>
      <c r="AW1429" s="10"/>
      <c r="AX1429" s="10"/>
      <c r="AY1429" s="10"/>
      <c r="AZ1429" s="10"/>
      <c r="BA1429" s="10"/>
      <c r="BB1429" s="10"/>
      <c r="BC1429" s="10"/>
      <c r="BD1429" s="10"/>
      <c r="BE1429" s="10"/>
      <c r="BF1429" s="10"/>
      <c r="BG1429" s="10"/>
      <c r="BH1429" s="10"/>
    </row>
    <row r="1430" spans="1:60" s="83" customFormat="1" x14ac:dyDescent="0.25">
      <c r="A1430" s="91"/>
      <c r="B1430" s="92"/>
      <c r="O1430" s="10"/>
      <c r="P1430" s="10"/>
      <c r="Q1430" s="10"/>
      <c r="R1430" s="10"/>
      <c r="S1430" s="10"/>
      <c r="T1430" s="10"/>
      <c r="U1430" s="10"/>
      <c r="V1430" s="10"/>
      <c r="W1430" s="10"/>
      <c r="X1430" s="10"/>
      <c r="Y1430" s="10"/>
      <c r="Z1430" s="10"/>
      <c r="AA1430" s="10"/>
      <c r="AB1430" s="10"/>
      <c r="AC1430" s="10"/>
      <c r="AD1430" s="10"/>
      <c r="AE1430" s="10"/>
      <c r="AF1430" s="10"/>
      <c r="AG1430" s="10"/>
      <c r="AH1430" s="10"/>
      <c r="AI1430" s="10"/>
      <c r="AJ1430" s="10"/>
      <c r="AK1430" s="10"/>
      <c r="AL1430" s="10"/>
      <c r="AM1430" s="10"/>
      <c r="AN1430" s="10"/>
      <c r="AO1430" s="10"/>
      <c r="AP1430" s="10"/>
      <c r="AQ1430" s="10"/>
      <c r="AR1430" s="10"/>
      <c r="AS1430" s="10"/>
      <c r="AT1430" s="10"/>
      <c r="AU1430" s="10"/>
      <c r="AV1430" s="10"/>
      <c r="AW1430" s="10"/>
      <c r="AX1430" s="10"/>
      <c r="AY1430" s="10"/>
      <c r="AZ1430" s="10"/>
      <c r="BA1430" s="10"/>
      <c r="BB1430" s="10"/>
      <c r="BC1430" s="10"/>
      <c r="BD1430" s="10"/>
      <c r="BE1430" s="10"/>
      <c r="BF1430" s="10"/>
      <c r="BG1430" s="10"/>
      <c r="BH1430" s="10"/>
    </row>
    <row r="1431" spans="1:60" s="83" customFormat="1" x14ac:dyDescent="0.25">
      <c r="A1431" s="91"/>
      <c r="B1431" s="92"/>
      <c r="O1431" s="10"/>
      <c r="P1431" s="10"/>
      <c r="Q1431" s="10"/>
      <c r="R1431" s="10"/>
      <c r="S1431" s="10"/>
      <c r="T1431" s="10"/>
      <c r="U1431" s="10"/>
      <c r="V1431" s="10"/>
      <c r="W1431" s="10"/>
      <c r="X1431" s="10"/>
      <c r="Y1431" s="10"/>
      <c r="Z1431" s="10"/>
      <c r="AA1431" s="10"/>
      <c r="AB1431" s="10"/>
      <c r="AC1431" s="10"/>
      <c r="AD1431" s="10"/>
      <c r="AE1431" s="10"/>
      <c r="AF1431" s="10"/>
      <c r="AG1431" s="10"/>
      <c r="AH1431" s="10"/>
      <c r="AI1431" s="10"/>
      <c r="AJ1431" s="10"/>
      <c r="AK1431" s="10"/>
      <c r="AL1431" s="10"/>
      <c r="AM1431" s="10"/>
      <c r="AN1431" s="10"/>
      <c r="AO1431" s="10"/>
      <c r="AP1431" s="10"/>
      <c r="AQ1431" s="10"/>
      <c r="AR1431" s="10"/>
      <c r="AS1431" s="10"/>
      <c r="AT1431" s="10"/>
      <c r="AU1431" s="10"/>
      <c r="AV1431" s="10"/>
      <c r="AW1431" s="10"/>
      <c r="AX1431" s="10"/>
      <c r="AY1431" s="10"/>
      <c r="AZ1431" s="10"/>
      <c r="BA1431" s="10"/>
      <c r="BB1431" s="10"/>
      <c r="BC1431" s="10"/>
      <c r="BD1431" s="10"/>
      <c r="BE1431" s="10"/>
      <c r="BF1431" s="10"/>
      <c r="BG1431" s="10"/>
      <c r="BH1431" s="10"/>
    </row>
    <row r="1432" spans="1:60" s="83" customFormat="1" x14ac:dyDescent="0.25">
      <c r="A1432" s="91"/>
      <c r="B1432" s="92"/>
      <c r="O1432" s="10"/>
      <c r="P1432" s="10"/>
      <c r="Q1432" s="10"/>
      <c r="R1432" s="10"/>
      <c r="S1432" s="10"/>
      <c r="T1432" s="10"/>
      <c r="U1432" s="10"/>
      <c r="V1432" s="10"/>
      <c r="W1432" s="10"/>
      <c r="X1432" s="10"/>
      <c r="Y1432" s="10"/>
      <c r="Z1432" s="10"/>
      <c r="AA1432" s="10"/>
      <c r="AB1432" s="10"/>
      <c r="AC1432" s="10"/>
      <c r="AD1432" s="10"/>
      <c r="AE1432" s="10"/>
      <c r="AF1432" s="10"/>
      <c r="AG1432" s="10"/>
      <c r="AH1432" s="10"/>
      <c r="AI1432" s="10"/>
      <c r="AJ1432" s="10"/>
      <c r="AK1432" s="10"/>
      <c r="AL1432" s="10"/>
      <c r="AM1432" s="10"/>
      <c r="AN1432" s="10"/>
      <c r="AO1432" s="10"/>
      <c r="AP1432" s="10"/>
      <c r="AQ1432" s="10"/>
      <c r="AR1432" s="10"/>
      <c r="AS1432" s="10"/>
      <c r="AT1432" s="10"/>
      <c r="AU1432" s="10"/>
      <c r="AV1432" s="10"/>
      <c r="AW1432" s="10"/>
      <c r="AX1432" s="10"/>
      <c r="AY1432" s="10"/>
      <c r="AZ1432" s="10"/>
      <c r="BA1432" s="10"/>
      <c r="BB1432" s="10"/>
      <c r="BC1432" s="10"/>
      <c r="BD1432" s="10"/>
      <c r="BE1432" s="10"/>
      <c r="BF1432" s="10"/>
      <c r="BG1432" s="10"/>
      <c r="BH1432" s="10"/>
    </row>
    <row r="1433" spans="1:60" s="83" customFormat="1" x14ac:dyDescent="0.25">
      <c r="A1433" s="91"/>
      <c r="B1433" s="92"/>
      <c r="O1433" s="10"/>
      <c r="P1433" s="10"/>
      <c r="Q1433" s="10"/>
      <c r="R1433" s="10"/>
      <c r="S1433" s="10"/>
      <c r="T1433" s="10"/>
      <c r="U1433" s="10"/>
      <c r="V1433" s="10"/>
      <c r="W1433" s="10"/>
      <c r="X1433" s="10"/>
      <c r="Y1433" s="10"/>
      <c r="Z1433" s="10"/>
      <c r="AA1433" s="10"/>
      <c r="AB1433" s="10"/>
      <c r="AC1433" s="10"/>
      <c r="AD1433" s="10"/>
      <c r="AE1433" s="10"/>
      <c r="AF1433" s="10"/>
      <c r="AG1433" s="10"/>
      <c r="AH1433" s="10"/>
      <c r="AI1433" s="10"/>
      <c r="AJ1433" s="10"/>
      <c r="AK1433" s="10"/>
      <c r="AL1433" s="10"/>
      <c r="AM1433" s="10"/>
      <c r="AN1433" s="10"/>
      <c r="AO1433" s="10"/>
      <c r="AP1433" s="10"/>
      <c r="AQ1433" s="10"/>
      <c r="AR1433" s="10"/>
      <c r="AS1433" s="10"/>
      <c r="AT1433" s="10"/>
      <c r="AU1433" s="10"/>
      <c r="AV1433" s="10"/>
      <c r="AW1433" s="10"/>
      <c r="AX1433" s="10"/>
      <c r="AY1433" s="10"/>
      <c r="AZ1433" s="10"/>
      <c r="BA1433" s="10"/>
      <c r="BB1433" s="10"/>
      <c r="BC1433" s="10"/>
      <c r="BD1433" s="10"/>
      <c r="BE1433" s="10"/>
      <c r="BF1433" s="10"/>
      <c r="BG1433" s="10"/>
      <c r="BH1433" s="10"/>
    </row>
    <row r="1434" spans="1:60" s="83" customFormat="1" x14ac:dyDescent="0.25">
      <c r="A1434" s="91"/>
      <c r="B1434" s="92"/>
      <c r="O1434" s="10"/>
      <c r="P1434" s="10"/>
      <c r="Q1434" s="10"/>
      <c r="R1434" s="10"/>
      <c r="S1434" s="10"/>
      <c r="T1434" s="10"/>
      <c r="U1434" s="10"/>
      <c r="V1434" s="10"/>
      <c r="W1434" s="10"/>
      <c r="X1434" s="10"/>
      <c r="Y1434" s="10"/>
      <c r="Z1434" s="10"/>
      <c r="AA1434" s="10"/>
      <c r="AB1434" s="10"/>
      <c r="AC1434" s="10"/>
      <c r="AD1434" s="10"/>
      <c r="AE1434" s="10"/>
      <c r="AF1434" s="10"/>
      <c r="AG1434" s="10"/>
      <c r="AH1434" s="10"/>
      <c r="AI1434" s="10"/>
      <c r="AJ1434" s="10"/>
      <c r="AK1434" s="10"/>
      <c r="AL1434" s="10"/>
      <c r="AM1434" s="10"/>
      <c r="AN1434" s="10"/>
      <c r="AO1434" s="10"/>
      <c r="AP1434" s="10"/>
      <c r="AQ1434" s="10"/>
      <c r="AR1434" s="10"/>
      <c r="AS1434" s="10"/>
      <c r="AT1434" s="10"/>
      <c r="AU1434" s="10"/>
      <c r="AV1434" s="10"/>
      <c r="AW1434" s="10"/>
      <c r="AX1434" s="10"/>
      <c r="AY1434" s="10"/>
      <c r="AZ1434" s="10"/>
      <c r="BA1434" s="10"/>
      <c r="BB1434" s="10"/>
      <c r="BC1434" s="10"/>
      <c r="BD1434" s="10"/>
      <c r="BE1434" s="10"/>
      <c r="BF1434" s="10"/>
      <c r="BG1434" s="10"/>
      <c r="BH1434" s="10"/>
    </row>
    <row r="1435" spans="1:60" s="83" customFormat="1" x14ac:dyDescent="0.25">
      <c r="A1435" s="91"/>
      <c r="B1435" s="92"/>
      <c r="O1435" s="10"/>
      <c r="P1435" s="10"/>
      <c r="Q1435" s="10"/>
      <c r="R1435" s="10"/>
      <c r="S1435" s="10"/>
      <c r="T1435" s="10"/>
      <c r="U1435" s="10"/>
      <c r="V1435" s="10"/>
      <c r="W1435" s="10"/>
      <c r="X1435" s="10"/>
      <c r="Y1435" s="10"/>
      <c r="Z1435" s="10"/>
      <c r="AA1435" s="10"/>
      <c r="AB1435" s="10"/>
      <c r="AC1435" s="10"/>
      <c r="AD1435" s="10"/>
      <c r="AE1435" s="10"/>
      <c r="AF1435" s="10"/>
      <c r="AG1435" s="10"/>
      <c r="AH1435" s="10"/>
      <c r="AI1435" s="10"/>
      <c r="AJ1435" s="10"/>
      <c r="AK1435" s="10"/>
      <c r="AL1435" s="10"/>
      <c r="AM1435" s="10"/>
      <c r="AN1435" s="10"/>
      <c r="AO1435" s="10"/>
      <c r="AP1435" s="10"/>
      <c r="AQ1435" s="10"/>
      <c r="AR1435" s="10"/>
      <c r="AS1435" s="10"/>
      <c r="AT1435" s="10"/>
      <c r="AU1435" s="10"/>
      <c r="AV1435" s="10"/>
      <c r="AW1435" s="10"/>
      <c r="AX1435" s="10"/>
      <c r="AY1435" s="10"/>
      <c r="AZ1435" s="10"/>
      <c r="BA1435" s="10"/>
      <c r="BB1435" s="10"/>
      <c r="BC1435" s="10"/>
      <c r="BD1435" s="10"/>
      <c r="BE1435" s="10"/>
      <c r="BF1435" s="10"/>
      <c r="BG1435" s="10"/>
      <c r="BH1435" s="10"/>
    </row>
    <row r="1436" spans="1:60" s="83" customFormat="1" x14ac:dyDescent="0.25">
      <c r="A1436" s="91"/>
      <c r="B1436" s="92"/>
      <c r="O1436" s="10"/>
      <c r="P1436" s="10"/>
      <c r="Q1436" s="10"/>
      <c r="R1436" s="10"/>
      <c r="S1436" s="10"/>
      <c r="T1436" s="10"/>
      <c r="U1436" s="10"/>
      <c r="V1436" s="10"/>
      <c r="W1436" s="10"/>
      <c r="X1436" s="10"/>
      <c r="Y1436" s="10"/>
      <c r="Z1436" s="10"/>
      <c r="AA1436" s="10"/>
      <c r="AB1436" s="10"/>
      <c r="AC1436" s="10"/>
      <c r="AD1436" s="10"/>
      <c r="AE1436" s="10"/>
      <c r="AF1436" s="10"/>
      <c r="AG1436" s="10"/>
      <c r="AH1436" s="10"/>
      <c r="AI1436" s="10"/>
      <c r="AJ1436" s="10"/>
      <c r="AK1436" s="10"/>
      <c r="AL1436" s="10"/>
      <c r="AM1436" s="10"/>
      <c r="AN1436" s="10"/>
      <c r="AO1436" s="10"/>
      <c r="AP1436" s="10"/>
      <c r="AQ1436" s="10"/>
      <c r="AR1436" s="10"/>
      <c r="AS1436" s="10"/>
      <c r="AT1436" s="10"/>
      <c r="AU1436" s="10"/>
      <c r="AV1436" s="10"/>
      <c r="AW1436" s="10"/>
      <c r="AX1436" s="10"/>
      <c r="AY1436" s="10"/>
      <c r="AZ1436" s="10"/>
      <c r="BA1436" s="10"/>
      <c r="BB1436" s="10"/>
      <c r="BC1436" s="10"/>
      <c r="BD1436" s="10"/>
      <c r="BE1436" s="10"/>
      <c r="BF1436" s="10"/>
      <c r="BG1436" s="10"/>
      <c r="BH1436" s="10"/>
    </row>
    <row r="1437" spans="1:60" s="83" customFormat="1" x14ac:dyDescent="0.25">
      <c r="A1437" s="91"/>
      <c r="B1437" s="92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  <c r="AA1437" s="10"/>
      <c r="AB1437" s="10"/>
      <c r="AC1437" s="10"/>
      <c r="AD1437" s="10"/>
      <c r="AE1437" s="10"/>
      <c r="AF1437" s="10"/>
      <c r="AG1437" s="10"/>
      <c r="AH1437" s="10"/>
      <c r="AI1437" s="10"/>
      <c r="AJ1437" s="10"/>
      <c r="AK1437" s="10"/>
      <c r="AL1437" s="10"/>
      <c r="AM1437" s="10"/>
      <c r="AN1437" s="10"/>
      <c r="AO1437" s="10"/>
      <c r="AP1437" s="10"/>
      <c r="AQ1437" s="10"/>
      <c r="AR1437" s="10"/>
      <c r="AS1437" s="10"/>
      <c r="AT1437" s="10"/>
      <c r="AU1437" s="10"/>
      <c r="AV1437" s="10"/>
      <c r="AW1437" s="10"/>
      <c r="AX1437" s="10"/>
      <c r="AY1437" s="10"/>
      <c r="AZ1437" s="10"/>
      <c r="BA1437" s="10"/>
      <c r="BB1437" s="10"/>
      <c r="BC1437" s="10"/>
      <c r="BD1437" s="10"/>
      <c r="BE1437" s="10"/>
      <c r="BF1437" s="10"/>
      <c r="BG1437" s="10"/>
      <c r="BH1437" s="10"/>
    </row>
    <row r="1438" spans="1:60" s="83" customFormat="1" x14ac:dyDescent="0.25">
      <c r="A1438" s="91"/>
      <c r="B1438" s="92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  <c r="AA1438" s="10"/>
      <c r="AB1438" s="10"/>
      <c r="AC1438" s="10"/>
      <c r="AD1438" s="10"/>
      <c r="AE1438" s="10"/>
      <c r="AF1438" s="10"/>
      <c r="AG1438" s="10"/>
      <c r="AH1438" s="10"/>
      <c r="AI1438" s="10"/>
      <c r="AJ1438" s="10"/>
      <c r="AK1438" s="10"/>
      <c r="AL1438" s="10"/>
      <c r="AM1438" s="10"/>
      <c r="AN1438" s="10"/>
      <c r="AO1438" s="10"/>
      <c r="AP1438" s="10"/>
      <c r="AQ1438" s="10"/>
      <c r="AR1438" s="10"/>
      <c r="AS1438" s="10"/>
      <c r="AT1438" s="10"/>
      <c r="AU1438" s="10"/>
      <c r="AV1438" s="10"/>
      <c r="AW1438" s="10"/>
      <c r="AX1438" s="10"/>
      <c r="AY1438" s="10"/>
      <c r="AZ1438" s="10"/>
      <c r="BA1438" s="10"/>
      <c r="BB1438" s="10"/>
      <c r="BC1438" s="10"/>
      <c r="BD1438" s="10"/>
      <c r="BE1438" s="10"/>
      <c r="BF1438" s="10"/>
      <c r="BG1438" s="10"/>
      <c r="BH1438" s="10"/>
    </row>
    <row r="1439" spans="1:60" s="83" customFormat="1" x14ac:dyDescent="0.25">
      <c r="A1439" s="91"/>
      <c r="B1439" s="92"/>
      <c r="O1439" s="10"/>
      <c r="P1439" s="10"/>
      <c r="Q1439" s="10"/>
      <c r="R1439" s="10"/>
      <c r="S1439" s="10"/>
      <c r="T1439" s="10"/>
      <c r="U1439" s="10"/>
      <c r="V1439" s="10"/>
      <c r="W1439" s="10"/>
      <c r="X1439" s="10"/>
      <c r="Y1439" s="10"/>
      <c r="Z1439" s="10"/>
      <c r="AA1439" s="10"/>
      <c r="AB1439" s="10"/>
      <c r="AC1439" s="10"/>
      <c r="AD1439" s="10"/>
      <c r="AE1439" s="10"/>
      <c r="AF1439" s="10"/>
      <c r="AG1439" s="10"/>
      <c r="AH1439" s="10"/>
      <c r="AI1439" s="10"/>
      <c r="AJ1439" s="10"/>
      <c r="AK1439" s="10"/>
      <c r="AL1439" s="10"/>
      <c r="AM1439" s="10"/>
      <c r="AN1439" s="10"/>
      <c r="AO1439" s="10"/>
      <c r="AP1439" s="10"/>
      <c r="AQ1439" s="10"/>
      <c r="AR1439" s="10"/>
      <c r="AS1439" s="10"/>
      <c r="AT1439" s="10"/>
      <c r="AU1439" s="10"/>
      <c r="AV1439" s="10"/>
      <c r="AW1439" s="10"/>
      <c r="AX1439" s="10"/>
      <c r="AY1439" s="10"/>
      <c r="AZ1439" s="10"/>
      <c r="BA1439" s="10"/>
      <c r="BB1439" s="10"/>
      <c r="BC1439" s="10"/>
      <c r="BD1439" s="10"/>
      <c r="BE1439" s="10"/>
      <c r="BF1439" s="10"/>
      <c r="BG1439" s="10"/>
      <c r="BH1439" s="10"/>
    </row>
    <row r="1440" spans="1:60" s="83" customFormat="1" x14ac:dyDescent="0.25">
      <c r="A1440" s="91"/>
      <c r="B1440" s="92"/>
      <c r="O1440" s="10"/>
      <c r="P1440" s="10"/>
      <c r="Q1440" s="10"/>
      <c r="R1440" s="10"/>
      <c r="S1440" s="10"/>
      <c r="T1440" s="10"/>
      <c r="U1440" s="10"/>
      <c r="V1440" s="10"/>
      <c r="W1440" s="10"/>
      <c r="X1440" s="10"/>
      <c r="Y1440" s="10"/>
      <c r="Z1440" s="10"/>
      <c r="AA1440" s="10"/>
      <c r="AB1440" s="10"/>
      <c r="AC1440" s="10"/>
      <c r="AD1440" s="10"/>
      <c r="AE1440" s="10"/>
      <c r="AF1440" s="10"/>
      <c r="AG1440" s="10"/>
      <c r="AH1440" s="10"/>
      <c r="AI1440" s="10"/>
      <c r="AJ1440" s="10"/>
      <c r="AK1440" s="10"/>
      <c r="AL1440" s="10"/>
      <c r="AM1440" s="10"/>
      <c r="AN1440" s="10"/>
      <c r="AO1440" s="10"/>
      <c r="AP1440" s="10"/>
      <c r="AQ1440" s="10"/>
      <c r="AR1440" s="10"/>
      <c r="AS1440" s="10"/>
      <c r="AT1440" s="10"/>
      <c r="AU1440" s="10"/>
      <c r="AV1440" s="10"/>
      <c r="AW1440" s="10"/>
      <c r="AX1440" s="10"/>
      <c r="AY1440" s="10"/>
      <c r="AZ1440" s="10"/>
      <c r="BA1440" s="10"/>
      <c r="BB1440" s="10"/>
      <c r="BC1440" s="10"/>
      <c r="BD1440" s="10"/>
      <c r="BE1440" s="10"/>
      <c r="BF1440" s="10"/>
      <c r="BG1440" s="10"/>
      <c r="BH1440" s="10"/>
    </row>
    <row r="1441" spans="1:60" s="83" customFormat="1" x14ac:dyDescent="0.25">
      <c r="A1441" s="91"/>
      <c r="B1441" s="92"/>
      <c r="O1441" s="10"/>
      <c r="P1441" s="10"/>
      <c r="Q1441" s="10"/>
      <c r="R1441" s="10"/>
      <c r="S1441" s="10"/>
      <c r="T1441" s="10"/>
      <c r="U1441" s="10"/>
      <c r="V1441" s="10"/>
      <c r="W1441" s="10"/>
      <c r="X1441" s="10"/>
      <c r="Y1441" s="10"/>
      <c r="Z1441" s="10"/>
      <c r="AA1441" s="10"/>
      <c r="AB1441" s="10"/>
      <c r="AC1441" s="10"/>
      <c r="AD1441" s="10"/>
      <c r="AE1441" s="10"/>
      <c r="AF1441" s="10"/>
      <c r="AG1441" s="10"/>
      <c r="AH1441" s="10"/>
      <c r="AI1441" s="10"/>
      <c r="AJ1441" s="10"/>
      <c r="AK1441" s="10"/>
      <c r="AL1441" s="10"/>
      <c r="AM1441" s="10"/>
      <c r="AN1441" s="10"/>
      <c r="AO1441" s="10"/>
      <c r="AP1441" s="10"/>
      <c r="AQ1441" s="10"/>
      <c r="AR1441" s="10"/>
      <c r="AS1441" s="10"/>
      <c r="AT1441" s="10"/>
      <c r="AU1441" s="10"/>
      <c r="AV1441" s="10"/>
      <c r="AW1441" s="10"/>
      <c r="AX1441" s="10"/>
      <c r="AY1441" s="10"/>
      <c r="AZ1441" s="10"/>
      <c r="BA1441" s="10"/>
      <c r="BB1441" s="10"/>
      <c r="BC1441" s="10"/>
      <c r="BD1441" s="10"/>
      <c r="BE1441" s="10"/>
      <c r="BF1441" s="10"/>
      <c r="BG1441" s="10"/>
      <c r="BH1441" s="10"/>
    </row>
    <row r="1442" spans="1:60" s="83" customFormat="1" x14ac:dyDescent="0.25">
      <c r="A1442" s="91"/>
      <c r="B1442" s="92"/>
      <c r="O1442" s="10"/>
      <c r="P1442" s="10"/>
      <c r="Q1442" s="10"/>
      <c r="R1442" s="10"/>
      <c r="S1442" s="10"/>
      <c r="T1442" s="10"/>
      <c r="U1442" s="10"/>
      <c r="V1442" s="10"/>
      <c r="W1442" s="10"/>
      <c r="X1442" s="10"/>
      <c r="Y1442" s="10"/>
      <c r="Z1442" s="10"/>
      <c r="AA1442" s="10"/>
      <c r="AB1442" s="10"/>
      <c r="AC1442" s="10"/>
      <c r="AD1442" s="10"/>
      <c r="AE1442" s="10"/>
      <c r="AF1442" s="10"/>
      <c r="AG1442" s="10"/>
      <c r="AH1442" s="10"/>
      <c r="AI1442" s="10"/>
      <c r="AJ1442" s="10"/>
      <c r="AK1442" s="10"/>
      <c r="AL1442" s="10"/>
      <c r="AM1442" s="10"/>
      <c r="AN1442" s="10"/>
      <c r="AO1442" s="10"/>
      <c r="AP1442" s="10"/>
      <c r="AQ1442" s="10"/>
      <c r="AR1442" s="10"/>
      <c r="AS1442" s="10"/>
      <c r="AT1442" s="10"/>
      <c r="AU1442" s="10"/>
      <c r="AV1442" s="10"/>
      <c r="AW1442" s="10"/>
      <c r="AX1442" s="10"/>
      <c r="AY1442" s="10"/>
      <c r="AZ1442" s="10"/>
      <c r="BA1442" s="10"/>
      <c r="BB1442" s="10"/>
      <c r="BC1442" s="10"/>
      <c r="BD1442" s="10"/>
      <c r="BE1442" s="10"/>
      <c r="BF1442" s="10"/>
      <c r="BG1442" s="10"/>
      <c r="BH1442" s="10"/>
    </row>
    <row r="1443" spans="1:60" s="83" customFormat="1" x14ac:dyDescent="0.25">
      <c r="A1443" s="91"/>
      <c r="B1443" s="92"/>
      <c r="O1443" s="10"/>
      <c r="P1443" s="10"/>
      <c r="Q1443" s="10"/>
      <c r="R1443" s="10"/>
      <c r="S1443" s="10"/>
      <c r="T1443" s="10"/>
      <c r="U1443" s="10"/>
      <c r="V1443" s="10"/>
      <c r="W1443" s="10"/>
      <c r="X1443" s="10"/>
      <c r="Y1443" s="10"/>
      <c r="Z1443" s="10"/>
      <c r="AA1443" s="10"/>
      <c r="AB1443" s="10"/>
      <c r="AC1443" s="10"/>
      <c r="AD1443" s="10"/>
      <c r="AE1443" s="10"/>
      <c r="AF1443" s="10"/>
      <c r="AG1443" s="10"/>
      <c r="AH1443" s="10"/>
      <c r="AI1443" s="10"/>
      <c r="AJ1443" s="10"/>
      <c r="AK1443" s="10"/>
      <c r="AL1443" s="10"/>
      <c r="AM1443" s="10"/>
      <c r="AN1443" s="10"/>
      <c r="AO1443" s="10"/>
      <c r="AP1443" s="10"/>
      <c r="AQ1443" s="10"/>
      <c r="AR1443" s="10"/>
      <c r="AS1443" s="10"/>
      <c r="AT1443" s="10"/>
      <c r="AU1443" s="10"/>
      <c r="AV1443" s="10"/>
      <c r="AW1443" s="10"/>
      <c r="AX1443" s="10"/>
      <c r="AY1443" s="10"/>
      <c r="AZ1443" s="10"/>
      <c r="BA1443" s="10"/>
      <c r="BB1443" s="10"/>
      <c r="BC1443" s="10"/>
      <c r="BD1443" s="10"/>
      <c r="BE1443" s="10"/>
      <c r="BF1443" s="10"/>
      <c r="BG1443" s="10"/>
      <c r="BH1443" s="10"/>
    </row>
    <row r="1444" spans="1:60" s="83" customFormat="1" x14ac:dyDescent="0.25">
      <c r="A1444" s="91"/>
      <c r="B1444" s="92"/>
      <c r="O1444" s="10"/>
      <c r="P1444" s="10"/>
      <c r="Q1444" s="10"/>
      <c r="R1444" s="10"/>
      <c r="S1444" s="10"/>
      <c r="T1444" s="10"/>
      <c r="U1444" s="10"/>
      <c r="V1444" s="10"/>
      <c r="W1444" s="10"/>
      <c r="X1444" s="10"/>
      <c r="Y1444" s="10"/>
      <c r="Z1444" s="10"/>
      <c r="AA1444" s="10"/>
      <c r="AB1444" s="10"/>
      <c r="AC1444" s="10"/>
      <c r="AD1444" s="10"/>
      <c r="AE1444" s="10"/>
      <c r="AF1444" s="10"/>
      <c r="AG1444" s="10"/>
      <c r="AH1444" s="10"/>
      <c r="AI1444" s="10"/>
      <c r="AJ1444" s="10"/>
      <c r="AK1444" s="10"/>
      <c r="AL1444" s="10"/>
      <c r="AM1444" s="10"/>
      <c r="AN1444" s="10"/>
      <c r="AO1444" s="10"/>
      <c r="AP1444" s="10"/>
      <c r="AQ1444" s="10"/>
      <c r="AR1444" s="10"/>
      <c r="AS1444" s="10"/>
      <c r="AT1444" s="10"/>
      <c r="AU1444" s="10"/>
      <c r="AV1444" s="10"/>
      <c r="AW1444" s="10"/>
      <c r="AX1444" s="10"/>
      <c r="AY1444" s="10"/>
      <c r="AZ1444" s="10"/>
      <c r="BA1444" s="10"/>
      <c r="BB1444" s="10"/>
      <c r="BC1444" s="10"/>
      <c r="BD1444" s="10"/>
      <c r="BE1444" s="10"/>
      <c r="BF1444" s="10"/>
      <c r="BG1444" s="10"/>
      <c r="BH1444" s="10"/>
    </row>
    <row r="1445" spans="1:60" s="83" customFormat="1" x14ac:dyDescent="0.25">
      <c r="A1445" s="91"/>
      <c r="B1445" s="92"/>
      <c r="O1445" s="10"/>
      <c r="P1445" s="10"/>
      <c r="Q1445" s="10"/>
      <c r="R1445" s="10"/>
      <c r="S1445" s="10"/>
      <c r="T1445" s="10"/>
      <c r="U1445" s="10"/>
      <c r="V1445" s="10"/>
      <c r="W1445" s="10"/>
      <c r="X1445" s="10"/>
      <c r="Y1445" s="10"/>
      <c r="Z1445" s="10"/>
      <c r="AA1445" s="10"/>
      <c r="AB1445" s="10"/>
      <c r="AC1445" s="10"/>
      <c r="AD1445" s="10"/>
      <c r="AE1445" s="10"/>
      <c r="AF1445" s="10"/>
      <c r="AG1445" s="10"/>
      <c r="AH1445" s="10"/>
      <c r="AI1445" s="10"/>
      <c r="AJ1445" s="10"/>
      <c r="AK1445" s="10"/>
      <c r="AL1445" s="10"/>
      <c r="AM1445" s="10"/>
      <c r="AN1445" s="10"/>
      <c r="AO1445" s="10"/>
      <c r="AP1445" s="10"/>
      <c r="AQ1445" s="10"/>
      <c r="AR1445" s="10"/>
      <c r="AS1445" s="10"/>
      <c r="AT1445" s="10"/>
      <c r="AU1445" s="10"/>
      <c r="AV1445" s="10"/>
      <c r="AW1445" s="10"/>
      <c r="AX1445" s="10"/>
      <c r="AY1445" s="10"/>
      <c r="AZ1445" s="10"/>
      <c r="BA1445" s="10"/>
      <c r="BB1445" s="10"/>
      <c r="BC1445" s="10"/>
      <c r="BD1445" s="10"/>
      <c r="BE1445" s="10"/>
      <c r="BF1445" s="10"/>
      <c r="BG1445" s="10"/>
      <c r="BH1445" s="10"/>
    </row>
    <row r="1446" spans="1:60" s="83" customFormat="1" x14ac:dyDescent="0.25">
      <c r="A1446" s="91"/>
      <c r="B1446" s="92"/>
      <c r="O1446" s="10"/>
      <c r="P1446" s="10"/>
      <c r="Q1446" s="10"/>
      <c r="R1446" s="10"/>
      <c r="S1446" s="10"/>
      <c r="T1446" s="10"/>
      <c r="U1446" s="10"/>
      <c r="V1446" s="10"/>
      <c r="W1446" s="10"/>
      <c r="X1446" s="10"/>
      <c r="Y1446" s="10"/>
      <c r="Z1446" s="10"/>
      <c r="AA1446" s="10"/>
      <c r="AB1446" s="10"/>
      <c r="AC1446" s="10"/>
      <c r="AD1446" s="10"/>
      <c r="AE1446" s="10"/>
      <c r="AF1446" s="10"/>
      <c r="AG1446" s="10"/>
      <c r="AH1446" s="10"/>
      <c r="AI1446" s="10"/>
      <c r="AJ1446" s="10"/>
      <c r="AK1446" s="10"/>
      <c r="AL1446" s="10"/>
      <c r="AM1446" s="10"/>
      <c r="AN1446" s="10"/>
      <c r="AO1446" s="10"/>
      <c r="AP1446" s="10"/>
      <c r="AQ1446" s="10"/>
      <c r="AR1446" s="10"/>
      <c r="AS1446" s="10"/>
      <c r="AT1446" s="10"/>
      <c r="AU1446" s="10"/>
      <c r="AV1446" s="10"/>
      <c r="AW1446" s="10"/>
      <c r="AX1446" s="10"/>
      <c r="AY1446" s="10"/>
      <c r="AZ1446" s="10"/>
      <c r="BA1446" s="10"/>
      <c r="BB1446" s="10"/>
      <c r="BC1446" s="10"/>
      <c r="BD1446" s="10"/>
      <c r="BE1446" s="10"/>
      <c r="BF1446" s="10"/>
      <c r="BG1446" s="10"/>
      <c r="BH1446" s="10"/>
    </row>
    <row r="1447" spans="1:60" s="83" customFormat="1" x14ac:dyDescent="0.25">
      <c r="A1447" s="91"/>
      <c r="B1447" s="92"/>
      <c r="O1447" s="10"/>
      <c r="P1447" s="10"/>
      <c r="Q1447" s="10"/>
      <c r="R1447" s="10"/>
      <c r="S1447" s="10"/>
      <c r="T1447" s="10"/>
      <c r="U1447" s="10"/>
      <c r="V1447" s="10"/>
      <c r="W1447" s="10"/>
      <c r="X1447" s="10"/>
      <c r="Y1447" s="10"/>
      <c r="Z1447" s="10"/>
      <c r="AA1447" s="10"/>
      <c r="AB1447" s="10"/>
      <c r="AC1447" s="10"/>
      <c r="AD1447" s="10"/>
      <c r="AE1447" s="10"/>
      <c r="AF1447" s="10"/>
      <c r="AG1447" s="10"/>
      <c r="AH1447" s="10"/>
      <c r="AI1447" s="10"/>
      <c r="AJ1447" s="10"/>
      <c r="AK1447" s="10"/>
      <c r="AL1447" s="10"/>
      <c r="AM1447" s="10"/>
      <c r="AN1447" s="10"/>
      <c r="AO1447" s="10"/>
      <c r="AP1447" s="10"/>
      <c r="AQ1447" s="10"/>
      <c r="AR1447" s="10"/>
      <c r="AS1447" s="10"/>
      <c r="AT1447" s="10"/>
      <c r="AU1447" s="10"/>
      <c r="AV1447" s="10"/>
      <c r="AW1447" s="10"/>
      <c r="AX1447" s="10"/>
      <c r="AY1447" s="10"/>
      <c r="AZ1447" s="10"/>
      <c r="BA1447" s="10"/>
      <c r="BB1447" s="10"/>
      <c r="BC1447" s="10"/>
      <c r="BD1447" s="10"/>
      <c r="BE1447" s="10"/>
      <c r="BF1447" s="10"/>
      <c r="BG1447" s="10"/>
      <c r="BH1447" s="10"/>
    </row>
    <row r="1448" spans="1:60" s="83" customFormat="1" x14ac:dyDescent="0.25">
      <c r="A1448" s="91"/>
      <c r="B1448" s="92"/>
      <c r="O1448" s="10"/>
      <c r="P1448" s="10"/>
      <c r="Q1448" s="10"/>
      <c r="R1448" s="10"/>
      <c r="S1448" s="10"/>
      <c r="T1448" s="10"/>
      <c r="U1448" s="10"/>
      <c r="V1448" s="10"/>
      <c r="W1448" s="10"/>
      <c r="X1448" s="10"/>
      <c r="Y1448" s="10"/>
      <c r="Z1448" s="10"/>
      <c r="AA1448" s="10"/>
      <c r="AB1448" s="10"/>
      <c r="AC1448" s="10"/>
      <c r="AD1448" s="10"/>
      <c r="AE1448" s="10"/>
      <c r="AF1448" s="10"/>
      <c r="AG1448" s="10"/>
      <c r="AH1448" s="10"/>
      <c r="AI1448" s="10"/>
      <c r="AJ1448" s="10"/>
      <c r="AK1448" s="10"/>
      <c r="AL1448" s="10"/>
      <c r="AM1448" s="10"/>
      <c r="AN1448" s="10"/>
      <c r="AO1448" s="10"/>
      <c r="AP1448" s="10"/>
      <c r="AQ1448" s="10"/>
      <c r="AR1448" s="10"/>
      <c r="AS1448" s="10"/>
      <c r="AT1448" s="10"/>
      <c r="AU1448" s="10"/>
      <c r="AV1448" s="10"/>
      <c r="AW1448" s="10"/>
      <c r="AX1448" s="10"/>
      <c r="AY1448" s="10"/>
      <c r="AZ1448" s="10"/>
      <c r="BA1448" s="10"/>
      <c r="BB1448" s="10"/>
      <c r="BC1448" s="10"/>
      <c r="BD1448" s="10"/>
      <c r="BE1448" s="10"/>
      <c r="BF1448" s="10"/>
      <c r="BG1448" s="10"/>
      <c r="BH1448" s="10"/>
    </row>
    <row r="1449" spans="1:60" s="83" customFormat="1" x14ac:dyDescent="0.25">
      <c r="A1449" s="91"/>
      <c r="B1449" s="92"/>
      <c r="O1449" s="10"/>
      <c r="P1449" s="10"/>
      <c r="Q1449" s="10"/>
      <c r="R1449" s="10"/>
      <c r="S1449" s="10"/>
      <c r="T1449" s="10"/>
      <c r="U1449" s="10"/>
      <c r="V1449" s="10"/>
      <c r="W1449" s="10"/>
      <c r="X1449" s="10"/>
      <c r="Y1449" s="10"/>
      <c r="Z1449" s="10"/>
      <c r="AA1449" s="10"/>
      <c r="AB1449" s="10"/>
      <c r="AC1449" s="10"/>
      <c r="AD1449" s="10"/>
      <c r="AE1449" s="10"/>
      <c r="AF1449" s="10"/>
      <c r="AG1449" s="10"/>
      <c r="AH1449" s="10"/>
      <c r="AI1449" s="10"/>
      <c r="AJ1449" s="10"/>
      <c r="AK1449" s="10"/>
      <c r="AL1449" s="10"/>
      <c r="AM1449" s="10"/>
      <c r="AN1449" s="10"/>
      <c r="AO1449" s="10"/>
      <c r="AP1449" s="10"/>
      <c r="AQ1449" s="10"/>
      <c r="AR1449" s="10"/>
      <c r="AS1449" s="10"/>
      <c r="AT1449" s="10"/>
      <c r="AU1449" s="10"/>
      <c r="AV1449" s="10"/>
      <c r="AW1449" s="10"/>
      <c r="AX1449" s="10"/>
      <c r="AY1449" s="10"/>
      <c r="AZ1449" s="10"/>
      <c r="BA1449" s="10"/>
      <c r="BB1449" s="10"/>
      <c r="BC1449" s="10"/>
      <c r="BD1449" s="10"/>
      <c r="BE1449" s="10"/>
      <c r="BF1449" s="10"/>
      <c r="BG1449" s="10"/>
      <c r="BH1449" s="10"/>
    </row>
    <row r="1450" spans="1:60" s="83" customFormat="1" x14ac:dyDescent="0.25">
      <c r="A1450" s="91"/>
      <c r="B1450" s="92"/>
      <c r="O1450" s="10"/>
      <c r="P1450" s="10"/>
      <c r="Q1450" s="10"/>
      <c r="R1450" s="10"/>
      <c r="S1450" s="10"/>
      <c r="T1450" s="10"/>
      <c r="U1450" s="10"/>
      <c r="V1450" s="10"/>
      <c r="W1450" s="10"/>
      <c r="X1450" s="10"/>
      <c r="Y1450" s="10"/>
      <c r="Z1450" s="10"/>
      <c r="AA1450" s="10"/>
      <c r="AB1450" s="10"/>
      <c r="AC1450" s="10"/>
      <c r="AD1450" s="10"/>
      <c r="AE1450" s="10"/>
      <c r="AF1450" s="10"/>
      <c r="AG1450" s="10"/>
      <c r="AH1450" s="10"/>
      <c r="AI1450" s="10"/>
      <c r="AJ1450" s="10"/>
      <c r="AK1450" s="10"/>
      <c r="AL1450" s="10"/>
      <c r="AM1450" s="10"/>
      <c r="AN1450" s="10"/>
      <c r="AO1450" s="10"/>
      <c r="AP1450" s="10"/>
      <c r="AQ1450" s="10"/>
      <c r="AR1450" s="10"/>
      <c r="AS1450" s="10"/>
      <c r="AT1450" s="10"/>
      <c r="AU1450" s="10"/>
      <c r="AV1450" s="10"/>
      <c r="AW1450" s="10"/>
      <c r="AX1450" s="10"/>
      <c r="AY1450" s="10"/>
      <c r="AZ1450" s="10"/>
      <c r="BA1450" s="10"/>
      <c r="BB1450" s="10"/>
      <c r="BC1450" s="10"/>
      <c r="BD1450" s="10"/>
      <c r="BE1450" s="10"/>
      <c r="BF1450" s="10"/>
      <c r="BG1450" s="10"/>
      <c r="BH1450" s="10"/>
    </row>
    <row r="1451" spans="1:60" s="83" customFormat="1" x14ac:dyDescent="0.25">
      <c r="A1451" s="91"/>
      <c r="B1451" s="92"/>
      <c r="O1451" s="10"/>
      <c r="P1451" s="10"/>
      <c r="Q1451" s="10"/>
      <c r="R1451" s="10"/>
      <c r="S1451" s="10"/>
      <c r="T1451" s="10"/>
      <c r="U1451" s="10"/>
      <c r="V1451" s="10"/>
      <c r="W1451" s="10"/>
      <c r="X1451" s="10"/>
      <c r="Y1451" s="10"/>
      <c r="Z1451" s="10"/>
      <c r="AA1451" s="10"/>
      <c r="AB1451" s="10"/>
      <c r="AC1451" s="10"/>
      <c r="AD1451" s="10"/>
      <c r="AE1451" s="10"/>
      <c r="AF1451" s="10"/>
      <c r="AG1451" s="10"/>
      <c r="AH1451" s="10"/>
      <c r="AI1451" s="10"/>
      <c r="AJ1451" s="10"/>
      <c r="AK1451" s="10"/>
      <c r="AL1451" s="10"/>
      <c r="AM1451" s="10"/>
      <c r="AN1451" s="10"/>
      <c r="AO1451" s="10"/>
      <c r="AP1451" s="10"/>
      <c r="AQ1451" s="10"/>
      <c r="AR1451" s="10"/>
      <c r="AS1451" s="10"/>
      <c r="AT1451" s="10"/>
      <c r="AU1451" s="10"/>
      <c r="AV1451" s="10"/>
      <c r="AW1451" s="10"/>
      <c r="AX1451" s="10"/>
      <c r="AY1451" s="10"/>
      <c r="AZ1451" s="10"/>
      <c r="BA1451" s="10"/>
      <c r="BB1451" s="10"/>
      <c r="BC1451" s="10"/>
      <c r="BD1451" s="10"/>
      <c r="BE1451" s="10"/>
      <c r="BF1451" s="10"/>
      <c r="BG1451" s="10"/>
      <c r="BH1451" s="10"/>
    </row>
    <row r="1452" spans="1:60" s="83" customFormat="1" x14ac:dyDescent="0.25">
      <c r="A1452" s="91"/>
      <c r="B1452" s="92"/>
      <c r="O1452" s="10"/>
      <c r="P1452" s="10"/>
      <c r="Q1452" s="10"/>
      <c r="R1452" s="10"/>
      <c r="S1452" s="10"/>
      <c r="T1452" s="10"/>
      <c r="U1452" s="10"/>
      <c r="V1452" s="10"/>
      <c r="W1452" s="10"/>
      <c r="X1452" s="10"/>
      <c r="Y1452" s="10"/>
      <c r="Z1452" s="10"/>
      <c r="AA1452" s="10"/>
      <c r="AB1452" s="10"/>
      <c r="AC1452" s="10"/>
      <c r="AD1452" s="10"/>
      <c r="AE1452" s="10"/>
      <c r="AF1452" s="10"/>
      <c r="AG1452" s="10"/>
      <c r="AH1452" s="10"/>
      <c r="AI1452" s="10"/>
      <c r="AJ1452" s="10"/>
      <c r="AK1452" s="10"/>
      <c r="AL1452" s="10"/>
      <c r="AM1452" s="10"/>
      <c r="AN1452" s="10"/>
      <c r="AO1452" s="10"/>
      <c r="AP1452" s="10"/>
      <c r="AQ1452" s="10"/>
      <c r="AR1452" s="10"/>
      <c r="AS1452" s="10"/>
      <c r="AT1452" s="10"/>
      <c r="AU1452" s="10"/>
      <c r="AV1452" s="10"/>
      <c r="AW1452" s="10"/>
      <c r="AX1452" s="10"/>
      <c r="AY1452" s="10"/>
      <c r="AZ1452" s="10"/>
      <c r="BA1452" s="10"/>
      <c r="BB1452" s="10"/>
      <c r="BC1452" s="10"/>
      <c r="BD1452" s="10"/>
      <c r="BE1452" s="10"/>
      <c r="BF1452" s="10"/>
      <c r="BG1452" s="10"/>
      <c r="BH1452" s="10"/>
    </row>
    <row r="1453" spans="1:60" s="83" customFormat="1" x14ac:dyDescent="0.25">
      <c r="A1453" s="91"/>
      <c r="B1453" s="92"/>
      <c r="O1453" s="10"/>
      <c r="P1453" s="10"/>
      <c r="Q1453" s="10"/>
      <c r="R1453" s="10"/>
      <c r="S1453" s="10"/>
      <c r="T1453" s="10"/>
      <c r="U1453" s="10"/>
      <c r="V1453" s="10"/>
      <c r="W1453" s="10"/>
      <c r="X1453" s="10"/>
      <c r="Y1453" s="10"/>
      <c r="Z1453" s="10"/>
      <c r="AA1453" s="10"/>
      <c r="AB1453" s="10"/>
      <c r="AC1453" s="10"/>
      <c r="AD1453" s="10"/>
      <c r="AE1453" s="10"/>
      <c r="AF1453" s="10"/>
      <c r="AG1453" s="10"/>
      <c r="AH1453" s="10"/>
      <c r="AI1453" s="10"/>
      <c r="AJ1453" s="10"/>
      <c r="AK1453" s="10"/>
      <c r="AL1453" s="10"/>
      <c r="AM1453" s="10"/>
      <c r="AN1453" s="10"/>
      <c r="AO1453" s="10"/>
      <c r="AP1453" s="10"/>
      <c r="AQ1453" s="10"/>
      <c r="AR1453" s="10"/>
      <c r="AS1453" s="10"/>
      <c r="AT1453" s="10"/>
      <c r="AU1453" s="10"/>
      <c r="AV1453" s="10"/>
      <c r="AW1453" s="10"/>
      <c r="AX1453" s="10"/>
      <c r="AY1453" s="10"/>
      <c r="AZ1453" s="10"/>
      <c r="BA1453" s="10"/>
      <c r="BB1453" s="10"/>
      <c r="BC1453" s="10"/>
      <c r="BD1453" s="10"/>
      <c r="BE1453" s="10"/>
      <c r="BF1453" s="10"/>
      <c r="BG1453" s="10"/>
      <c r="BH1453" s="10"/>
    </row>
    <row r="1454" spans="1:60" s="83" customFormat="1" x14ac:dyDescent="0.25">
      <c r="A1454" s="91"/>
      <c r="B1454" s="92"/>
      <c r="O1454" s="10"/>
      <c r="P1454" s="10"/>
      <c r="Q1454" s="10"/>
      <c r="R1454" s="10"/>
      <c r="S1454" s="10"/>
      <c r="T1454" s="10"/>
      <c r="U1454" s="10"/>
      <c r="V1454" s="10"/>
      <c r="W1454" s="10"/>
      <c r="X1454" s="10"/>
      <c r="Y1454" s="10"/>
      <c r="Z1454" s="10"/>
      <c r="AA1454" s="10"/>
      <c r="AB1454" s="10"/>
      <c r="AC1454" s="10"/>
      <c r="AD1454" s="10"/>
      <c r="AE1454" s="10"/>
      <c r="AF1454" s="10"/>
      <c r="AG1454" s="10"/>
      <c r="AH1454" s="10"/>
      <c r="AI1454" s="10"/>
      <c r="AJ1454" s="10"/>
      <c r="AK1454" s="10"/>
      <c r="AL1454" s="10"/>
      <c r="AM1454" s="10"/>
      <c r="AN1454" s="10"/>
      <c r="AO1454" s="10"/>
      <c r="AP1454" s="10"/>
      <c r="AQ1454" s="10"/>
      <c r="AR1454" s="10"/>
      <c r="AS1454" s="10"/>
      <c r="AT1454" s="10"/>
      <c r="AU1454" s="10"/>
      <c r="AV1454" s="10"/>
      <c r="AW1454" s="10"/>
      <c r="AX1454" s="10"/>
      <c r="AY1454" s="10"/>
      <c r="AZ1454" s="10"/>
      <c r="BA1454" s="10"/>
      <c r="BB1454" s="10"/>
      <c r="BC1454" s="10"/>
      <c r="BD1454" s="10"/>
      <c r="BE1454" s="10"/>
      <c r="BF1454" s="10"/>
      <c r="BG1454" s="10"/>
      <c r="BH1454" s="10"/>
    </row>
    <row r="1455" spans="1:60" s="83" customFormat="1" x14ac:dyDescent="0.25">
      <c r="A1455" s="91"/>
      <c r="B1455" s="92"/>
      <c r="O1455" s="10"/>
      <c r="P1455" s="10"/>
      <c r="Q1455" s="10"/>
      <c r="R1455" s="10"/>
      <c r="S1455" s="10"/>
      <c r="T1455" s="10"/>
      <c r="U1455" s="10"/>
      <c r="V1455" s="10"/>
      <c r="W1455" s="10"/>
      <c r="X1455" s="10"/>
      <c r="Y1455" s="10"/>
      <c r="Z1455" s="10"/>
      <c r="AA1455" s="10"/>
      <c r="AB1455" s="10"/>
      <c r="AC1455" s="10"/>
      <c r="AD1455" s="10"/>
      <c r="AE1455" s="10"/>
      <c r="AF1455" s="10"/>
      <c r="AG1455" s="10"/>
      <c r="AH1455" s="10"/>
      <c r="AI1455" s="10"/>
      <c r="AJ1455" s="10"/>
      <c r="AK1455" s="10"/>
      <c r="AL1455" s="10"/>
      <c r="AM1455" s="10"/>
      <c r="AN1455" s="10"/>
      <c r="AO1455" s="10"/>
      <c r="AP1455" s="10"/>
      <c r="AQ1455" s="10"/>
      <c r="AR1455" s="10"/>
      <c r="AS1455" s="10"/>
      <c r="AT1455" s="10"/>
      <c r="AU1455" s="10"/>
      <c r="AV1455" s="10"/>
      <c r="AW1455" s="10"/>
      <c r="AX1455" s="10"/>
      <c r="AY1455" s="10"/>
      <c r="AZ1455" s="10"/>
      <c r="BA1455" s="10"/>
      <c r="BB1455" s="10"/>
      <c r="BC1455" s="10"/>
      <c r="BD1455" s="10"/>
      <c r="BE1455" s="10"/>
      <c r="BF1455" s="10"/>
      <c r="BG1455" s="10"/>
      <c r="BH1455" s="10"/>
    </row>
    <row r="1456" spans="1:60" s="83" customFormat="1" x14ac:dyDescent="0.25">
      <c r="A1456" s="91"/>
      <c r="B1456" s="92"/>
      <c r="O1456" s="10"/>
      <c r="P1456" s="10"/>
      <c r="Q1456" s="10"/>
      <c r="R1456" s="10"/>
      <c r="S1456" s="10"/>
      <c r="T1456" s="10"/>
      <c r="U1456" s="10"/>
      <c r="V1456" s="10"/>
      <c r="W1456" s="10"/>
      <c r="X1456" s="10"/>
      <c r="Y1456" s="10"/>
      <c r="Z1456" s="10"/>
      <c r="AA1456" s="10"/>
      <c r="AB1456" s="10"/>
      <c r="AC1456" s="10"/>
      <c r="AD1456" s="10"/>
      <c r="AE1456" s="10"/>
      <c r="AF1456" s="10"/>
      <c r="AG1456" s="10"/>
      <c r="AH1456" s="10"/>
      <c r="AI1456" s="10"/>
      <c r="AJ1456" s="10"/>
      <c r="AK1456" s="10"/>
      <c r="AL1456" s="10"/>
      <c r="AM1456" s="10"/>
      <c r="AN1456" s="10"/>
      <c r="AO1456" s="10"/>
      <c r="AP1456" s="10"/>
      <c r="AQ1456" s="10"/>
      <c r="AR1456" s="10"/>
      <c r="AS1456" s="10"/>
      <c r="AT1456" s="10"/>
      <c r="AU1456" s="10"/>
      <c r="AV1456" s="10"/>
      <c r="AW1456" s="10"/>
      <c r="AX1456" s="10"/>
      <c r="AY1456" s="10"/>
      <c r="AZ1456" s="10"/>
      <c r="BA1456" s="10"/>
      <c r="BB1456" s="10"/>
      <c r="BC1456" s="10"/>
      <c r="BD1456" s="10"/>
      <c r="BE1456" s="10"/>
      <c r="BF1456" s="10"/>
      <c r="BG1456" s="10"/>
      <c r="BH1456" s="10"/>
    </row>
    <row r="1457" spans="1:60" s="83" customFormat="1" x14ac:dyDescent="0.25">
      <c r="A1457" s="91"/>
      <c r="B1457" s="92"/>
      <c r="O1457" s="10"/>
      <c r="P1457" s="10"/>
      <c r="Q1457" s="10"/>
      <c r="R1457" s="10"/>
      <c r="S1457" s="10"/>
      <c r="T1457" s="10"/>
      <c r="U1457" s="10"/>
      <c r="V1457" s="10"/>
      <c r="W1457" s="10"/>
      <c r="X1457" s="10"/>
      <c r="Y1457" s="10"/>
      <c r="Z1457" s="10"/>
      <c r="AA1457" s="10"/>
      <c r="AB1457" s="10"/>
      <c r="AC1457" s="10"/>
      <c r="AD1457" s="10"/>
      <c r="AE1457" s="10"/>
      <c r="AF1457" s="10"/>
      <c r="AG1457" s="10"/>
      <c r="AH1457" s="10"/>
      <c r="AI1457" s="10"/>
      <c r="AJ1457" s="10"/>
      <c r="AK1457" s="10"/>
      <c r="AL1457" s="10"/>
      <c r="AM1457" s="10"/>
      <c r="AN1457" s="10"/>
      <c r="AO1457" s="10"/>
      <c r="AP1457" s="10"/>
      <c r="AQ1457" s="10"/>
      <c r="AR1457" s="10"/>
      <c r="AS1457" s="10"/>
      <c r="AT1457" s="10"/>
      <c r="AU1457" s="10"/>
      <c r="AV1457" s="10"/>
      <c r="AW1457" s="10"/>
      <c r="AX1457" s="10"/>
      <c r="AY1457" s="10"/>
      <c r="AZ1457" s="10"/>
      <c r="BA1457" s="10"/>
      <c r="BB1457" s="10"/>
      <c r="BC1457" s="10"/>
      <c r="BD1457" s="10"/>
      <c r="BE1457" s="10"/>
      <c r="BF1457" s="10"/>
      <c r="BG1457" s="10"/>
      <c r="BH1457" s="10"/>
    </row>
    <row r="1458" spans="1:60" s="83" customFormat="1" x14ac:dyDescent="0.25">
      <c r="A1458" s="91"/>
      <c r="B1458" s="92"/>
      <c r="O1458" s="10"/>
      <c r="P1458" s="10"/>
      <c r="Q1458" s="10"/>
      <c r="R1458" s="10"/>
      <c r="S1458" s="10"/>
      <c r="T1458" s="10"/>
      <c r="U1458" s="10"/>
      <c r="V1458" s="10"/>
      <c r="W1458" s="10"/>
      <c r="X1458" s="10"/>
      <c r="Y1458" s="10"/>
      <c r="Z1458" s="10"/>
      <c r="AA1458" s="10"/>
      <c r="AB1458" s="10"/>
      <c r="AC1458" s="10"/>
      <c r="AD1458" s="10"/>
      <c r="AE1458" s="10"/>
      <c r="AF1458" s="10"/>
      <c r="AG1458" s="10"/>
      <c r="AH1458" s="10"/>
      <c r="AI1458" s="10"/>
      <c r="AJ1458" s="10"/>
      <c r="AK1458" s="10"/>
      <c r="AL1458" s="10"/>
      <c r="AM1458" s="10"/>
      <c r="AN1458" s="10"/>
      <c r="AO1458" s="10"/>
      <c r="AP1458" s="10"/>
      <c r="AQ1458" s="10"/>
      <c r="AR1458" s="10"/>
      <c r="AS1458" s="10"/>
      <c r="AT1458" s="10"/>
      <c r="AU1458" s="10"/>
      <c r="AV1458" s="10"/>
      <c r="AW1458" s="10"/>
      <c r="AX1458" s="10"/>
      <c r="AY1458" s="10"/>
      <c r="AZ1458" s="10"/>
      <c r="BA1458" s="10"/>
      <c r="BB1458" s="10"/>
      <c r="BC1458" s="10"/>
      <c r="BD1458" s="10"/>
      <c r="BE1458" s="10"/>
      <c r="BF1458" s="10"/>
      <c r="BG1458" s="10"/>
      <c r="BH1458" s="10"/>
    </row>
    <row r="1459" spans="1:60" s="83" customFormat="1" x14ac:dyDescent="0.25">
      <c r="A1459" s="91"/>
      <c r="B1459" s="92"/>
      <c r="O1459" s="10"/>
      <c r="P1459" s="10"/>
      <c r="Q1459" s="10"/>
      <c r="R1459" s="10"/>
      <c r="S1459" s="10"/>
      <c r="T1459" s="10"/>
      <c r="U1459" s="10"/>
      <c r="V1459" s="10"/>
      <c r="W1459" s="10"/>
      <c r="X1459" s="10"/>
      <c r="Y1459" s="10"/>
      <c r="Z1459" s="10"/>
      <c r="AA1459" s="10"/>
      <c r="AB1459" s="10"/>
      <c r="AC1459" s="10"/>
      <c r="AD1459" s="10"/>
      <c r="AE1459" s="10"/>
      <c r="AF1459" s="10"/>
      <c r="AG1459" s="10"/>
      <c r="AH1459" s="10"/>
      <c r="AI1459" s="10"/>
      <c r="AJ1459" s="10"/>
      <c r="AK1459" s="10"/>
      <c r="AL1459" s="10"/>
      <c r="AM1459" s="10"/>
      <c r="AN1459" s="10"/>
      <c r="AO1459" s="10"/>
      <c r="AP1459" s="10"/>
      <c r="AQ1459" s="10"/>
      <c r="AR1459" s="10"/>
      <c r="AS1459" s="10"/>
      <c r="AT1459" s="10"/>
      <c r="AU1459" s="10"/>
      <c r="AV1459" s="10"/>
      <c r="AW1459" s="10"/>
      <c r="AX1459" s="10"/>
      <c r="AY1459" s="10"/>
      <c r="AZ1459" s="10"/>
      <c r="BA1459" s="10"/>
      <c r="BB1459" s="10"/>
      <c r="BC1459" s="10"/>
      <c r="BD1459" s="10"/>
      <c r="BE1459" s="10"/>
      <c r="BF1459" s="10"/>
      <c r="BG1459" s="10"/>
      <c r="BH1459" s="10"/>
    </row>
    <row r="1460" spans="1:60" s="83" customFormat="1" x14ac:dyDescent="0.25">
      <c r="A1460" s="91"/>
      <c r="B1460" s="92"/>
      <c r="O1460" s="10"/>
      <c r="P1460" s="10"/>
      <c r="Q1460" s="10"/>
      <c r="R1460" s="10"/>
      <c r="S1460" s="10"/>
      <c r="T1460" s="10"/>
      <c r="U1460" s="10"/>
      <c r="V1460" s="10"/>
      <c r="W1460" s="10"/>
      <c r="X1460" s="10"/>
      <c r="Y1460" s="10"/>
      <c r="Z1460" s="10"/>
      <c r="AA1460" s="10"/>
      <c r="AB1460" s="10"/>
      <c r="AC1460" s="10"/>
      <c r="AD1460" s="10"/>
      <c r="AE1460" s="10"/>
      <c r="AF1460" s="10"/>
      <c r="AG1460" s="10"/>
      <c r="AH1460" s="10"/>
      <c r="AI1460" s="10"/>
      <c r="AJ1460" s="10"/>
      <c r="AK1460" s="10"/>
      <c r="AL1460" s="10"/>
      <c r="AM1460" s="10"/>
      <c r="AN1460" s="10"/>
      <c r="AO1460" s="10"/>
      <c r="AP1460" s="10"/>
      <c r="AQ1460" s="10"/>
      <c r="AR1460" s="10"/>
      <c r="AS1460" s="10"/>
      <c r="AT1460" s="10"/>
      <c r="AU1460" s="10"/>
      <c r="AV1460" s="10"/>
      <c r="AW1460" s="10"/>
      <c r="AX1460" s="10"/>
      <c r="AY1460" s="10"/>
      <c r="AZ1460" s="10"/>
      <c r="BA1460" s="10"/>
      <c r="BB1460" s="10"/>
      <c r="BC1460" s="10"/>
      <c r="BD1460" s="10"/>
      <c r="BE1460" s="10"/>
      <c r="BF1460" s="10"/>
      <c r="BG1460" s="10"/>
      <c r="BH1460" s="10"/>
    </row>
    <row r="1461" spans="1:60" s="83" customFormat="1" x14ac:dyDescent="0.25">
      <c r="A1461" s="91"/>
      <c r="B1461" s="92"/>
      <c r="O1461" s="10"/>
      <c r="P1461" s="10"/>
      <c r="Q1461" s="10"/>
      <c r="R1461" s="10"/>
      <c r="S1461" s="10"/>
      <c r="T1461" s="10"/>
      <c r="U1461" s="10"/>
      <c r="V1461" s="10"/>
      <c r="W1461" s="10"/>
      <c r="X1461" s="10"/>
      <c r="Y1461" s="10"/>
      <c r="Z1461" s="10"/>
      <c r="AA1461" s="10"/>
      <c r="AB1461" s="10"/>
      <c r="AC1461" s="10"/>
      <c r="AD1461" s="10"/>
      <c r="AE1461" s="10"/>
      <c r="AF1461" s="10"/>
      <c r="AG1461" s="10"/>
      <c r="AH1461" s="10"/>
      <c r="AI1461" s="10"/>
      <c r="AJ1461" s="10"/>
      <c r="AK1461" s="10"/>
      <c r="AL1461" s="10"/>
      <c r="AM1461" s="10"/>
      <c r="AN1461" s="10"/>
      <c r="AO1461" s="10"/>
      <c r="AP1461" s="10"/>
      <c r="AQ1461" s="10"/>
      <c r="AR1461" s="10"/>
      <c r="AS1461" s="10"/>
      <c r="AT1461" s="10"/>
      <c r="AU1461" s="10"/>
      <c r="AV1461" s="10"/>
      <c r="AW1461" s="10"/>
      <c r="AX1461" s="10"/>
      <c r="AY1461" s="10"/>
      <c r="AZ1461" s="10"/>
      <c r="BA1461" s="10"/>
      <c r="BB1461" s="10"/>
      <c r="BC1461" s="10"/>
      <c r="BD1461" s="10"/>
      <c r="BE1461" s="10"/>
      <c r="BF1461" s="10"/>
      <c r="BG1461" s="10"/>
      <c r="BH1461" s="10"/>
    </row>
    <row r="1462" spans="1:60" s="83" customFormat="1" x14ac:dyDescent="0.25">
      <c r="A1462" s="91"/>
      <c r="B1462" s="92"/>
      <c r="O1462" s="10"/>
      <c r="P1462" s="10"/>
      <c r="Q1462" s="10"/>
      <c r="R1462" s="10"/>
      <c r="S1462" s="10"/>
      <c r="T1462" s="10"/>
      <c r="U1462" s="10"/>
      <c r="V1462" s="10"/>
      <c r="W1462" s="10"/>
      <c r="X1462" s="10"/>
      <c r="Y1462" s="10"/>
      <c r="Z1462" s="10"/>
      <c r="AA1462" s="10"/>
      <c r="AB1462" s="10"/>
      <c r="AC1462" s="10"/>
      <c r="AD1462" s="10"/>
      <c r="AE1462" s="10"/>
      <c r="AF1462" s="10"/>
      <c r="AG1462" s="10"/>
      <c r="AH1462" s="10"/>
      <c r="AI1462" s="10"/>
      <c r="AJ1462" s="10"/>
      <c r="AK1462" s="10"/>
      <c r="AL1462" s="10"/>
      <c r="AM1462" s="10"/>
      <c r="AN1462" s="10"/>
      <c r="AO1462" s="10"/>
      <c r="AP1462" s="10"/>
      <c r="AQ1462" s="10"/>
      <c r="AR1462" s="10"/>
      <c r="AS1462" s="10"/>
      <c r="AT1462" s="10"/>
      <c r="AU1462" s="10"/>
      <c r="AV1462" s="10"/>
      <c r="AW1462" s="10"/>
      <c r="AX1462" s="10"/>
      <c r="AY1462" s="10"/>
      <c r="AZ1462" s="10"/>
      <c r="BA1462" s="10"/>
      <c r="BB1462" s="10"/>
      <c r="BC1462" s="10"/>
      <c r="BD1462" s="10"/>
      <c r="BE1462" s="10"/>
      <c r="BF1462" s="10"/>
      <c r="BG1462" s="10"/>
      <c r="BH1462" s="10"/>
    </row>
    <row r="1463" spans="1:60" s="83" customFormat="1" x14ac:dyDescent="0.25">
      <c r="A1463" s="91"/>
      <c r="B1463" s="92"/>
      <c r="O1463" s="10"/>
      <c r="P1463" s="10"/>
      <c r="Q1463" s="10"/>
      <c r="R1463" s="10"/>
      <c r="S1463" s="10"/>
      <c r="T1463" s="10"/>
      <c r="U1463" s="10"/>
      <c r="V1463" s="10"/>
      <c r="W1463" s="10"/>
      <c r="X1463" s="10"/>
      <c r="Y1463" s="10"/>
      <c r="Z1463" s="10"/>
      <c r="AA1463" s="10"/>
      <c r="AB1463" s="10"/>
      <c r="AC1463" s="10"/>
      <c r="AD1463" s="10"/>
      <c r="AE1463" s="10"/>
      <c r="AF1463" s="10"/>
      <c r="AG1463" s="10"/>
      <c r="AH1463" s="10"/>
      <c r="AI1463" s="10"/>
      <c r="AJ1463" s="10"/>
      <c r="AK1463" s="10"/>
      <c r="AL1463" s="10"/>
      <c r="AM1463" s="10"/>
      <c r="AN1463" s="10"/>
      <c r="AO1463" s="10"/>
      <c r="AP1463" s="10"/>
      <c r="AQ1463" s="10"/>
      <c r="AR1463" s="10"/>
      <c r="AS1463" s="10"/>
      <c r="AT1463" s="10"/>
      <c r="AU1463" s="10"/>
      <c r="AV1463" s="10"/>
      <c r="AW1463" s="10"/>
      <c r="AX1463" s="10"/>
      <c r="AY1463" s="10"/>
      <c r="AZ1463" s="10"/>
      <c r="BA1463" s="10"/>
      <c r="BB1463" s="10"/>
      <c r="BC1463" s="10"/>
      <c r="BD1463" s="10"/>
      <c r="BE1463" s="10"/>
      <c r="BF1463" s="10"/>
      <c r="BG1463" s="10"/>
      <c r="BH1463" s="10"/>
    </row>
    <row r="1464" spans="1:60" s="83" customFormat="1" x14ac:dyDescent="0.25">
      <c r="A1464" s="91"/>
      <c r="B1464" s="92"/>
      <c r="O1464" s="10"/>
      <c r="P1464" s="10"/>
      <c r="Q1464" s="10"/>
      <c r="R1464" s="10"/>
      <c r="S1464" s="10"/>
      <c r="T1464" s="10"/>
      <c r="U1464" s="10"/>
      <c r="V1464" s="10"/>
      <c r="W1464" s="10"/>
      <c r="X1464" s="10"/>
      <c r="Y1464" s="10"/>
      <c r="Z1464" s="10"/>
      <c r="AA1464" s="10"/>
      <c r="AB1464" s="10"/>
      <c r="AC1464" s="10"/>
      <c r="AD1464" s="10"/>
      <c r="AE1464" s="10"/>
      <c r="AF1464" s="10"/>
      <c r="AG1464" s="10"/>
      <c r="AH1464" s="10"/>
      <c r="AI1464" s="10"/>
      <c r="AJ1464" s="10"/>
      <c r="AK1464" s="10"/>
      <c r="AL1464" s="10"/>
      <c r="AM1464" s="10"/>
      <c r="AN1464" s="10"/>
      <c r="AO1464" s="10"/>
      <c r="AP1464" s="10"/>
      <c r="AQ1464" s="10"/>
      <c r="AR1464" s="10"/>
      <c r="AS1464" s="10"/>
      <c r="AT1464" s="10"/>
      <c r="AU1464" s="10"/>
      <c r="AV1464" s="10"/>
      <c r="AW1464" s="10"/>
      <c r="AX1464" s="10"/>
      <c r="AY1464" s="10"/>
      <c r="AZ1464" s="10"/>
      <c r="BA1464" s="10"/>
      <c r="BB1464" s="10"/>
      <c r="BC1464" s="10"/>
      <c r="BD1464" s="10"/>
      <c r="BE1464" s="10"/>
      <c r="BF1464" s="10"/>
      <c r="BG1464" s="10"/>
      <c r="BH1464" s="10"/>
    </row>
    <row r="1465" spans="1:60" s="83" customFormat="1" x14ac:dyDescent="0.25">
      <c r="A1465" s="91"/>
      <c r="B1465" s="92"/>
      <c r="O1465" s="10"/>
      <c r="P1465" s="10"/>
      <c r="Q1465" s="10"/>
      <c r="R1465" s="10"/>
      <c r="S1465" s="10"/>
      <c r="T1465" s="10"/>
      <c r="U1465" s="10"/>
      <c r="V1465" s="10"/>
      <c r="W1465" s="10"/>
      <c r="X1465" s="10"/>
      <c r="Y1465" s="10"/>
      <c r="Z1465" s="10"/>
      <c r="AA1465" s="10"/>
      <c r="AB1465" s="10"/>
      <c r="AC1465" s="10"/>
      <c r="AD1465" s="10"/>
      <c r="AE1465" s="10"/>
      <c r="AF1465" s="10"/>
      <c r="AG1465" s="10"/>
      <c r="AH1465" s="10"/>
      <c r="AI1465" s="10"/>
      <c r="AJ1465" s="10"/>
      <c r="AK1465" s="10"/>
      <c r="AL1465" s="10"/>
      <c r="AM1465" s="10"/>
      <c r="AN1465" s="10"/>
      <c r="AO1465" s="10"/>
      <c r="AP1465" s="10"/>
      <c r="AQ1465" s="10"/>
      <c r="AR1465" s="10"/>
      <c r="AS1465" s="10"/>
      <c r="AT1465" s="10"/>
      <c r="AU1465" s="10"/>
      <c r="AV1465" s="10"/>
      <c r="AW1465" s="10"/>
      <c r="AX1465" s="10"/>
      <c r="AY1465" s="10"/>
      <c r="AZ1465" s="10"/>
      <c r="BA1465" s="10"/>
      <c r="BB1465" s="10"/>
      <c r="BC1465" s="10"/>
      <c r="BD1465" s="10"/>
      <c r="BE1465" s="10"/>
      <c r="BF1465" s="10"/>
      <c r="BG1465" s="10"/>
      <c r="BH1465" s="10"/>
    </row>
    <row r="1466" spans="1:60" s="83" customFormat="1" x14ac:dyDescent="0.25">
      <c r="A1466" s="91"/>
      <c r="B1466" s="92"/>
      <c r="O1466" s="10"/>
      <c r="P1466" s="10"/>
      <c r="Q1466" s="10"/>
      <c r="R1466" s="10"/>
      <c r="S1466" s="10"/>
      <c r="T1466" s="10"/>
      <c r="U1466" s="10"/>
      <c r="V1466" s="10"/>
      <c r="W1466" s="10"/>
      <c r="X1466" s="10"/>
      <c r="Y1466" s="10"/>
      <c r="Z1466" s="10"/>
      <c r="AA1466" s="10"/>
      <c r="AB1466" s="10"/>
      <c r="AC1466" s="10"/>
      <c r="AD1466" s="10"/>
      <c r="AE1466" s="10"/>
      <c r="AF1466" s="10"/>
      <c r="AG1466" s="10"/>
      <c r="AH1466" s="10"/>
      <c r="AI1466" s="10"/>
      <c r="AJ1466" s="10"/>
      <c r="AK1466" s="10"/>
      <c r="AL1466" s="10"/>
      <c r="AM1466" s="10"/>
      <c r="AN1466" s="10"/>
      <c r="AO1466" s="10"/>
      <c r="AP1466" s="10"/>
      <c r="AQ1466" s="10"/>
      <c r="AR1466" s="10"/>
      <c r="AS1466" s="10"/>
      <c r="AT1466" s="10"/>
      <c r="AU1466" s="10"/>
      <c r="AV1466" s="10"/>
      <c r="AW1466" s="10"/>
      <c r="AX1466" s="10"/>
      <c r="AY1466" s="10"/>
      <c r="AZ1466" s="10"/>
      <c r="BA1466" s="10"/>
      <c r="BB1466" s="10"/>
      <c r="BC1466" s="10"/>
      <c r="BD1466" s="10"/>
      <c r="BE1466" s="10"/>
      <c r="BF1466" s="10"/>
      <c r="BG1466" s="10"/>
      <c r="BH1466" s="10"/>
    </row>
    <row r="1467" spans="1:60" s="83" customFormat="1" x14ac:dyDescent="0.25">
      <c r="A1467" s="91"/>
      <c r="B1467" s="92"/>
      <c r="O1467" s="10"/>
      <c r="P1467" s="10"/>
      <c r="Q1467" s="10"/>
      <c r="R1467" s="10"/>
      <c r="S1467" s="10"/>
      <c r="T1467" s="10"/>
      <c r="U1467" s="10"/>
      <c r="V1467" s="10"/>
      <c r="W1467" s="10"/>
      <c r="X1467" s="10"/>
      <c r="Y1467" s="10"/>
      <c r="Z1467" s="10"/>
      <c r="AA1467" s="10"/>
      <c r="AB1467" s="10"/>
      <c r="AC1467" s="10"/>
      <c r="AD1467" s="10"/>
      <c r="AE1467" s="10"/>
      <c r="AF1467" s="10"/>
      <c r="AG1467" s="10"/>
      <c r="AH1467" s="10"/>
      <c r="AI1467" s="10"/>
      <c r="AJ1467" s="10"/>
      <c r="AK1467" s="10"/>
      <c r="AL1467" s="10"/>
      <c r="AM1467" s="10"/>
      <c r="AN1467" s="10"/>
      <c r="AO1467" s="10"/>
      <c r="AP1467" s="10"/>
      <c r="AQ1467" s="10"/>
      <c r="AR1467" s="10"/>
      <c r="AS1467" s="10"/>
      <c r="AT1467" s="10"/>
      <c r="AU1467" s="10"/>
      <c r="AV1467" s="10"/>
      <c r="AW1467" s="10"/>
      <c r="AX1467" s="10"/>
      <c r="AY1467" s="10"/>
      <c r="AZ1467" s="10"/>
      <c r="BA1467" s="10"/>
      <c r="BB1467" s="10"/>
      <c r="BC1467" s="10"/>
      <c r="BD1467" s="10"/>
      <c r="BE1467" s="10"/>
      <c r="BF1467" s="10"/>
      <c r="BG1467" s="10"/>
      <c r="BH1467" s="10"/>
    </row>
    <row r="1468" spans="1:60" s="83" customFormat="1" x14ac:dyDescent="0.25">
      <c r="A1468" s="91"/>
      <c r="B1468" s="92"/>
      <c r="O1468" s="10"/>
      <c r="P1468" s="10"/>
      <c r="Q1468" s="10"/>
      <c r="R1468" s="10"/>
      <c r="S1468" s="10"/>
      <c r="T1468" s="10"/>
      <c r="U1468" s="10"/>
      <c r="V1468" s="10"/>
      <c r="W1468" s="10"/>
      <c r="X1468" s="10"/>
      <c r="Y1468" s="10"/>
      <c r="Z1468" s="10"/>
      <c r="AA1468" s="10"/>
      <c r="AB1468" s="10"/>
      <c r="AC1468" s="10"/>
      <c r="AD1468" s="10"/>
      <c r="AE1468" s="10"/>
      <c r="AF1468" s="10"/>
      <c r="AG1468" s="10"/>
      <c r="AH1468" s="10"/>
      <c r="AI1468" s="10"/>
      <c r="AJ1468" s="10"/>
      <c r="AK1468" s="10"/>
      <c r="AL1468" s="10"/>
      <c r="AM1468" s="10"/>
      <c r="AN1468" s="10"/>
      <c r="AO1468" s="10"/>
      <c r="AP1468" s="10"/>
      <c r="AQ1468" s="10"/>
      <c r="AR1468" s="10"/>
      <c r="AS1468" s="10"/>
      <c r="AT1468" s="10"/>
      <c r="AU1468" s="10"/>
      <c r="AV1468" s="10"/>
      <c r="AW1468" s="10"/>
      <c r="AX1468" s="10"/>
      <c r="AY1468" s="10"/>
      <c r="AZ1468" s="10"/>
      <c r="BA1468" s="10"/>
      <c r="BB1468" s="10"/>
      <c r="BC1468" s="10"/>
      <c r="BD1468" s="10"/>
      <c r="BE1468" s="10"/>
      <c r="BF1468" s="10"/>
      <c r="BG1468" s="10"/>
      <c r="BH1468" s="10"/>
    </row>
    <row r="1469" spans="1:60" s="83" customFormat="1" x14ac:dyDescent="0.25">
      <c r="A1469" s="91"/>
      <c r="B1469" s="92"/>
      <c r="O1469" s="10"/>
      <c r="P1469" s="10"/>
      <c r="Q1469" s="10"/>
      <c r="R1469" s="10"/>
      <c r="S1469" s="10"/>
      <c r="T1469" s="10"/>
      <c r="U1469" s="10"/>
      <c r="V1469" s="10"/>
      <c r="W1469" s="10"/>
      <c r="X1469" s="10"/>
      <c r="Y1469" s="10"/>
      <c r="Z1469" s="10"/>
      <c r="AA1469" s="10"/>
      <c r="AB1469" s="10"/>
      <c r="AC1469" s="10"/>
      <c r="AD1469" s="10"/>
      <c r="AE1469" s="10"/>
      <c r="AF1469" s="10"/>
      <c r="AG1469" s="10"/>
      <c r="AH1469" s="10"/>
      <c r="AI1469" s="10"/>
      <c r="AJ1469" s="10"/>
      <c r="AK1469" s="10"/>
      <c r="AL1469" s="10"/>
      <c r="AM1469" s="10"/>
      <c r="AN1469" s="10"/>
      <c r="AO1469" s="10"/>
      <c r="AP1469" s="10"/>
      <c r="AQ1469" s="10"/>
      <c r="AR1469" s="10"/>
      <c r="AS1469" s="10"/>
      <c r="AT1469" s="10"/>
      <c r="AU1469" s="10"/>
      <c r="AV1469" s="10"/>
      <c r="AW1469" s="10"/>
      <c r="AX1469" s="10"/>
      <c r="AY1469" s="10"/>
      <c r="AZ1469" s="10"/>
      <c r="BA1469" s="10"/>
      <c r="BB1469" s="10"/>
      <c r="BC1469" s="10"/>
      <c r="BD1469" s="10"/>
      <c r="BE1469" s="10"/>
      <c r="BF1469" s="10"/>
      <c r="BG1469" s="10"/>
      <c r="BH1469" s="10"/>
    </row>
    <row r="1470" spans="1:60" s="83" customFormat="1" x14ac:dyDescent="0.25">
      <c r="A1470" s="91"/>
      <c r="B1470" s="92"/>
      <c r="O1470" s="10"/>
      <c r="P1470" s="10"/>
      <c r="Q1470" s="10"/>
      <c r="R1470" s="10"/>
      <c r="S1470" s="10"/>
      <c r="T1470" s="10"/>
      <c r="U1470" s="10"/>
      <c r="V1470" s="10"/>
      <c r="W1470" s="10"/>
      <c r="X1470" s="10"/>
      <c r="Y1470" s="10"/>
      <c r="Z1470" s="10"/>
      <c r="AA1470" s="10"/>
      <c r="AB1470" s="10"/>
      <c r="AC1470" s="10"/>
      <c r="AD1470" s="10"/>
      <c r="AE1470" s="10"/>
      <c r="AF1470" s="10"/>
      <c r="AG1470" s="10"/>
      <c r="AH1470" s="10"/>
      <c r="AI1470" s="10"/>
      <c r="AJ1470" s="10"/>
      <c r="AK1470" s="10"/>
      <c r="AL1470" s="10"/>
      <c r="AM1470" s="10"/>
      <c r="AN1470" s="10"/>
      <c r="AO1470" s="10"/>
      <c r="AP1470" s="10"/>
      <c r="AQ1470" s="10"/>
      <c r="AR1470" s="10"/>
      <c r="AS1470" s="10"/>
      <c r="AT1470" s="10"/>
      <c r="AU1470" s="10"/>
      <c r="AV1470" s="10"/>
      <c r="AW1470" s="10"/>
      <c r="AX1470" s="10"/>
      <c r="AY1470" s="10"/>
      <c r="AZ1470" s="10"/>
      <c r="BA1470" s="10"/>
      <c r="BB1470" s="10"/>
      <c r="BC1470" s="10"/>
      <c r="BD1470" s="10"/>
      <c r="BE1470" s="10"/>
      <c r="BF1470" s="10"/>
      <c r="BG1470" s="10"/>
      <c r="BH1470" s="10"/>
    </row>
    <row r="1471" spans="1:60" s="83" customFormat="1" x14ac:dyDescent="0.25">
      <c r="A1471" s="91"/>
      <c r="B1471" s="92"/>
      <c r="O1471" s="10"/>
      <c r="P1471" s="10"/>
      <c r="Q1471" s="10"/>
      <c r="R1471" s="10"/>
      <c r="S1471" s="10"/>
      <c r="T1471" s="10"/>
      <c r="U1471" s="10"/>
      <c r="V1471" s="10"/>
      <c r="W1471" s="10"/>
      <c r="X1471" s="10"/>
      <c r="Y1471" s="10"/>
      <c r="Z1471" s="10"/>
      <c r="AA1471" s="10"/>
      <c r="AB1471" s="10"/>
      <c r="AC1471" s="10"/>
      <c r="AD1471" s="10"/>
      <c r="AE1471" s="10"/>
      <c r="AF1471" s="10"/>
      <c r="AG1471" s="10"/>
      <c r="AH1471" s="10"/>
      <c r="AI1471" s="10"/>
      <c r="AJ1471" s="10"/>
      <c r="AK1471" s="10"/>
      <c r="AL1471" s="10"/>
      <c r="AM1471" s="10"/>
      <c r="AN1471" s="10"/>
      <c r="AO1471" s="10"/>
      <c r="AP1471" s="10"/>
      <c r="AQ1471" s="10"/>
      <c r="AR1471" s="10"/>
      <c r="AS1471" s="10"/>
      <c r="AT1471" s="10"/>
      <c r="AU1471" s="10"/>
      <c r="AV1471" s="10"/>
      <c r="AW1471" s="10"/>
      <c r="AX1471" s="10"/>
      <c r="AY1471" s="10"/>
      <c r="AZ1471" s="10"/>
      <c r="BA1471" s="10"/>
      <c r="BB1471" s="10"/>
      <c r="BC1471" s="10"/>
      <c r="BD1471" s="10"/>
      <c r="BE1471" s="10"/>
      <c r="BF1471" s="10"/>
      <c r="BG1471" s="10"/>
      <c r="BH1471" s="10"/>
    </row>
    <row r="1472" spans="1:60" s="83" customFormat="1" x14ac:dyDescent="0.25">
      <c r="A1472" s="91"/>
      <c r="B1472" s="92"/>
      <c r="O1472" s="10"/>
      <c r="P1472" s="10"/>
      <c r="Q1472" s="10"/>
      <c r="R1472" s="10"/>
      <c r="S1472" s="10"/>
      <c r="T1472" s="10"/>
      <c r="U1472" s="10"/>
      <c r="V1472" s="10"/>
      <c r="W1472" s="10"/>
      <c r="X1472" s="10"/>
      <c r="Y1472" s="10"/>
      <c r="Z1472" s="10"/>
      <c r="AA1472" s="10"/>
      <c r="AB1472" s="10"/>
      <c r="AC1472" s="10"/>
      <c r="AD1472" s="10"/>
      <c r="AE1472" s="10"/>
      <c r="AF1472" s="10"/>
      <c r="AG1472" s="10"/>
      <c r="AH1472" s="10"/>
      <c r="AI1472" s="10"/>
      <c r="AJ1472" s="10"/>
      <c r="AK1472" s="10"/>
      <c r="AL1472" s="10"/>
      <c r="AM1472" s="10"/>
      <c r="AN1472" s="10"/>
      <c r="AO1472" s="10"/>
      <c r="AP1472" s="10"/>
      <c r="AQ1472" s="10"/>
      <c r="AR1472" s="10"/>
      <c r="AS1472" s="10"/>
      <c r="AT1472" s="10"/>
      <c r="AU1472" s="10"/>
      <c r="AV1472" s="10"/>
      <c r="AW1472" s="10"/>
      <c r="AX1472" s="10"/>
      <c r="AY1472" s="10"/>
      <c r="AZ1472" s="10"/>
      <c r="BA1472" s="10"/>
      <c r="BB1472" s="10"/>
      <c r="BC1472" s="10"/>
      <c r="BD1472" s="10"/>
      <c r="BE1472" s="10"/>
      <c r="BF1472" s="10"/>
      <c r="BG1472" s="10"/>
      <c r="BH1472" s="10"/>
    </row>
    <row r="1473" spans="1:60" s="83" customFormat="1" x14ac:dyDescent="0.25">
      <c r="A1473" s="91"/>
      <c r="B1473" s="92"/>
      <c r="O1473" s="10"/>
      <c r="P1473" s="10"/>
      <c r="Q1473" s="10"/>
      <c r="R1473" s="10"/>
      <c r="S1473" s="10"/>
      <c r="T1473" s="10"/>
      <c r="U1473" s="10"/>
      <c r="V1473" s="10"/>
      <c r="W1473" s="10"/>
      <c r="X1473" s="10"/>
      <c r="Y1473" s="10"/>
      <c r="Z1473" s="10"/>
      <c r="AA1473" s="10"/>
      <c r="AB1473" s="10"/>
      <c r="AC1473" s="10"/>
      <c r="AD1473" s="10"/>
      <c r="AE1473" s="10"/>
      <c r="AF1473" s="10"/>
      <c r="AG1473" s="10"/>
      <c r="AH1473" s="10"/>
      <c r="AI1473" s="10"/>
      <c r="AJ1473" s="10"/>
      <c r="AK1473" s="10"/>
      <c r="AL1473" s="10"/>
      <c r="AM1473" s="10"/>
      <c r="AN1473" s="10"/>
      <c r="AO1473" s="10"/>
      <c r="AP1473" s="10"/>
      <c r="AQ1473" s="10"/>
      <c r="AR1473" s="10"/>
      <c r="AS1473" s="10"/>
      <c r="AT1473" s="10"/>
      <c r="AU1473" s="10"/>
      <c r="AV1473" s="10"/>
      <c r="AW1473" s="10"/>
      <c r="AX1473" s="10"/>
      <c r="AY1473" s="10"/>
      <c r="AZ1473" s="10"/>
      <c r="BA1473" s="10"/>
      <c r="BB1473" s="10"/>
      <c r="BC1473" s="10"/>
      <c r="BD1473" s="10"/>
      <c r="BE1473" s="10"/>
      <c r="BF1473" s="10"/>
      <c r="BG1473" s="10"/>
      <c r="BH1473" s="10"/>
    </row>
    <row r="1474" spans="1:60" s="83" customFormat="1" x14ac:dyDescent="0.25">
      <c r="A1474" s="91"/>
      <c r="B1474" s="92"/>
      <c r="O1474" s="10"/>
      <c r="P1474" s="10"/>
      <c r="Q1474" s="10"/>
      <c r="R1474" s="10"/>
      <c r="S1474" s="10"/>
      <c r="T1474" s="10"/>
      <c r="U1474" s="10"/>
      <c r="V1474" s="10"/>
      <c r="W1474" s="10"/>
      <c r="X1474" s="10"/>
      <c r="Y1474" s="10"/>
      <c r="Z1474" s="10"/>
      <c r="AA1474" s="10"/>
      <c r="AB1474" s="10"/>
      <c r="AC1474" s="10"/>
      <c r="AD1474" s="10"/>
      <c r="AE1474" s="10"/>
      <c r="AF1474" s="10"/>
      <c r="AG1474" s="10"/>
      <c r="AH1474" s="10"/>
      <c r="AI1474" s="10"/>
      <c r="AJ1474" s="10"/>
      <c r="AK1474" s="10"/>
      <c r="AL1474" s="10"/>
      <c r="AM1474" s="10"/>
      <c r="AN1474" s="10"/>
      <c r="AO1474" s="10"/>
      <c r="AP1474" s="10"/>
      <c r="AQ1474" s="10"/>
      <c r="AR1474" s="10"/>
      <c r="AS1474" s="10"/>
      <c r="AT1474" s="10"/>
      <c r="AU1474" s="10"/>
      <c r="AV1474" s="10"/>
      <c r="AW1474" s="10"/>
      <c r="AX1474" s="10"/>
      <c r="AY1474" s="10"/>
      <c r="AZ1474" s="10"/>
      <c r="BA1474" s="10"/>
      <c r="BB1474" s="10"/>
      <c r="BC1474" s="10"/>
      <c r="BD1474" s="10"/>
      <c r="BE1474" s="10"/>
      <c r="BF1474" s="10"/>
      <c r="BG1474" s="10"/>
      <c r="BH1474" s="10"/>
    </row>
    <row r="1475" spans="1:60" s="83" customFormat="1" x14ac:dyDescent="0.25">
      <c r="A1475" s="91"/>
      <c r="B1475" s="92"/>
      <c r="O1475" s="10"/>
      <c r="P1475" s="10"/>
      <c r="Q1475" s="10"/>
      <c r="R1475" s="10"/>
      <c r="S1475" s="10"/>
      <c r="T1475" s="10"/>
      <c r="U1475" s="10"/>
      <c r="V1475" s="10"/>
      <c r="W1475" s="10"/>
      <c r="X1475" s="10"/>
      <c r="Y1475" s="10"/>
      <c r="Z1475" s="10"/>
      <c r="AA1475" s="10"/>
      <c r="AB1475" s="10"/>
      <c r="AC1475" s="10"/>
      <c r="AD1475" s="10"/>
      <c r="AE1475" s="10"/>
      <c r="AF1475" s="10"/>
      <c r="AG1475" s="10"/>
      <c r="AH1475" s="10"/>
      <c r="AI1475" s="10"/>
      <c r="AJ1475" s="10"/>
      <c r="AK1475" s="10"/>
      <c r="AL1475" s="10"/>
      <c r="AM1475" s="10"/>
      <c r="AN1475" s="10"/>
      <c r="AO1475" s="10"/>
      <c r="AP1475" s="10"/>
      <c r="AQ1475" s="10"/>
      <c r="AR1475" s="10"/>
      <c r="AS1475" s="10"/>
      <c r="AT1475" s="10"/>
      <c r="AU1475" s="10"/>
      <c r="AV1475" s="10"/>
      <c r="AW1475" s="10"/>
      <c r="AX1475" s="10"/>
      <c r="AY1475" s="10"/>
      <c r="AZ1475" s="10"/>
      <c r="BA1475" s="10"/>
      <c r="BB1475" s="10"/>
      <c r="BC1475" s="10"/>
      <c r="BD1475" s="10"/>
      <c r="BE1475" s="10"/>
      <c r="BF1475" s="10"/>
      <c r="BG1475" s="10"/>
      <c r="BH1475" s="10"/>
    </row>
    <row r="1476" spans="1:60" s="83" customFormat="1" x14ac:dyDescent="0.25">
      <c r="A1476" s="91"/>
      <c r="B1476" s="92"/>
      <c r="O1476" s="10"/>
      <c r="P1476" s="10"/>
      <c r="Q1476" s="10"/>
      <c r="R1476" s="10"/>
      <c r="S1476" s="10"/>
      <c r="T1476" s="10"/>
      <c r="U1476" s="10"/>
      <c r="V1476" s="10"/>
      <c r="W1476" s="10"/>
      <c r="X1476" s="10"/>
      <c r="Y1476" s="10"/>
      <c r="Z1476" s="10"/>
      <c r="AA1476" s="10"/>
      <c r="AB1476" s="10"/>
      <c r="AC1476" s="10"/>
      <c r="AD1476" s="10"/>
      <c r="AE1476" s="10"/>
      <c r="AF1476" s="10"/>
      <c r="AG1476" s="10"/>
      <c r="AH1476" s="10"/>
      <c r="AI1476" s="10"/>
      <c r="AJ1476" s="10"/>
      <c r="AK1476" s="10"/>
      <c r="AL1476" s="10"/>
      <c r="AM1476" s="10"/>
      <c r="AN1476" s="10"/>
      <c r="AO1476" s="10"/>
      <c r="AP1476" s="10"/>
      <c r="AQ1476" s="10"/>
      <c r="AR1476" s="10"/>
      <c r="AS1476" s="10"/>
      <c r="AT1476" s="10"/>
      <c r="AU1476" s="10"/>
      <c r="AV1476" s="10"/>
      <c r="AW1476" s="10"/>
      <c r="AX1476" s="10"/>
      <c r="AY1476" s="10"/>
      <c r="AZ1476" s="10"/>
      <c r="BA1476" s="10"/>
      <c r="BB1476" s="10"/>
      <c r="BC1476" s="10"/>
      <c r="BD1476" s="10"/>
      <c r="BE1476" s="10"/>
      <c r="BF1476" s="10"/>
      <c r="BG1476" s="10"/>
      <c r="BH1476" s="10"/>
    </row>
    <row r="1477" spans="1:60" s="83" customFormat="1" x14ac:dyDescent="0.25">
      <c r="A1477" s="91"/>
      <c r="B1477" s="92"/>
      <c r="O1477" s="10"/>
      <c r="P1477" s="10"/>
      <c r="Q1477" s="10"/>
      <c r="R1477" s="10"/>
      <c r="S1477" s="10"/>
      <c r="T1477" s="10"/>
      <c r="U1477" s="10"/>
      <c r="V1477" s="10"/>
      <c r="W1477" s="10"/>
      <c r="X1477" s="10"/>
      <c r="Y1477" s="10"/>
      <c r="Z1477" s="10"/>
      <c r="AA1477" s="10"/>
      <c r="AB1477" s="10"/>
      <c r="AC1477" s="10"/>
      <c r="AD1477" s="10"/>
      <c r="AE1477" s="10"/>
      <c r="AF1477" s="10"/>
      <c r="AG1477" s="10"/>
      <c r="AH1477" s="10"/>
      <c r="AI1477" s="10"/>
      <c r="AJ1477" s="10"/>
      <c r="AK1477" s="10"/>
      <c r="AL1477" s="10"/>
      <c r="AM1477" s="10"/>
      <c r="AN1477" s="10"/>
      <c r="AO1477" s="10"/>
      <c r="AP1477" s="10"/>
      <c r="AQ1477" s="10"/>
      <c r="AR1477" s="10"/>
      <c r="AS1477" s="10"/>
      <c r="AT1477" s="10"/>
      <c r="AU1477" s="10"/>
      <c r="AV1477" s="10"/>
      <c r="AW1477" s="10"/>
      <c r="AX1477" s="10"/>
      <c r="AY1477" s="10"/>
      <c r="AZ1477" s="10"/>
      <c r="BA1477" s="10"/>
      <c r="BB1477" s="10"/>
      <c r="BC1477" s="10"/>
      <c r="BD1477" s="10"/>
      <c r="BE1477" s="10"/>
      <c r="BF1477" s="10"/>
      <c r="BG1477" s="10"/>
      <c r="BH1477" s="10"/>
    </row>
    <row r="1478" spans="1:60" s="83" customFormat="1" x14ac:dyDescent="0.25">
      <c r="A1478" s="91"/>
      <c r="B1478" s="92"/>
      <c r="O1478" s="10"/>
      <c r="P1478" s="10"/>
      <c r="Q1478" s="10"/>
      <c r="R1478" s="10"/>
      <c r="S1478" s="10"/>
      <c r="T1478" s="10"/>
      <c r="U1478" s="10"/>
      <c r="V1478" s="10"/>
      <c r="W1478" s="10"/>
      <c r="X1478" s="10"/>
      <c r="Y1478" s="10"/>
      <c r="Z1478" s="10"/>
      <c r="AA1478" s="10"/>
      <c r="AB1478" s="10"/>
      <c r="AC1478" s="10"/>
      <c r="AD1478" s="10"/>
      <c r="AE1478" s="10"/>
      <c r="AF1478" s="10"/>
      <c r="AG1478" s="10"/>
      <c r="AH1478" s="10"/>
      <c r="AI1478" s="10"/>
      <c r="AJ1478" s="10"/>
      <c r="AK1478" s="10"/>
      <c r="AL1478" s="10"/>
      <c r="AM1478" s="10"/>
      <c r="AN1478" s="10"/>
      <c r="AO1478" s="10"/>
      <c r="AP1478" s="10"/>
      <c r="AQ1478" s="10"/>
      <c r="AR1478" s="10"/>
      <c r="AS1478" s="10"/>
      <c r="AT1478" s="10"/>
      <c r="AU1478" s="10"/>
      <c r="AV1478" s="10"/>
      <c r="AW1478" s="10"/>
      <c r="AX1478" s="10"/>
      <c r="AY1478" s="10"/>
      <c r="AZ1478" s="10"/>
      <c r="BA1478" s="10"/>
      <c r="BB1478" s="10"/>
      <c r="BC1478" s="10"/>
      <c r="BD1478" s="10"/>
      <c r="BE1478" s="10"/>
      <c r="BF1478" s="10"/>
      <c r="BG1478" s="10"/>
      <c r="BH1478" s="10"/>
    </row>
    <row r="1479" spans="1:60" s="83" customFormat="1" x14ac:dyDescent="0.25">
      <c r="A1479" s="91"/>
      <c r="B1479" s="92"/>
      <c r="O1479" s="10"/>
      <c r="P1479" s="10"/>
      <c r="Q1479" s="10"/>
      <c r="R1479" s="10"/>
      <c r="S1479" s="10"/>
      <c r="T1479" s="10"/>
      <c r="U1479" s="10"/>
      <c r="V1479" s="10"/>
      <c r="W1479" s="10"/>
      <c r="X1479" s="10"/>
      <c r="Y1479" s="10"/>
      <c r="Z1479" s="10"/>
      <c r="AA1479" s="10"/>
      <c r="AB1479" s="10"/>
      <c r="AC1479" s="10"/>
      <c r="AD1479" s="10"/>
      <c r="AE1479" s="10"/>
      <c r="AF1479" s="10"/>
      <c r="AG1479" s="10"/>
      <c r="AH1479" s="10"/>
      <c r="AI1479" s="10"/>
      <c r="AJ1479" s="10"/>
      <c r="AK1479" s="10"/>
      <c r="AL1479" s="10"/>
      <c r="AM1479" s="10"/>
      <c r="AN1479" s="10"/>
      <c r="AO1479" s="10"/>
      <c r="AP1479" s="10"/>
      <c r="AQ1479" s="10"/>
      <c r="AR1479" s="10"/>
      <c r="AS1479" s="10"/>
      <c r="AT1479" s="10"/>
      <c r="AU1479" s="10"/>
      <c r="AV1479" s="10"/>
      <c r="AW1479" s="10"/>
      <c r="AX1479" s="10"/>
      <c r="AY1479" s="10"/>
      <c r="AZ1479" s="10"/>
      <c r="BA1479" s="10"/>
      <c r="BB1479" s="10"/>
      <c r="BC1479" s="10"/>
      <c r="BD1479" s="10"/>
      <c r="BE1479" s="10"/>
      <c r="BF1479" s="10"/>
      <c r="BG1479" s="10"/>
      <c r="BH1479" s="10"/>
    </row>
    <row r="1480" spans="1:60" s="83" customFormat="1" x14ac:dyDescent="0.25">
      <c r="A1480" s="91"/>
      <c r="B1480" s="92"/>
      <c r="O1480" s="10"/>
      <c r="P1480" s="10"/>
      <c r="Q1480" s="10"/>
      <c r="R1480" s="10"/>
      <c r="S1480" s="10"/>
      <c r="T1480" s="10"/>
      <c r="U1480" s="10"/>
      <c r="V1480" s="10"/>
      <c r="W1480" s="10"/>
      <c r="X1480" s="10"/>
      <c r="Y1480" s="10"/>
      <c r="Z1480" s="10"/>
      <c r="AA1480" s="10"/>
      <c r="AB1480" s="10"/>
      <c r="AC1480" s="10"/>
      <c r="AD1480" s="10"/>
      <c r="AE1480" s="10"/>
      <c r="AF1480" s="10"/>
      <c r="AG1480" s="10"/>
      <c r="AH1480" s="10"/>
      <c r="AI1480" s="10"/>
      <c r="AJ1480" s="10"/>
      <c r="AK1480" s="10"/>
      <c r="AL1480" s="10"/>
      <c r="AM1480" s="10"/>
      <c r="AN1480" s="10"/>
      <c r="AO1480" s="10"/>
      <c r="AP1480" s="10"/>
      <c r="AQ1480" s="10"/>
      <c r="AR1480" s="10"/>
      <c r="AS1480" s="10"/>
      <c r="AT1480" s="10"/>
      <c r="AU1480" s="10"/>
      <c r="AV1480" s="10"/>
      <c r="AW1480" s="10"/>
      <c r="AX1480" s="10"/>
      <c r="AY1480" s="10"/>
      <c r="AZ1480" s="10"/>
      <c r="BA1480" s="10"/>
      <c r="BB1480" s="10"/>
      <c r="BC1480" s="10"/>
      <c r="BD1480" s="10"/>
      <c r="BE1480" s="10"/>
      <c r="BF1480" s="10"/>
      <c r="BG1480" s="10"/>
      <c r="BH1480" s="10"/>
    </row>
    <row r="1481" spans="1:60" s="83" customFormat="1" x14ac:dyDescent="0.25">
      <c r="A1481" s="91"/>
      <c r="B1481" s="92"/>
      <c r="O1481" s="10"/>
      <c r="P1481" s="10"/>
      <c r="Q1481" s="10"/>
      <c r="R1481" s="10"/>
      <c r="S1481" s="10"/>
      <c r="T1481" s="10"/>
      <c r="U1481" s="10"/>
      <c r="V1481" s="10"/>
      <c r="W1481" s="10"/>
      <c r="X1481" s="10"/>
      <c r="Y1481" s="10"/>
      <c r="Z1481" s="10"/>
      <c r="AA1481" s="10"/>
      <c r="AB1481" s="10"/>
      <c r="AC1481" s="10"/>
      <c r="AD1481" s="10"/>
      <c r="AE1481" s="10"/>
      <c r="AF1481" s="10"/>
      <c r="AG1481" s="10"/>
      <c r="AH1481" s="10"/>
      <c r="AI1481" s="10"/>
      <c r="AJ1481" s="10"/>
      <c r="AK1481" s="10"/>
      <c r="AL1481" s="10"/>
      <c r="AM1481" s="10"/>
      <c r="AN1481" s="10"/>
      <c r="AO1481" s="10"/>
      <c r="AP1481" s="10"/>
      <c r="AQ1481" s="10"/>
      <c r="AR1481" s="10"/>
      <c r="AS1481" s="10"/>
      <c r="AT1481" s="10"/>
      <c r="AU1481" s="10"/>
      <c r="AV1481" s="10"/>
      <c r="AW1481" s="10"/>
      <c r="AX1481" s="10"/>
      <c r="AY1481" s="10"/>
      <c r="AZ1481" s="10"/>
      <c r="BA1481" s="10"/>
      <c r="BB1481" s="10"/>
      <c r="BC1481" s="10"/>
      <c r="BD1481" s="10"/>
      <c r="BE1481" s="10"/>
      <c r="BF1481" s="10"/>
      <c r="BG1481" s="10"/>
      <c r="BH1481" s="10"/>
    </row>
    <row r="1482" spans="1:60" s="83" customFormat="1" x14ac:dyDescent="0.25">
      <c r="A1482" s="91"/>
      <c r="B1482" s="92"/>
      <c r="O1482" s="10"/>
      <c r="P1482" s="10"/>
      <c r="Q1482" s="10"/>
      <c r="R1482" s="10"/>
      <c r="S1482" s="10"/>
      <c r="T1482" s="10"/>
      <c r="U1482" s="10"/>
      <c r="V1482" s="10"/>
      <c r="W1482" s="10"/>
      <c r="X1482" s="10"/>
      <c r="Y1482" s="10"/>
      <c r="Z1482" s="10"/>
      <c r="AA1482" s="10"/>
      <c r="AB1482" s="10"/>
      <c r="AC1482" s="10"/>
      <c r="AD1482" s="10"/>
      <c r="AE1482" s="10"/>
      <c r="AF1482" s="10"/>
      <c r="AG1482" s="10"/>
      <c r="AH1482" s="10"/>
      <c r="AI1482" s="10"/>
      <c r="AJ1482" s="10"/>
      <c r="AK1482" s="10"/>
      <c r="AL1482" s="10"/>
      <c r="AM1482" s="10"/>
      <c r="AN1482" s="10"/>
      <c r="AO1482" s="10"/>
      <c r="AP1482" s="10"/>
      <c r="AQ1482" s="10"/>
      <c r="AR1482" s="10"/>
      <c r="AS1482" s="10"/>
      <c r="AT1482" s="10"/>
      <c r="AU1482" s="10"/>
      <c r="AV1482" s="10"/>
      <c r="AW1482" s="10"/>
      <c r="AX1482" s="10"/>
      <c r="AY1482" s="10"/>
      <c r="AZ1482" s="10"/>
      <c r="BA1482" s="10"/>
      <c r="BB1482" s="10"/>
      <c r="BC1482" s="10"/>
      <c r="BD1482" s="10"/>
      <c r="BE1482" s="10"/>
      <c r="BF1482" s="10"/>
      <c r="BG1482" s="10"/>
      <c r="BH1482" s="10"/>
    </row>
    <row r="1483" spans="1:60" s="83" customFormat="1" x14ac:dyDescent="0.25">
      <c r="A1483" s="91"/>
      <c r="B1483" s="92"/>
      <c r="O1483" s="10"/>
      <c r="P1483" s="10"/>
      <c r="Q1483" s="10"/>
      <c r="R1483" s="10"/>
      <c r="S1483" s="10"/>
      <c r="T1483" s="10"/>
      <c r="U1483" s="10"/>
      <c r="V1483" s="10"/>
      <c r="W1483" s="10"/>
      <c r="X1483" s="10"/>
      <c r="Y1483" s="10"/>
      <c r="Z1483" s="10"/>
      <c r="AA1483" s="10"/>
      <c r="AB1483" s="10"/>
      <c r="AC1483" s="10"/>
      <c r="AD1483" s="10"/>
      <c r="AE1483" s="10"/>
      <c r="AF1483" s="10"/>
      <c r="AG1483" s="10"/>
      <c r="AH1483" s="10"/>
      <c r="AI1483" s="10"/>
      <c r="AJ1483" s="10"/>
      <c r="AK1483" s="10"/>
      <c r="AL1483" s="10"/>
      <c r="AM1483" s="10"/>
      <c r="AN1483" s="10"/>
      <c r="AO1483" s="10"/>
      <c r="AP1483" s="10"/>
      <c r="AQ1483" s="10"/>
      <c r="AR1483" s="10"/>
      <c r="AS1483" s="10"/>
      <c r="AT1483" s="10"/>
      <c r="AU1483" s="10"/>
      <c r="AV1483" s="10"/>
      <c r="AW1483" s="10"/>
      <c r="AX1483" s="10"/>
      <c r="AY1483" s="10"/>
      <c r="AZ1483" s="10"/>
      <c r="BA1483" s="10"/>
      <c r="BB1483" s="10"/>
      <c r="BC1483" s="10"/>
      <c r="BD1483" s="10"/>
      <c r="BE1483" s="10"/>
      <c r="BF1483" s="10"/>
      <c r="BG1483" s="10"/>
      <c r="BH1483" s="10"/>
    </row>
    <row r="1484" spans="1:60" s="83" customFormat="1" x14ac:dyDescent="0.25">
      <c r="A1484" s="91"/>
      <c r="B1484" s="92"/>
      <c r="O1484" s="10"/>
      <c r="P1484" s="10"/>
      <c r="Q1484" s="10"/>
      <c r="R1484" s="10"/>
      <c r="S1484" s="10"/>
      <c r="T1484" s="10"/>
      <c r="U1484" s="10"/>
      <c r="V1484" s="10"/>
      <c r="W1484" s="10"/>
      <c r="X1484" s="10"/>
      <c r="Y1484" s="10"/>
      <c r="Z1484" s="10"/>
      <c r="AA1484" s="10"/>
      <c r="AB1484" s="10"/>
      <c r="AC1484" s="10"/>
      <c r="AD1484" s="10"/>
      <c r="AE1484" s="10"/>
      <c r="AF1484" s="10"/>
      <c r="AG1484" s="10"/>
      <c r="AH1484" s="10"/>
      <c r="AI1484" s="10"/>
      <c r="AJ1484" s="10"/>
      <c r="AK1484" s="10"/>
      <c r="AL1484" s="10"/>
      <c r="AM1484" s="10"/>
      <c r="AN1484" s="10"/>
      <c r="AO1484" s="10"/>
      <c r="AP1484" s="10"/>
      <c r="AQ1484" s="10"/>
      <c r="AR1484" s="10"/>
      <c r="AS1484" s="10"/>
      <c r="AT1484" s="10"/>
      <c r="AU1484" s="10"/>
      <c r="AV1484" s="10"/>
      <c r="AW1484" s="10"/>
      <c r="AX1484" s="10"/>
      <c r="AY1484" s="10"/>
      <c r="AZ1484" s="10"/>
      <c r="BA1484" s="10"/>
      <c r="BB1484" s="10"/>
      <c r="BC1484" s="10"/>
      <c r="BD1484" s="10"/>
      <c r="BE1484" s="10"/>
      <c r="BF1484" s="10"/>
      <c r="BG1484" s="10"/>
      <c r="BH1484" s="10"/>
    </row>
    <row r="1485" spans="1:60" s="83" customFormat="1" x14ac:dyDescent="0.25">
      <c r="A1485" s="91"/>
      <c r="B1485" s="92"/>
      <c r="O1485" s="10"/>
      <c r="P1485" s="10"/>
      <c r="Q1485" s="10"/>
      <c r="R1485" s="10"/>
      <c r="S1485" s="10"/>
      <c r="T1485" s="10"/>
      <c r="U1485" s="10"/>
      <c r="V1485" s="10"/>
      <c r="W1485" s="10"/>
      <c r="X1485" s="10"/>
      <c r="Y1485" s="10"/>
      <c r="Z1485" s="10"/>
      <c r="AA1485" s="10"/>
      <c r="AB1485" s="10"/>
      <c r="AC1485" s="10"/>
      <c r="AD1485" s="10"/>
      <c r="AE1485" s="10"/>
      <c r="AF1485" s="10"/>
      <c r="AG1485" s="10"/>
      <c r="AH1485" s="10"/>
      <c r="AI1485" s="10"/>
      <c r="AJ1485" s="10"/>
      <c r="AK1485" s="10"/>
      <c r="AL1485" s="10"/>
      <c r="AM1485" s="10"/>
      <c r="AN1485" s="10"/>
      <c r="AO1485" s="10"/>
      <c r="AP1485" s="10"/>
      <c r="AQ1485" s="10"/>
      <c r="AR1485" s="10"/>
      <c r="AS1485" s="10"/>
      <c r="AT1485" s="10"/>
      <c r="AU1485" s="10"/>
      <c r="AV1485" s="10"/>
      <c r="AW1485" s="10"/>
      <c r="AX1485" s="10"/>
      <c r="AY1485" s="10"/>
      <c r="AZ1485" s="10"/>
      <c r="BA1485" s="10"/>
      <c r="BB1485" s="10"/>
      <c r="BC1485" s="10"/>
      <c r="BD1485" s="10"/>
      <c r="BE1485" s="10"/>
      <c r="BF1485" s="10"/>
      <c r="BG1485" s="10"/>
      <c r="BH1485" s="10"/>
    </row>
    <row r="1486" spans="1:60" s="83" customFormat="1" x14ac:dyDescent="0.25">
      <c r="A1486" s="91"/>
      <c r="B1486" s="92"/>
      <c r="O1486" s="10"/>
      <c r="P1486" s="10"/>
      <c r="Q1486" s="10"/>
      <c r="R1486" s="10"/>
      <c r="S1486" s="10"/>
      <c r="T1486" s="10"/>
      <c r="U1486" s="10"/>
      <c r="V1486" s="10"/>
      <c r="W1486" s="10"/>
      <c r="X1486" s="10"/>
      <c r="Y1486" s="10"/>
      <c r="Z1486" s="10"/>
      <c r="AA1486" s="10"/>
      <c r="AB1486" s="10"/>
      <c r="AC1486" s="10"/>
      <c r="AD1486" s="10"/>
      <c r="AE1486" s="10"/>
      <c r="AF1486" s="10"/>
      <c r="AG1486" s="10"/>
      <c r="AH1486" s="10"/>
      <c r="AI1486" s="10"/>
      <c r="AJ1486" s="10"/>
      <c r="AK1486" s="10"/>
      <c r="AL1486" s="10"/>
      <c r="AM1486" s="10"/>
      <c r="AN1486" s="10"/>
      <c r="AO1486" s="10"/>
      <c r="AP1486" s="10"/>
      <c r="AQ1486" s="10"/>
      <c r="AR1486" s="10"/>
      <c r="AS1486" s="10"/>
      <c r="AT1486" s="10"/>
      <c r="AU1486" s="10"/>
      <c r="AV1486" s="10"/>
      <c r="AW1486" s="10"/>
      <c r="AX1486" s="10"/>
      <c r="AY1486" s="10"/>
      <c r="AZ1486" s="10"/>
      <c r="BA1486" s="10"/>
      <c r="BB1486" s="10"/>
      <c r="BC1486" s="10"/>
      <c r="BD1486" s="10"/>
      <c r="BE1486" s="10"/>
      <c r="BF1486" s="10"/>
      <c r="BG1486" s="10"/>
      <c r="BH1486" s="10"/>
    </row>
    <row r="1487" spans="1:60" s="83" customFormat="1" x14ac:dyDescent="0.25">
      <c r="A1487" s="91"/>
      <c r="B1487" s="92"/>
      <c r="O1487" s="10"/>
      <c r="P1487" s="10"/>
      <c r="Q1487" s="10"/>
      <c r="R1487" s="10"/>
      <c r="S1487" s="10"/>
      <c r="T1487" s="10"/>
      <c r="U1487" s="10"/>
      <c r="V1487" s="10"/>
      <c r="W1487" s="10"/>
      <c r="X1487" s="10"/>
      <c r="Y1487" s="10"/>
      <c r="Z1487" s="10"/>
      <c r="AA1487" s="10"/>
      <c r="AB1487" s="10"/>
      <c r="AC1487" s="10"/>
      <c r="AD1487" s="10"/>
      <c r="AE1487" s="10"/>
      <c r="AF1487" s="10"/>
      <c r="AG1487" s="10"/>
      <c r="AH1487" s="10"/>
      <c r="AI1487" s="10"/>
      <c r="AJ1487" s="10"/>
      <c r="AK1487" s="10"/>
      <c r="AL1487" s="10"/>
      <c r="AM1487" s="10"/>
      <c r="AN1487" s="10"/>
      <c r="AO1487" s="10"/>
      <c r="AP1487" s="10"/>
      <c r="AQ1487" s="10"/>
      <c r="AR1487" s="10"/>
      <c r="AS1487" s="10"/>
      <c r="AT1487" s="10"/>
      <c r="AU1487" s="10"/>
      <c r="AV1487" s="10"/>
      <c r="AW1487" s="10"/>
      <c r="AX1487" s="10"/>
      <c r="AY1487" s="10"/>
      <c r="AZ1487" s="10"/>
      <c r="BA1487" s="10"/>
      <c r="BB1487" s="10"/>
      <c r="BC1487" s="10"/>
      <c r="BD1487" s="10"/>
      <c r="BE1487" s="10"/>
      <c r="BF1487" s="10"/>
      <c r="BG1487" s="10"/>
      <c r="BH1487" s="10"/>
    </row>
    <row r="1488" spans="1:60" s="83" customFormat="1" x14ac:dyDescent="0.25">
      <c r="A1488" s="91"/>
      <c r="B1488" s="92"/>
      <c r="O1488" s="10"/>
      <c r="P1488" s="10"/>
      <c r="Q1488" s="10"/>
      <c r="R1488" s="10"/>
      <c r="S1488" s="10"/>
      <c r="T1488" s="10"/>
      <c r="U1488" s="10"/>
      <c r="V1488" s="10"/>
      <c r="W1488" s="10"/>
      <c r="X1488" s="10"/>
      <c r="Y1488" s="10"/>
      <c r="Z1488" s="10"/>
      <c r="AA1488" s="10"/>
      <c r="AB1488" s="10"/>
      <c r="AC1488" s="10"/>
      <c r="AD1488" s="10"/>
      <c r="AE1488" s="10"/>
      <c r="AF1488" s="10"/>
      <c r="AG1488" s="10"/>
      <c r="AH1488" s="10"/>
      <c r="AI1488" s="10"/>
      <c r="AJ1488" s="10"/>
      <c r="AK1488" s="10"/>
      <c r="AL1488" s="10"/>
      <c r="AM1488" s="10"/>
      <c r="AN1488" s="10"/>
      <c r="AO1488" s="10"/>
      <c r="AP1488" s="10"/>
      <c r="AQ1488" s="10"/>
      <c r="AR1488" s="10"/>
      <c r="AS1488" s="10"/>
      <c r="AT1488" s="10"/>
      <c r="AU1488" s="10"/>
      <c r="AV1488" s="10"/>
      <c r="AW1488" s="10"/>
      <c r="AX1488" s="10"/>
      <c r="AY1488" s="10"/>
      <c r="AZ1488" s="10"/>
      <c r="BA1488" s="10"/>
      <c r="BB1488" s="10"/>
      <c r="BC1488" s="10"/>
      <c r="BD1488" s="10"/>
      <c r="BE1488" s="10"/>
      <c r="BF1488" s="10"/>
      <c r="BG1488" s="10"/>
      <c r="BH1488" s="10"/>
    </row>
    <row r="1489" spans="1:60" s="83" customFormat="1" x14ac:dyDescent="0.25">
      <c r="A1489" s="91"/>
      <c r="B1489" s="92"/>
      <c r="O1489" s="10"/>
      <c r="P1489" s="10"/>
      <c r="Q1489" s="10"/>
      <c r="R1489" s="10"/>
      <c r="S1489" s="10"/>
      <c r="T1489" s="10"/>
      <c r="U1489" s="10"/>
      <c r="V1489" s="10"/>
      <c r="W1489" s="10"/>
      <c r="X1489" s="10"/>
      <c r="Y1489" s="10"/>
      <c r="Z1489" s="10"/>
      <c r="AA1489" s="10"/>
      <c r="AB1489" s="10"/>
      <c r="AC1489" s="10"/>
      <c r="AD1489" s="10"/>
      <c r="AE1489" s="10"/>
      <c r="AF1489" s="10"/>
      <c r="AG1489" s="10"/>
      <c r="AH1489" s="10"/>
      <c r="AI1489" s="10"/>
      <c r="AJ1489" s="10"/>
      <c r="AK1489" s="10"/>
      <c r="AL1489" s="10"/>
      <c r="AM1489" s="10"/>
      <c r="AN1489" s="10"/>
      <c r="AO1489" s="10"/>
      <c r="AP1489" s="10"/>
      <c r="AQ1489" s="10"/>
      <c r="AR1489" s="10"/>
      <c r="AS1489" s="10"/>
      <c r="AT1489" s="10"/>
      <c r="AU1489" s="10"/>
      <c r="AV1489" s="10"/>
      <c r="AW1489" s="10"/>
      <c r="AX1489" s="10"/>
      <c r="AY1489" s="10"/>
      <c r="AZ1489" s="10"/>
      <c r="BA1489" s="10"/>
      <c r="BB1489" s="10"/>
      <c r="BC1489" s="10"/>
      <c r="BD1489" s="10"/>
      <c r="BE1489" s="10"/>
      <c r="BF1489" s="10"/>
      <c r="BG1489" s="10"/>
      <c r="BH1489" s="10"/>
    </row>
    <row r="1490" spans="1:60" s="83" customFormat="1" x14ac:dyDescent="0.25">
      <c r="A1490" s="91"/>
      <c r="B1490" s="92"/>
      <c r="O1490" s="10"/>
      <c r="P1490" s="10"/>
      <c r="Q1490" s="10"/>
      <c r="R1490" s="10"/>
      <c r="S1490" s="10"/>
      <c r="T1490" s="10"/>
      <c r="U1490" s="10"/>
      <c r="V1490" s="10"/>
      <c r="W1490" s="10"/>
      <c r="X1490" s="10"/>
      <c r="Y1490" s="10"/>
      <c r="Z1490" s="10"/>
      <c r="AA1490" s="10"/>
      <c r="AB1490" s="10"/>
      <c r="AC1490" s="10"/>
      <c r="AD1490" s="10"/>
      <c r="AE1490" s="10"/>
      <c r="AF1490" s="10"/>
      <c r="AG1490" s="10"/>
      <c r="AH1490" s="10"/>
      <c r="AI1490" s="10"/>
      <c r="AJ1490" s="10"/>
      <c r="AK1490" s="10"/>
      <c r="AL1490" s="10"/>
      <c r="AM1490" s="10"/>
      <c r="AN1490" s="10"/>
      <c r="AO1490" s="10"/>
      <c r="AP1490" s="10"/>
      <c r="AQ1490" s="10"/>
      <c r="AR1490" s="10"/>
      <c r="AS1490" s="10"/>
      <c r="AT1490" s="10"/>
      <c r="AU1490" s="10"/>
      <c r="AV1490" s="10"/>
      <c r="AW1490" s="10"/>
      <c r="AX1490" s="10"/>
      <c r="AY1490" s="10"/>
      <c r="AZ1490" s="10"/>
      <c r="BA1490" s="10"/>
      <c r="BB1490" s="10"/>
      <c r="BC1490" s="10"/>
      <c r="BD1490" s="10"/>
      <c r="BE1490" s="10"/>
      <c r="BF1490" s="10"/>
      <c r="BG1490" s="10"/>
      <c r="BH1490" s="10"/>
    </row>
    <row r="1491" spans="1:60" s="83" customFormat="1" x14ac:dyDescent="0.25">
      <c r="A1491" s="91"/>
      <c r="B1491" s="92"/>
      <c r="O1491" s="10"/>
      <c r="P1491" s="10"/>
      <c r="Q1491" s="10"/>
      <c r="R1491" s="10"/>
      <c r="S1491" s="10"/>
      <c r="T1491" s="10"/>
      <c r="U1491" s="10"/>
      <c r="V1491" s="10"/>
      <c r="W1491" s="10"/>
      <c r="X1491" s="10"/>
      <c r="Y1491" s="10"/>
      <c r="Z1491" s="10"/>
      <c r="AA1491" s="10"/>
      <c r="AB1491" s="10"/>
      <c r="AC1491" s="10"/>
      <c r="AD1491" s="10"/>
      <c r="AE1491" s="10"/>
      <c r="AF1491" s="10"/>
      <c r="AG1491" s="10"/>
      <c r="AH1491" s="10"/>
      <c r="AI1491" s="10"/>
      <c r="AJ1491" s="10"/>
      <c r="AK1491" s="10"/>
      <c r="AL1491" s="10"/>
      <c r="AM1491" s="10"/>
      <c r="AN1491" s="10"/>
      <c r="AO1491" s="10"/>
      <c r="AP1491" s="10"/>
      <c r="AQ1491" s="10"/>
      <c r="AR1491" s="10"/>
      <c r="AS1491" s="10"/>
      <c r="AT1491" s="10"/>
      <c r="AU1491" s="10"/>
      <c r="AV1491" s="10"/>
      <c r="AW1491" s="10"/>
      <c r="AX1491" s="10"/>
      <c r="AY1491" s="10"/>
      <c r="AZ1491" s="10"/>
      <c r="BA1491" s="10"/>
      <c r="BB1491" s="10"/>
      <c r="BC1491" s="10"/>
      <c r="BD1491" s="10"/>
      <c r="BE1491" s="10"/>
      <c r="BF1491" s="10"/>
      <c r="BG1491" s="10"/>
      <c r="BH1491" s="10"/>
    </row>
    <row r="1492" spans="1:60" s="83" customFormat="1" x14ac:dyDescent="0.25">
      <c r="A1492" s="91"/>
      <c r="B1492" s="92"/>
      <c r="O1492" s="10"/>
      <c r="P1492" s="10"/>
      <c r="Q1492" s="10"/>
      <c r="R1492" s="10"/>
      <c r="S1492" s="10"/>
      <c r="T1492" s="10"/>
      <c r="U1492" s="10"/>
      <c r="V1492" s="10"/>
      <c r="W1492" s="10"/>
      <c r="X1492" s="10"/>
      <c r="Y1492" s="10"/>
      <c r="Z1492" s="10"/>
      <c r="AA1492" s="10"/>
      <c r="AB1492" s="10"/>
      <c r="AC1492" s="10"/>
      <c r="AD1492" s="10"/>
      <c r="AE1492" s="10"/>
      <c r="AF1492" s="10"/>
      <c r="AG1492" s="10"/>
      <c r="AH1492" s="10"/>
      <c r="AI1492" s="10"/>
      <c r="AJ1492" s="10"/>
      <c r="AK1492" s="10"/>
      <c r="AL1492" s="10"/>
      <c r="AM1492" s="10"/>
      <c r="AN1492" s="10"/>
      <c r="AO1492" s="10"/>
      <c r="AP1492" s="10"/>
      <c r="AQ1492" s="10"/>
      <c r="AR1492" s="10"/>
      <c r="AS1492" s="10"/>
      <c r="AT1492" s="10"/>
      <c r="AU1492" s="10"/>
      <c r="AV1492" s="10"/>
      <c r="AW1492" s="10"/>
      <c r="AX1492" s="10"/>
      <c r="AY1492" s="10"/>
      <c r="AZ1492" s="10"/>
      <c r="BA1492" s="10"/>
      <c r="BB1492" s="10"/>
      <c r="BC1492" s="10"/>
      <c r="BD1492" s="10"/>
      <c r="BE1492" s="10"/>
      <c r="BF1492" s="10"/>
      <c r="BG1492" s="10"/>
      <c r="BH1492" s="10"/>
    </row>
    <row r="1493" spans="1:60" s="83" customFormat="1" x14ac:dyDescent="0.25">
      <c r="A1493" s="91"/>
      <c r="B1493" s="92"/>
      <c r="O1493" s="10"/>
      <c r="P1493" s="10"/>
      <c r="Q1493" s="10"/>
      <c r="R1493" s="10"/>
      <c r="S1493" s="10"/>
      <c r="T1493" s="10"/>
      <c r="U1493" s="10"/>
      <c r="V1493" s="10"/>
      <c r="W1493" s="10"/>
      <c r="X1493" s="10"/>
      <c r="Y1493" s="10"/>
      <c r="Z1493" s="10"/>
      <c r="AA1493" s="10"/>
      <c r="AB1493" s="10"/>
      <c r="AC1493" s="10"/>
      <c r="AD1493" s="10"/>
      <c r="AE1493" s="10"/>
      <c r="AF1493" s="10"/>
      <c r="AG1493" s="10"/>
      <c r="AH1493" s="10"/>
      <c r="AI1493" s="10"/>
      <c r="AJ1493" s="10"/>
      <c r="AK1493" s="10"/>
      <c r="AL1493" s="10"/>
      <c r="AM1493" s="10"/>
      <c r="AN1493" s="10"/>
      <c r="AO1493" s="10"/>
      <c r="AP1493" s="10"/>
      <c r="AQ1493" s="10"/>
      <c r="AR1493" s="10"/>
      <c r="AS1493" s="10"/>
      <c r="AT1493" s="10"/>
      <c r="AU1493" s="10"/>
      <c r="AV1493" s="10"/>
      <c r="AW1493" s="10"/>
      <c r="AX1493" s="10"/>
      <c r="AY1493" s="10"/>
      <c r="AZ1493" s="10"/>
      <c r="BA1493" s="10"/>
      <c r="BB1493" s="10"/>
      <c r="BC1493" s="10"/>
      <c r="BD1493" s="10"/>
      <c r="BE1493" s="10"/>
      <c r="BF1493" s="10"/>
      <c r="BG1493" s="10"/>
      <c r="BH1493" s="10"/>
    </row>
    <row r="1494" spans="1:60" s="83" customFormat="1" x14ac:dyDescent="0.25">
      <c r="A1494" s="91"/>
      <c r="B1494" s="92"/>
      <c r="O1494" s="10"/>
      <c r="P1494" s="10"/>
      <c r="Q1494" s="10"/>
      <c r="R1494" s="10"/>
      <c r="S1494" s="10"/>
      <c r="T1494" s="10"/>
      <c r="U1494" s="10"/>
      <c r="V1494" s="10"/>
      <c r="W1494" s="10"/>
      <c r="X1494" s="10"/>
      <c r="Y1494" s="10"/>
      <c r="Z1494" s="10"/>
      <c r="AA1494" s="10"/>
      <c r="AB1494" s="10"/>
      <c r="AC1494" s="10"/>
      <c r="AD1494" s="10"/>
      <c r="AE1494" s="10"/>
      <c r="AF1494" s="10"/>
      <c r="AG1494" s="10"/>
      <c r="AH1494" s="10"/>
      <c r="AI1494" s="10"/>
      <c r="AJ1494" s="10"/>
      <c r="AK1494" s="10"/>
      <c r="AL1494" s="10"/>
      <c r="AM1494" s="10"/>
      <c r="AN1494" s="10"/>
      <c r="AO1494" s="10"/>
      <c r="AP1494" s="10"/>
      <c r="AQ1494" s="10"/>
      <c r="AR1494" s="10"/>
      <c r="AS1494" s="10"/>
      <c r="AT1494" s="10"/>
      <c r="AU1494" s="10"/>
      <c r="AV1494" s="10"/>
      <c r="AW1494" s="10"/>
      <c r="AX1494" s="10"/>
      <c r="AY1494" s="10"/>
      <c r="AZ1494" s="10"/>
      <c r="BA1494" s="10"/>
      <c r="BB1494" s="10"/>
      <c r="BC1494" s="10"/>
      <c r="BD1494" s="10"/>
      <c r="BE1494" s="10"/>
      <c r="BF1494" s="10"/>
      <c r="BG1494" s="10"/>
      <c r="BH1494" s="10"/>
    </row>
    <row r="1495" spans="1:60" s="83" customFormat="1" x14ac:dyDescent="0.25">
      <c r="A1495" s="91"/>
      <c r="B1495" s="92"/>
      <c r="O1495" s="10"/>
      <c r="P1495" s="10"/>
      <c r="Q1495" s="10"/>
      <c r="R1495" s="10"/>
      <c r="S1495" s="10"/>
      <c r="T1495" s="10"/>
      <c r="U1495" s="10"/>
      <c r="V1495" s="10"/>
      <c r="W1495" s="10"/>
      <c r="X1495" s="10"/>
      <c r="Y1495" s="10"/>
      <c r="Z1495" s="10"/>
      <c r="AA1495" s="10"/>
      <c r="AB1495" s="10"/>
      <c r="AC1495" s="10"/>
      <c r="AD1495" s="10"/>
      <c r="AE1495" s="10"/>
      <c r="AF1495" s="10"/>
      <c r="AG1495" s="10"/>
      <c r="AH1495" s="10"/>
      <c r="AI1495" s="10"/>
      <c r="AJ1495" s="10"/>
      <c r="AK1495" s="10"/>
      <c r="AL1495" s="10"/>
      <c r="AM1495" s="10"/>
      <c r="AN1495" s="10"/>
      <c r="AO1495" s="10"/>
      <c r="AP1495" s="10"/>
      <c r="AQ1495" s="10"/>
      <c r="AR1495" s="10"/>
      <c r="AS1495" s="10"/>
      <c r="AT1495" s="10"/>
      <c r="AU1495" s="10"/>
      <c r="AV1495" s="10"/>
      <c r="AW1495" s="10"/>
      <c r="AX1495" s="10"/>
      <c r="AY1495" s="10"/>
      <c r="AZ1495" s="10"/>
      <c r="BA1495" s="10"/>
      <c r="BB1495" s="10"/>
      <c r="BC1495" s="10"/>
      <c r="BD1495" s="10"/>
      <c r="BE1495" s="10"/>
      <c r="BF1495" s="10"/>
      <c r="BG1495" s="10"/>
      <c r="BH1495" s="10"/>
    </row>
    <row r="1496" spans="1:60" s="83" customFormat="1" x14ac:dyDescent="0.25">
      <c r="A1496" s="91"/>
      <c r="B1496" s="92"/>
      <c r="O1496" s="10"/>
      <c r="P1496" s="10"/>
      <c r="Q1496" s="10"/>
      <c r="R1496" s="10"/>
      <c r="S1496" s="10"/>
      <c r="T1496" s="10"/>
      <c r="U1496" s="10"/>
      <c r="V1496" s="10"/>
      <c r="W1496" s="10"/>
      <c r="X1496" s="10"/>
      <c r="Y1496" s="10"/>
      <c r="Z1496" s="10"/>
      <c r="AA1496" s="10"/>
      <c r="AB1496" s="10"/>
      <c r="AC1496" s="10"/>
      <c r="AD1496" s="10"/>
      <c r="AE1496" s="10"/>
      <c r="AF1496" s="10"/>
      <c r="AG1496" s="10"/>
      <c r="AH1496" s="10"/>
      <c r="AI1496" s="10"/>
      <c r="AJ1496" s="10"/>
      <c r="AK1496" s="10"/>
      <c r="AL1496" s="10"/>
      <c r="AM1496" s="10"/>
      <c r="AN1496" s="10"/>
      <c r="AO1496" s="10"/>
      <c r="AP1496" s="10"/>
      <c r="AQ1496" s="10"/>
      <c r="AR1496" s="10"/>
      <c r="AS1496" s="10"/>
      <c r="AT1496" s="10"/>
      <c r="AU1496" s="10"/>
      <c r="AV1496" s="10"/>
      <c r="AW1496" s="10"/>
      <c r="AX1496" s="10"/>
      <c r="AY1496" s="10"/>
      <c r="AZ1496" s="10"/>
      <c r="BA1496" s="10"/>
      <c r="BB1496" s="10"/>
      <c r="BC1496" s="10"/>
      <c r="BD1496" s="10"/>
      <c r="BE1496" s="10"/>
      <c r="BF1496" s="10"/>
      <c r="BG1496" s="10"/>
      <c r="BH1496" s="10"/>
    </row>
    <row r="1497" spans="1:60" s="83" customFormat="1" x14ac:dyDescent="0.25">
      <c r="A1497" s="91"/>
      <c r="B1497" s="92"/>
      <c r="O1497" s="10"/>
      <c r="P1497" s="10"/>
      <c r="Q1497" s="10"/>
      <c r="R1497" s="10"/>
      <c r="S1497" s="10"/>
      <c r="T1497" s="10"/>
      <c r="U1497" s="10"/>
      <c r="V1497" s="10"/>
      <c r="W1497" s="10"/>
      <c r="X1497" s="10"/>
      <c r="Y1497" s="10"/>
      <c r="Z1497" s="10"/>
      <c r="AA1497" s="10"/>
      <c r="AB1497" s="10"/>
      <c r="AC1497" s="10"/>
      <c r="AD1497" s="10"/>
      <c r="AE1497" s="10"/>
      <c r="AF1497" s="10"/>
      <c r="AG1497" s="10"/>
      <c r="AH1497" s="10"/>
      <c r="AI1497" s="10"/>
      <c r="AJ1497" s="10"/>
      <c r="AK1497" s="10"/>
      <c r="AL1497" s="10"/>
      <c r="AM1497" s="10"/>
      <c r="AN1497" s="10"/>
      <c r="AO1497" s="10"/>
      <c r="AP1497" s="10"/>
      <c r="AQ1497" s="10"/>
      <c r="AR1497" s="10"/>
      <c r="AS1497" s="10"/>
      <c r="AT1497" s="10"/>
      <c r="AU1497" s="10"/>
      <c r="AV1497" s="10"/>
      <c r="AW1497" s="10"/>
      <c r="AX1497" s="10"/>
      <c r="AY1497" s="10"/>
      <c r="AZ1497" s="10"/>
      <c r="BA1497" s="10"/>
      <c r="BB1497" s="10"/>
      <c r="BC1497" s="10"/>
      <c r="BD1497" s="10"/>
      <c r="BE1497" s="10"/>
      <c r="BF1497" s="10"/>
      <c r="BG1497" s="10"/>
      <c r="BH1497" s="10"/>
    </row>
    <row r="1498" spans="1:60" s="83" customFormat="1" x14ac:dyDescent="0.25">
      <c r="A1498" s="91"/>
      <c r="B1498" s="92"/>
      <c r="O1498" s="10"/>
      <c r="P1498" s="10"/>
      <c r="Q1498" s="10"/>
      <c r="R1498" s="10"/>
      <c r="S1498" s="10"/>
      <c r="T1498" s="10"/>
      <c r="U1498" s="10"/>
      <c r="V1498" s="10"/>
      <c r="W1498" s="10"/>
      <c r="X1498" s="10"/>
      <c r="Y1498" s="10"/>
      <c r="Z1498" s="10"/>
      <c r="AA1498" s="10"/>
      <c r="AB1498" s="10"/>
      <c r="AC1498" s="10"/>
      <c r="AD1498" s="10"/>
      <c r="AE1498" s="10"/>
      <c r="AF1498" s="10"/>
      <c r="AG1498" s="10"/>
      <c r="AH1498" s="10"/>
      <c r="AI1498" s="10"/>
      <c r="AJ1498" s="10"/>
      <c r="AK1498" s="10"/>
      <c r="AL1498" s="10"/>
      <c r="AM1498" s="10"/>
      <c r="AN1498" s="10"/>
      <c r="AO1498" s="10"/>
      <c r="AP1498" s="10"/>
      <c r="AQ1498" s="10"/>
      <c r="AR1498" s="10"/>
      <c r="AS1498" s="10"/>
      <c r="AT1498" s="10"/>
      <c r="AU1498" s="10"/>
      <c r="AV1498" s="10"/>
      <c r="AW1498" s="10"/>
      <c r="AX1498" s="10"/>
      <c r="AY1498" s="10"/>
      <c r="AZ1498" s="10"/>
      <c r="BA1498" s="10"/>
      <c r="BB1498" s="10"/>
      <c r="BC1498" s="10"/>
      <c r="BD1498" s="10"/>
      <c r="BE1498" s="10"/>
      <c r="BF1498" s="10"/>
      <c r="BG1498" s="10"/>
      <c r="BH1498" s="10"/>
    </row>
    <row r="1499" spans="1:60" s="83" customFormat="1" x14ac:dyDescent="0.25">
      <c r="A1499" s="91"/>
      <c r="B1499" s="92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  <c r="AA1499" s="10"/>
      <c r="AB1499" s="10"/>
      <c r="AC1499" s="10"/>
      <c r="AD1499" s="10"/>
      <c r="AE1499" s="10"/>
      <c r="AF1499" s="10"/>
      <c r="AG1499" s="10"/>
      <c r="AH1499" s="10"/>
      <c r="AI1499" s="10"/>
      <c r="AJ1499" s="10"/>
      <c r="AK1499" s="10"/>
      <c r="AL1499" s="10"/>
      <c r="AM1499" s="10"/>
      <c r="AN1499" s="10"/>
      <c r="AO1499" s="10"/>
      <c r="AP1499" s="10"/>
      <c r="AQ1499" s="10"/>
      <c r="AR1499" s="10"/>
      <c r="AS1499" s="10"/>
      <c r="AT1499" s="10"/>
      <c r="AU1499" s="10"/>
      <c r="AV1499" s="10"/>
      <c r="AW1499" s="10"/>
      <c r="AX1499" s="10"/>
      <c r="AY1499" s="10"/>
      <c r="AZ1499" s="10"/>
      <c r="BA1499" s="10"/>
      <c r="BB1499" s="10"/>
      <c r="BC1499" s="10"/>
      <c r="BD1499" s="10"/>
      <c r="BE1499" s="10"/>
      <c r="BF1499" s="10"/>
      <c r="BG1499" s="10"/>
      <c r="BH1499" s="10"/>
    </row>
    <row r="1500" spans="1:60" s="83" customFormat="1" x14ac:dyDescent="0.25">
      <c r="A1500" s="91"/>
      <c r="B1500" s="92"/>
      <c r="O1500" s="10"/>
      <c r="P1500" s="10"/>
      <c r="Q1500" s="10"/>
      <c r="R1500" s="10"/>
      <c r="S1500" s="10"/>
      <c r="T1500" s="10"/>
      <c r="U1500" s="10"/>
      <c r="V1500" s="10"/>
      <c r="W1500" s="10"/>
      <c r="X1500" s="10"/>
      <c r="Y1500" s="10"/>
      <c r="Z1500" s="10"/>
      <c r="AA1500" s="10"/>
      <c r="AB1500" s="10"/>
      <c r="AC1500" s="10"/>
      <c r="AD1500" s="10"/>
      <c r="AE1500" s="10"/>
      <c r="AF1500" s="10"/>
      <c r="AG1500" s="10"/>
      <c r="AH1500" s="10"/>
      <c r="AI1500" s="10"/>
      <c r="AJ1500" s="10"/>
      <c r="AK1500" s="10"/>
      <c r="AL1500" s="10"/>
      <c r="AM1500" s="10"/>
      <c r="AN1500" s="10"/>
      <c r="AO1500" s="10"/>
      <c r="AP1500" s="10"/>
      <c r="AQ1500" s="10"/>
      <c r="AR1500" s="10"/>
      <c r="AS1500" s="10"/>
      <c r="AT1500" s="10"/>
      <c r="AU1500" s="10"/>
      <c r="AV1500" s="10"/>
      <c r="AW1500" s="10"/>
      <c r="AX1500" s="10"/>
      <c r="AY1500" s="10"/>
      <c r="AZ1500" s="10"/>
      <c r="BA1500" s="10"/>
      <c r="BB1500" s="10"/>
      <c r="BC1500" s="10"/>
      <c r="BD1500" s="10"/>
      <c r="BE1500" s="10"/>
      <c r="BF1500" s="10"/>
      <c r="BG1500" s="10"/>
      <c r="BH1500" s="10"/>
    </row>
    <row r="1501" spans="1:60" s="83" customFormat="1" x14ac:dyDescent="0.25">
      <c r="A1501" s="91"/>
      <c r="B1501" s="92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  <c r="AA1501" s="10"/>
      <c r="AB1501" s="10"/>
      <c r="AC1501" s="10"/>
      <c r="AD1501" s="10"/>
      <c r="AE1501" s="10"/>
      <c r="AF1501" s="10"/>
      <c r="AG1501" s="10"/>
      <c r="AH1501" s="10"/>
      <c r="AI1501" s="10"/>
      <c r="AJ1501" s="10"/>
      <c r="AK1501" s="10"/>
      <c r="AL1501" s="10"/>
      <c r="AM1501" s="10"/>
      <c r="AN1501" s="10"/>
      <c r="AO1501" s="10"/>
      <c r="AP1501" s="10"/>
      <c r="AQ1501" s="10"/>
      <c r="AR1501" s="10"/>
      <c r="AS1501" s="10"/>
      <c r="AT1501" s="10"/>
      <c r="AU1501" s="10"/>
      <c r="AV1501" s="10"/>
      <c r="AW1501" s="10"/>
      <c r="AX1501" s="10"/>
      <c r="AY1501" s="10"/>
      <c r="AZ1501" s="10"/>
      <c r="BA1501" s="10"/>
      <c r="BB1501" s="10"/>
      <c r="BC1501" s="10"/>
      <c r="BD1501" s="10"/>
      <c r="BE1501" s="10"/>
      <c r="BF1501" s="10"/>
      <c r="BG1501" s="10"/>
      <c r="BH1501" s="10"/>
    </row>
    <row r="1502" spans="1:60" s="83" customFormat="1" x14ac:dyDescent="0.25">
      <c r="A1502" s="91"/>
      <c r="B1502" s="92"/>
      <c r="O1502" s="10"/>
      <c r="P1502" s="10"/>
      <c r="Q1502" s="10"/>
      <c r="R1502" s="10"/>
      <c r="S1502" s="10"/>
      <c r="T1502" s="10"/>
      <c r="U1502" s="10"/>
      <c r="V1502" s="10"/>
      <c r="W1502" s="10"/>
      <c r="X1502" s="10"/>
      <c r="Y1502" s="10"/>
      <c r="Z1502" s="10"/>
      <c r="AA1502" s="10"/>
      <c r="AB1502" s="10"/>
      <c r="AC1502" s="10"/>
      <c r="AD1502" s="10"/>
      <c r="AE1502" s="10"/>
      <c r="AF1502" s="10"/>
      <c r="AG1502" s="10"/>
      <c r="AH1502" s="10"/>
      <c r="AI1502" s="10"/>
      <c r="AJ1502" s="10"/>
      <c r="AK1502" s="10"/>
      <c r="AL1502" s="10"/>
      <c r="AM1502" s="10"/>
      <c r="AN1502" s="10"/>
      <c r="AO1502" s="10"/>
      <c r="AP1502" s="10"/>
      <c r="AQ1502" s="10"/>
      <c r="AR1502" s="10"/>
      <c r="AS1502" s="10"/>
      <c r="AT1502" s="10"/>
      <c r="AU1502" s="10"/>
      <c r="AV1502" s="10"/>
      <c r="AW1502" s="10"/>
      <c r="AX1502" s="10"/>
      <c r="AY1502" s="10"/>
      <c r="AZ1502" s="10"/>
      <c r="BA1502" s="10"/>
      <c r="BB1502" s="10"/>
      <c r="BC1502" s="10"/>
      <c r="BD1502" s="10"/>
      <c r="BE1502" s="10"/>
      <c r="BF1502" s="10"/>
      <c r="BG1502" s="10"/>
      <c r="BH1502" s="10"/>
    </row>
    <row r="1503" spans="1:60" s="83" customFormat="1" x14ac:dyDescent="0.25">
      <c r="A1503" s="91"/>
      <c r="B1503" s="92"/>
      <c r="O1503" s="10"/>
      <c r="P1503" s="10"/>
      <c r="Q1503" s="10"/>
      <c r="R1503" s="10"/>
      <c r="S1503" s="10"/>
      <c r="T1503" s="10"/>
      <c r="U1503" s="10"/>
      <c r="V1503" s="10"/>
      <c r="W1503" s="10"/>
      <c r="X1503" s="10"/>
      <c r="Y1503" s="10"/>
      <c r="Z1503" s="10"/>
      <c r="AA1503" s="10"/>
      <c r="AB1503" s="10"/>
      <c r="AC1503" s="10"/>
      <c r="AD1503" s="10"/>
      <c r="AE1503" s="10"/>
      <c r="AF1503" s="10"/>
      <c r="AG1503" s="10"/>
      <c r="AH1503" s="10"/>
      <c r="AI1503" s="10"/>
      <c r="AJ1503" s="10"/>
      <c r="AK1503" s="10"/>
      <c r="AL1503" s="10"/>
      <c r="AM1503" s="10"/>
      <c r="AN1503" s="10"/>
      <c r="AO1503" s="10"/>
      <c r="AP1503" s="10"/>
      <c r="AQ1503" s="10"/>
      <c r="AR1503" s="10"/>
      <c r="AS1503" s="10"/>
      <c r="AT1503" s="10"/>
      <c r="AU1503" s="10"/>
      <c r="AV1503" s="10"/>
      <c r="AW1503" s="10"/>
      <c r="AX1503" s="10"/>
      <c r="AY1503" s="10"/>
      <c r="AZ1503" s="10"/>
      <c r="BA1503" s="10"/>
      <c r="BB1503" s="10"/>
      <c r="BC1503" s="10"/>
      <c r="BD1503" s="10"/>
      <c r="BE1503" s="10"/>
      <c r="BF1503" s="10"/>
      <c r="BG1503" s="10"/>
      <c r="BH1503" s="10"/>
    </row>
    <row r="1504" spans="1:60" s="83" customFormat="1" x14ac:dyDescent="0.25">
      <c r="A1504" s="91"/>
      <c r="B1504" s="92"/>
      <c r="O1504" s="10"/>
      <c r="P1504" s="10"/>
      <c r="Q1504" s="10"/>
      <c r="R1504" s="10"/>
      <c r="S1504" s="10"/>
      <c r="T1504" s="10"/>
      <c r="U1504" s="10"/>
      <c r="V1504" s="10"/>
      <c r="W1504" s="10"/>
      <c r="X1504" s="10"/>
      <c r="Y1504" s="10"/>
      <c r="Z1504" s="10"/>
      <c r="AA1504" s="10"/>
      <c r="AB1504" s="10"/>
      <c r="AC1504" s="10"/>
      <c r="AD1504" s="10"/>
      <c r="AE1504" s="10"/>
      <c r="AF1504" s="10"/>
      <c r="AG1504" s="10"/>
      <c r="AH1504" s="10"/>
      <c r="AI1504" s="10"/>
      <c r="AJ1504" s="10"/>
      <c r="AK1504" s="10"/>
      <c r="AL1504" s="10"/>
      <c r="AM1504" s="10"/>
      <c r="AN1504" s="10"/>
      <c r="AO1504" s="10"/>
      <c r="AP1504" s="10"/>
      <c r="AQ1504" s="10"/>
      <c r="AR1504" s="10"/>
      <c r="AS1504" s="10"/>
      <c r="AT1504" s="10"/>
      <c r="AU1504" s="10"/>
      <c r="AV1504" s="10"/>
      <c r="AW1504" s="10"/>
      <c r="AX1504" s="10"/>
      <c r="AY1504" s="10"/>
      <c r="AZ1504" s="10"/>
      <c r="BA1504" s="10"/>
      <c r="BB1504" s="10"/>
      <c r="BC1504" s="10"/>
      <c r="BD1504" s="10"/>
      <c r="BE1504" s="10"/>
      <c r="BF1504" s="10"/>
      <c r="BG1504" s="10"/>
      <c r="BH1504" s="10"/>
    </row>
    <row r="1505" spans="1:60" s="83" customFormat="1" x14ac:dyDescent="0.25">
      <c r="A1505" s="91"/>
      <c r="B1505" s="92"/>
      <c r="O1505" s="10"/>
      <c r="P1505" s="10"/>
      <c r="Q1505" s="10"/>
      <c r="R1505" s="10"/>
      <c r="S1505" s="10"/>
      <c r="T1505" s="10"/>
      <c r="U1505" s="10"/>
      <c r="V1505" s="10"/>
      <c r="W1505" s="10"/>
      <c r="X1505" s="10"/>
      <c r="Y1505" s="10"/>
      <c r="Z1505" s="10"/>
      <c r="AA1505" s="10"/>
      <c r="AB1505" s="10"/>
      <c r="AC1505" s="10"/>
      <c r="AD1505" s="10"/>
      <c r="AE1505" s="10"/>
      <c r="AF1505" s="10"/>
      <c r="AG1505" s="10"/>
      <c r="AH1505" s="10"/>
      <c r="AI1505" s="10"/>
      <c r="AJ1505" s="10"/>
      <c r="AK1505" s="10"/>
      <c r="AL1505" s="10"/>
      <c r="AM1505" s="10"/>
      <c r="AN1505" s="10"/>
      <c r="AO1505" s="10"/>
      <c r="AP1505" s="10"/>
      <c r="AQ1505" s="10"/>
      <c r="AR1505" s="10"/>
      <c r="AS1505" s="10"/>
      <c r="AT1505" s="10"/>
      <c r="AU1505" s="10"/>
      <c r="AV1505" s="10"/>
      <c r="AW1505" s="10"/>
      <c r="AX1505" s="10"/>
      <c r="AY1505" s="10"/>
      <c r="AZ1505" s="10"/>
      <c r="BA1505" s="10"/>
      <c r="BB1505" s="10"/>
      <c r="BC1505" s="10"/>
      <c r="BD1505" s="10"/>
      <c r="BE1505" s="10"/>
      <c r="BF1505" s="10"/>
      <c r="BG1505" s="10"/>
      <c r="BH1505" s="10"/>
    </row>
    <row r="1506" spans="1:60" s="83" customFormat="1" x14ac:dyDescent="0.25">
      <c r="A1506" s="91"/>
      <c r="B1506" s="92"/>
      <c r="O1506" s="10"/>
      <c r="P1506" s="10"/>
      <c r="Q1506" s="10"/>
      <c r="R1506" s="10"/>
      <c r="S1506" s="10"/>
      <c r="T1506" s="10"/>
      <c r="U1506" s="10"/>
      <c r="V1506" s="10"/>
      <c r="W1506" s="10"/>
      <c r="X1506" s="10"/>
      <c r="Y1506" s="10"/>
      <c r="Z1506" s="10"/>
      <c r="AA1506" s="10"/>
      <c r="AB1506" s="10"/>
      <c r="AC1506" s="10"/>
      <c r="AD1506" s="10"/>
      <c r="AE1506" s="10"/>
      <c r="AF1506" s="10"/>
      <c r="AG1506" s="10"/>
      <c r="AH1506" s="10"/>
      <c r="AI1506" s="10"/>
      <c r="AJ1506" s="10"/>
      <c r="AK1506" s="10"/>
      <c r="AL1506" s="10"/>
      <c r="AM1506" s="10"/>
      <c r="AN1506" s="10"/>
      <c r="AO1506" s="10"/>
      <c r="AP1506" s="10"/>
      <c r="AQ1506" s="10"/>
      <c r="AR1506" s="10"/>
      <c r="AS1506" s="10"/>
      <c r="AT1506" s="10"/>
      <c r="AU1506" s="10"/>
      <c r="AV1506" s="10"/>
      <c r="AW1506" s="10"/>
      <c r="AX1506" s="10"/>
      <c r="AY1506" s="10"/>
      <c r="AZ1506" s="10"/>
      <c r="BA1506" s="10"/>
      <c r="BB1506" s="10"/>
      <c r="BC1506" s="10"/>
      <c r="BD1506" s="10"/>
      <c r="BE1506" s="10"/>
      <c r="BF1506" s="10"/>
      <c r="BG1506" s="10"/>
      <c r="BH1506" s="10"/>
    </row>
    <row r="1507" spans="1:60" s="83" customFormat="1" x14ac:dyDescent="0.25">
      <c r="A1507" s="91"/>
      <c r="B1507" s="92"/>
      <c r="O1507" s="10"/>
      <c r="P1507" s="10"/>
      <c r="Q1507" s="10"/>
      <c r="R1507" s="10"/>
      <c r="S1507" s="10"/>
      <c r="T1507" s="10"/>
      <c r="U1507" s="10"/>
      <c r="V1507" s="10"/>
      <c r="W1507" s="10"/>
      <c r="X1507" s="10"/>
      <c r="Y1507" s="10"/>
      <c r="Z1507" s="10"/>
      <c r="AA1507" s="10"/>
      <c r="AB1507" s="10"/>
      <c r="AC1507" s="10"/>
      <c r="AD1507" s="10"/>
      <c r="AE1507" s="10"/>
      <c r="AF1507" s="10"/>
      <c r="AG1507" s="10"/>
      <c r="AH1507" s="10"/>
      <c r="AI1507" s="10"/>
      <c r="AJ1507" s="10"/>
      <c r="AK1507" s="10"/>
      <c r="AL1507" s="10"/>
      <c r="AM1507" s="10"/>
      <c r="AN1507" s="10"/>
      <c r="AO1507" s="10"/>
      <c r="AP1507" s="10"/>
      <c r="AQ1507" s="10"/>
      <c r="AR1507" s="10"/>
      <c r="AS1507" s="10"/>
      <c r="AT1507" s="10"/>
      <c r="AU1507" s="10"/>
      <c r="AV1507" s="10"/>
      <c r="AW1507" s="10"/>
      <c r="AX1507" s="10"/>
      <c r="AY1507" s="10"/>
      <c r="AZ1507" s="10"/>
      <c r="BA1507" s="10"/>
      <c r="BB1507" s="10"/>
      <c r="BC1507" s="10"/>
      <c r="BD1507" s="10"/>
      <c r="BE1507" s="10"/>
      <c r="BF1507" s="10"/>
      <c r="BG1507" s="10"/>
      <c r="BH1507" s="10"/>
    </row>
    <row r="1508" spans="1:60" s="83" customFormat="1" x14ac:dyDescent="0.25">
      <c r="A1508" s="91"/>
      <c r="B1508" s="92"/>
      <c r="O1508" s="10"/>
      <c r="P1508" s="10"/>
      <c r="Q1508" s="10"/>
      <c r="R1508" s="10"/>
      <c r="S1508" s="10"/>
      <c r="T1508" s="10"/>
      <c r="U1508" s="10"/>
      <c r="V1508" s="10"/>
      <c r="W1508" s="10"/>
      <c r="X1508" s="10"/>
      <c r="Y1508" s="10"/>
      <c r="Z1508" s="10"/>
      <c r="AA1508" s="10"/>
      <c r="AB1508" s="10"/>
      <c r="AC1508" s="10"/>
      <c r="AD1508" s="10"/>
      <c r="AE1508" s="10"/>
      <c r="AF1508" s="10"/>
      <c r="AG1508" s="10"/>
      <c r="AH1508" s="10"/>
      <c r="AI1508" s="10"/>
      <c r="AJ1508" s="10"/>
      <c r="AK1508" s="10"/>
      <c r="AL1508" s="10"/>
      <c r="AM1508" s="10"/>
      <c r="AN1508" s="10"/>
      <c r="AO1508" s="10"/>
      <c r="AP1508" s="10"/>
      <c r="AQ1508" s="10"/>
      <c r="AR1508" s="10"/>
      <c r="AS1508" s="10"/>
      <c r="AT1508" s="10"/>
      <c r="AU1508" s="10"/>
      <c r="AV1508" s="10"/>
      <c r="AW1508" s="10"/>
      <c r="AX1508" s="10"/>
      <c r="AY1508" s="10"/>
      <c r="AZ1508" s="10"/>
      <c r="BA1508" s="10"/>
      <c r="BB1508" s="10"/>
      <c r="BC1508" s="10"/>
      <c r="BD1508" s="10"/>
      <c r="BE1508" s="10"/>
      <c r="BF1508" s="10"/>
      <c r="BG1508" s="10"/>
      <c r="BH1508" s="10"/>
    </row>
    <row r="1509" spans="1:60" s="83" customFormat="1" x14ac:dyDescent="0.25">
      <c r="A1509" s="91"/>
      <c r="B1509" s="92"/>
      <c r="O1509" s="10"/>
      <c r="P1509" s="10"/>
      <c r="Q1509" s="10"/>
      <c r="R1509" s="10"/>
      <c r="S1509" s="10"/>
      <c r="T1509" s="10"/>
      <c r="U1509" s="10"/>
      <c r="V1509" s="10"/>
      <c r="W1509" s="10"/>
      <c r="X1509" s="10"/>
      <c r="Y1509" s="10"/>
      <c r="Z1509" s="10"/>
      <c r="AA1509" s="10"/>
      <c r="AB1509" s="10"/>
      <c r="AC1509" s="10"/>
      <c r="AD1509" s="10"/>
      <c r="AE1509" s="10"/>
      <c r="AF1509" s="10"/>
      <c r="AG1509" s="10"/>
      <c r="AH1509" s="10"/>
      <c r="AI1509" s="10"/>
      <c r="AJ1509" s="10"/>
      <c r="AK1509" s="10"/>
      <c r="AL1509" s="10"/>
      <c r="AM1509" s="10"/>
      <c r="AN1509" s="10"/>
      <c r="AO1509" s="10"/>
      <c r="AP1509" s="10"/>
      <c r="AQ1509" s="10"/>
      <c r="AR1509" s="10"/>
      <c r="AS1509" s="10"/>
      <c r="AT1509" s="10"/>
      <c r="AU1509" s="10"/>
      <c r="AV1509" s="10"/>
      <c r="AW1509" s="10"/>
      <c r="AX1509" s="10"/>
      <c r="AY1509" s="10"/>
      <c r="AZ1509" s="10"/>
      <c r="BA1509" s="10"/>
      <c r="BB1509" s="10"/>
      <c r="BC1509" s="10"/>
      <c r="BD1509" s="10"/>
      <c r="BE1509" s="10"/>
      <c r="BF1509" s="10"/>
      <c r="BG1509" s="10"/>
      <c r="BH1509" s="10"/>
    </row>
    <row r="1510" spans="1:60" s="83" customFormat="1" x14ac:dyDescent="0.25">
      <c r="A1510" s="91"/>
      <c r="B1510" s="92"/>
      <c r="O1510" s="10"/>
      <c r="P1510" s="10"/>
      <c r="Q1510" s="10"/>
      <c r="R1510" s="10"/>
      <c r="S1510" s="10"/>
      <c r="T1510" s="10"/>
      <c r="U1510" s="10"/>
      <c r="V1510" s="10"/>
      <c r="W1510" s="10"/>
      <c r="X1510" s="10"/>
      <c r="Y1510" s="10"/>
      <c r="Z1510" s="10"/>
      <c r="AA1510" s="10"/>
      <c r="AB1510" s="10"/>
      <c r="AC1510" s="10"/>
      <c r="AD1510" s="10"/>
      <c r="AE1510" s="10"/>
      <c r="AF1510" s="10"/>
      <c r="AG1510" s="10"/>
      <c r="AH1510" s="10"/>
      <c r="AI1510" s="10"/>
      <c r="AJ1510" s="10"/>
      <c r="AK1510" s="10"/>
      <c r="AL1510" s="10"/>
      <c r="AM1510" s="10"/>
      <c r="AN1510" s="10"/>
      <c r="AO1510" s="10"/>
      <c r="AP1510" s="10"/>
      <c r="AQ1510" s="10"/>
      <c r="AR1510" s="10"/>
      <c r="AS1510" s="10"/>
      <c r="AT1510" s="10"/>
      <c r="AU1510" s="10"/>
      <c r="AV1510" s="10"/>
      <c r="AW1510" s="10"/>
      <c r="AX1510" s="10"/>
      <c r="AY1510" s="10"/>
      <c r="AZ1510" s="10"/>
      <c r="BA1510" s="10"/>
      <c r="BB1510" s="10"/>
      <c r="BC1510" s="10"/>
      <c r="BD1510" s="10"/>
      <c r="BE1510" s="10"/>
      <c r="BF1510" s="10"/>
      <c r="BG1510" s="10"/>
      <c r="BH1510" s="10"/>
    </row>
    <row r="1511" spans="1:60" s="83" customFormat="1" x14ac:dyDescent="0.25">
      <c r="A1511" s="91"/>
      <c r="B1511" s="92"/>
      <c r="O1511" s="10"/>
      <c r="P1511" s="10"/>
      <c r="Q1511" s="10"/>
      <c r="R1511" s="10"/>
      <c r="S1511" s="10"/>
      <c r="T1511" s="10"/>
      <c r="U1511" s="10"/>
      <c r="V1511" s="10"/>
      <c r="W1511" s="10"/>
      <c r="X1511" s="10"/>
      <c r="Y1511" s="10"/>
      <c r="Z1511" s="10"/>
      <c r="AA1511" s="10"/>
      <c r="AB1511" s="10"/>
      <c r="AC1511" s="10"/>
      <c r="AD1511" s="10"/>
      <c r="AE1511" s="10"/>
      <c r="AF1511" s="10"/>
      <c r="AG1511" s="10"/>
      <c r="AH1511" s="10"/>
      <c r="AI1511" s="10"/>
      <c r="AJ1511" s="10"/>
      <c r="AK1511" s="10"/>
      <c r="AL1511" s="10"/>
      <c r="AM1511" s="10"/>
      <c r="AN1511" s="10"/>
      <c r="AO1511" s="10"/>
      <c r="AP1511" s="10"/>
      <c r="AQ1511" s="10"/>
      <c r="AR1511" s="10"/>
      <c r="AS1511" s="10"/>
      <c r="AT1511" s="10"/>
      <c r="AU1511" s="10"/>
      <c r="AV1511" s="10"/>
      <c r="AW1511" s="10"/>
      <c r="AX1511" s="10"/>
      <c r="AY1511" s="10"/>
      <c r="AZ1511" s="10"/>
      <c r="BA1511" s="10"/>
      <c r="BB1511" s="10"/>
      <c r="BC1511" s="10"/>
      <c r="BD1511" s="10"/>
      <c r="BE1511" s="10"/>
      <c r="BF1511" s="10"/>
      <c r="BG1511" s="10"/>
      <c r="BH1511" s="10"/>
    </row>
    <row r="1512" spans="1:60" s="83" customFormat="1" x14ac:dyDescent="0.25">
      <c r="A1512" s="91"/>
      <c r="B1512" s="92"/>
      <c r="O1512" s="10"/>
      <c r="P1512" s="10"/>
      <c r="Q1512" s="10"/>
      <c r="R1512" s="10"/>
      <c r="S1512" s="10"/>
      <c r="T1512" s="10"/>
      <c r="U1512" s="10"/>
      <c r="V1512" s="10"/>
      <c r="W1512" s="10"/>
      <c r="X1512" s="10"/>
      <c r="Y1512" s="10"/>
      <c r="Z1512" s="10"/>
      <c r="AA1512" s="10"/>
      <c r="AB1512" s="10"/>
      <c r="AC1512" s="10"/>
      <c r="AD1512" s="10"/>
      <c r="AE1512" s="10"/>
      <c r="AF1512" s="10"/>
      <c r="AG1512" s="10"/>
      <c r="AH1512" s="10"/>
      <c r="AI1512" s="10"/>
      <c r="AJ1512" s="10"/>
      <c r="AK1512" s="10"/>
      <c r="AL1512" s="10"/>
      <c r="AM1512" s="10"/>
      <c r="AN1512" s="10"/>
      <c r="AO1512" s="10"/>
      <c r="AP1512" s="10"/>
      <c r="AQ1512" s="10"/>
      <c r="AR1512" s="10"/>
      <c r="AS1512" s="10"/>
      <c r="AT1512" s="10"/>
      <c r="AU1512" s="10"/>
      <c r="AV1512" s="10"/>
      <c r="AW1512" s="10"/>
      <c r="AX1512" s="10"/>
      <c r="AY1512" s="10"/>
      <c r="AZ1512" s="10"/>
      <c r="BA1512" s="10"/>
      <c r="BB1512" s="10"/>
      <c r="BC1512" s="10"/>
      <c r="BD1512" s="10"/>
      <c r="BE1512" s="10"/>
      <c r="BF1512" s="10"/>
      <c r="BG1512" s="10"/>
      <c r="BH1512" s="10"/>
    </row>
    <row r="1513" spans="1:60" s="83" customFormat="1" x14ac:dyDescent="0.25">
      <c r="A1513" s="91"/>
      <c r="B1513" s="92"/>
      <c r="O1513" s="10"/>
      <c r="P1513" s="10"/>
      <c r="Q1513" s="10"/>
      <c r="R1513" s="10"/>
      <c r="S1513" s="10"/>
      <c r="T1513" s="10"/>
      <c r="U1513" s="10"/>
      <c r="V1513" s="10"/>
      <c r="W1513" s="10"/>
      <c r="X1513" s="10"/>
      <c r="Y1513" s="10"/>
      <c r="Z1513" s="10"/>
      <c r="AA1513" s="10"/>
      <c r="AB1513" s="10"/>
      <c r="AC1513" s="10"/>
      <c r="AD1513" s="10"/>
      <c r="AE1513" s="10"/>
      <c r="AF1513" s="10"/>
      <c r="AG1513" s="10"/>
      <c r="AH1513" s="10"/>
      <c r="AI1513" s="10"/>
      <c r="AJ1513" s="10"/>
      <c r="AK1513" s="10"/>
      <c r="AL1513" s="10"/>
      <c r="AM1513" s="10"/>
      <c r="AN1513" s="10"/>
      <c r="AO1513" s="10"/>
      <c r="AP1513" s="10"/>
      <c r="AQ1513" s="10"/>
      <c r="AR1513" s="10"/>
      <c r="AS1513" s="10"/>
      <c r="AT1513" s="10"/>
      <c r="AU1513" s="10"/>
      <c r="AV1513" s="10"/>
      <c r="AW1513" s="10"/>
      <c r="AX1513" s="10"/>
      <c r="AY1513" s="10"/>
      <c r="AZ1513" s="10"/>
      <c r="BA1513" s="10"/>
      <c r="BB1513" s="10"/>
      <c r="BC1513" s="10"/>
      <c r="BD1513" s="10"/>
      <c r="BE1513" s="10"/>
      <c r="BF1513" s="10"/>
      <c r="BG1513" s="10"/>
      <c r="BH1513" s="10"/>
    </row>
    <row r="1514" spans="1:60" s="83" customFormat="1" x14ac:dyDescent="0.25">
      <c r="A1514" s="91"/>
      <c r="B1514" s="92"/>
      <c r="O1514" s="10"/>
      <c r="P1514" s="10"/>
      <c r="Q1514" s="10"/>
      <c r="R1514" s="10"/>
      <c r="S1514" s="10"/>
      <c r="T1514" s="10"/>
      <c r="U1514" s="10"/>
      <c r="V1514" s="10"/>
      <c r="W1514" s="10"/>
      <c r="X1514" s="10"/>
      <c r="Y1514" s="10"/>
      <c r="Z1514" s="10"/>
      <c r="AA1514" s="10"/>
      <c r="AB1514" s="10"/>
      <c r="AC1514" s="10"/>
      <c r="AD1514" s="10"/>
      <c r="AE1514" s="10"/>
      <c r="AF1514" s="10"/>
      <c r="AG1514" s="10"/>
      <c r="AH1514" s="10"/>
      <c r="AI1514" s="10"/>
      <c r="AJ1514" s="10"/>
      <c r="AK1514" s="10"/>
      <c r="AL1514" s="10"/>
      <c r="AM1514" s="10"/>
      <c r="AN1514" s="10"/>
      <c r="AO1514" s="10"/>
      <c r="AP1514" s="10"/>
      <c r="AQ1514" s="10"/>
      <c r="AR1514" s="10"/>
      <c r="AS1514" s="10"/>
      <c r="AT1514" s="10"/>
      <c r="AU1514" s="10"/>
      <c r="AV1514" s="10"/>
      <c r="AW1514" s="10"/>
      <c r="AX1514" s="10"/>
      <c r="AY1514" s="10"/>
      <c r="AZ1514" s="10"/>
      <c r="BA1514" s="10"/>
      <c r="BB1514" s="10"/>
      <c r="BC1514" s="10"/>
      <c r="BD1514" s="10"/>
      <c r="BE1514" s="10"/>
      <c r="BF1514" s="10"/>
      <c r="BG1514" s="10"/>
      <c r="BH1514" s="10"/>
    </row>
    <row r="1515" spans="1:60" s="83" customFormat="1" x14ac:dyDescent="0.25">
      <c r="A1515" s="91"/>
      <c r="B1515" s="92"/>
      <c r="O1515" s="10"/>
      <c r="P1515" s="10"/>
      <c r="Q1515" s="10"/>
      <c r="R1515" s="10"/>
      <c r="S1515" s="10"/>
      <c r="T1515" s="10"/>
      <c r="U1515" s="10"/>
      <c r="V1515" s="10"/>
      <c r="W1515" s="10"/>
      <c r="X1515" s="10"/>
      <c r="Y1515" s="10"/>
      <c r="Z1515" s="10"/>
      <c r="AA1515" s="10"/>
      <c r="AB1515" s="10"/>
      <c r="AC1515" s="10"/>
      <c r="AD1515" s="10"/>
      <c r="AE1515" s="10"/>
      <c r="AF1515" s="10"/>
      <c r="AG1515" s="10"/>
      <c r="AH1515" s="10"/>
      <c r="AI1515" s="10"/>
      <c r="AJ1515" s="10"/>
      <c r="AK1515" s="10"/>
      <c r="AL1515" s="10"/>
      <c r="AM1515" s="10"/>
      <c r="AN1515" s="10"/>
      <c r="AO1515" s="10"/>
      <c r="AP1515" s="10"/>
      <c r="AQ1515" s="10"/>
      <c r="AR1515" s="10"/>
      <c r="AS1515" s="10"/>
      <c r="AT1515" s="10"/>
      <c r="AU1515" s="10"/>
      <c r="AV1515" s="10"/>
      <c r="AW1515" s="10"/>
      <c r="AX1515" s="10"/>
      <c r="AY1515" s="10"/>
      <c r="AZ1515" s="10"/>
      <c r="BA1515" s="10"/>
      <c r="BB1515" s="10"/>
      <c r="BC1515" s="10"/>
      <c r="BD1515" s="10"/>
      <c r="BE1515" s="10"/>
      <c r="BF1515" s="10"/>
      <c r="BG1515" s="10"/>
      <c r="BH1515" s="10"/>
    </row>
    <row r="1516" spans="1:60" s="83" customFormat="1" x14ac:dyDescent="0.25">
      <c r="A1516" s="91"/>
      <c r="B1516" s="92"/>
      <c r="O1516" s="10"/>
      <c r="P1516" s="10"/>
      <c r="Q1516" s="10"/>
      <c r="R1516" s="10"/>
      <c r="S1516" s="10"/>
      <c r="T1516" s="10"/>
      <c r="U1516" s="10"/>
      <c r="V1516" s="10"/>
      <c r="W1516" s="10"/>
      <c r="X1516" s="10"/>
      <c r="Y1516" s="10"/>
      <c r="Z1516" s="10"/>
      <c r="AA1516" s="10"/>
      <c r="AB1516" s="10"/>
      <c r="AC1516" s="10"/>
      <c r="AD1516" s="10"/>
      <c r="AE1516" s="10"/>
      <c r="AF1516" s="10"/>
      <c r="AG1516" s="10"/>
      <c r="AH1516" s="10"/>
      <c r="AI1516" s="10"/>
      <c r="AJ1516" s="10"/>
      <c r="AK1516" s="10"/>
      <c r="AL1516" s="10"/>
      <c r="AM1516" s="10"/>
      <c r="AN1516" s="10"/>
      <c r="AO1516" s="10"/>
      <c r="AP1516" s="10"/>
      <c r="AQ1516" s="10"/>
      <c r="AR1516" s="10"/>
      <c r="AS1516" s="10"/>
      <c r="AT1516" s="10"/>
      <c r="AU1516" s="10"/>
      <c r="AV1516" s="10"/>
      <c r="AW1516" s="10"/>
      <c r="AX1516" s="10"/>
      <c r="AY1516" s="10"/>
      <c r="AZ1516" s="10"/>
      <c r="BA1516" s="10"/>
      <c r="BB1516" s="10"/>
      <c r="BC1516" s="10"/>
      <c r="BD1516" s="10"/>
      <c r="BE1516" s="10"/>
      <c r="BF1516" s="10"/>
      <c r="BG1516" s="10"/>
      <c r="BH1516" s="10"/>
    </row>
    <row r="1517" spans="1:60" s="83" customFormat="1" x14ac:dyDescent="0.25">
      <c r="A1517" s="91"/>
      <c r="B1517" s="92"/>
      <c r="O1517" s="10"/>
      <c r="P1517" s="10"/>
      <c r="Q1517" s="10"/>
      <c r="R1517" s="10"/>
      <c r="S1517" s="10"/>
      <c r="T1517" s="10"/>
      <c r="U1517" s="10"/>
      <c r="V1517" s="10"/>
      <c r="W1517" s="10"/>
      <c r="X1517" s="10"/>
      <c r="Y1517" s="10"/>
      <c r="Z1517" s="10"/>
      <c r="AA1517" s="10"/>
      <c r="AB1517" s="10"/>
      <c r="AC1517" s="10"/>
      <c r="AD1517" s="10"/>
      <c r="AE1517" s="10"/>
      <c r="AF1517" s="10"/>
      <c r="AG1517" s="10"/>
      <c r="AH1517" s="10"/>
      <c r="AI1517" s="10"/>
      <c r="AJ1517" s="10"/>
      <c r="AK1517" s="10"/>
      <c r="AL1517" s="10"/>
      <c r="AM1517" s="10"/>
      <c r="AN1517" s="10"/>
      <c r="AO1517" s="10"/>
      <c r="AP1517" s="10"/>
      <c r="AQ1517" s="10"/>
      <c r="AR1517" s="10"/>
      <c r="AS1517" s="10"/>
      <c r="AT1517" s="10"/>
      <c r="AU1517" s="10"/>
      <c r="AV1517" s="10"/>
      <c r="AW1517" s="10"/>
      <c r="AX1517" s="10"/>
      <c r="AY1517" s="10"/>
      <c r="AZ1517" s="10"/>
      <c r="BA1517" s="10"/>
      <c r="BB1517" s="10"/>
      <c r="BC1517" s="10"/>
      <c r="BD1517" s="10"/>
      <c r="BE1517" s="10"/>
      <c r="BF1517" s="10"/>
      <c r="BG1517" s="10"/>
      <c r="BH1517" s="10"/>
    </row>
    <row r="1518" spans="1:60" s="83" customFormat="1" x14ac:dyDescent="0.25">
      <c r="A1518" s="91"/>
      <c r="B1518" s="92"/>
      <c r="O1518" s="10"/>
      <c r="P1518" s="10"/>
      <c r="Q1518" s="10"/>
      <c r="R1518" s="10"/>
      <c r="S1518" s="10"/>
      <c r="T1518" s="10"/>
      <c r="U1518" s="10"/>
      <c r="V1518" s="10"/>
      <c r="W1518" s="10"/>
      <c r="X1518" s="10"/>
      <c r="Y1518" s="10"/>
      <c r="Z1518" s="10"/>
      <c r="AA1518" s="10"/>
      <c r="AB1518" s="10"/>
      <c r="AC1518" s="10"/>
      <c r="AD1518" s="10"/>
      <c r="AE1518" s="10"/>
      <c r="AF1518" s="10"/>
      <c r="AG1518" s="10"/>
      <c r="AH1518" s="10"/>
      <c r="AI1518" s="10"/>
      <c r="AJ1518" s="10"/>
      <c r="AK1518" s="10"/>
      <c r="AL1518" s="10"/>
      <c r="AM1518" s="10"/>
      <c r="AN1518" s="10"/>
      <c r="AO1518" s="10"/>
      <c r="AP1518" s="10"/>
      <c r="AQ1518" s="10"/>
      <c r="AR1518" s="10"/>
      <c r="AS1518" s="10"/>
      <c r="AT1518" s="10"/>
      <c r="AU1518" s="10"/>
      <c r="AV1518" s="10"/>
      <c r="AW1518" s="10"/>
      <c r="AX1518" s="10"/>
      <c r="AY1518" s="10"/>
      <c r="AZ1518" s="10"/>
      <c r="BA1518" s="10"/>
      <c r="BB1518" s="10"/>
      <c r="BC1518" s="10"/>
      <c r="BD1518" s="10"/>
      <c r="BE1518" s="10"/>
      <c r="BF1518" s="10"/>
      <c r="BG1518" s="10"/>
      <c r="BH1518" s="10"/>
    </row>
    <row r="1519" spans="1:60" s="83" customFormat="1" x14ac:dyDescent="0.25">
      <c r="A1519" s="91"/>
      <c r="B1519" s="92"/>
      <c r="O1519" s="10"/>
      <c r="P1519" s="10"/>
      <c r="Q1519" s="10"/>
      <c r="R1519" s="10"/>
      <c r="S1519" s="10"/>
      <c r="T1519" s="10"/>
      <c r="U1519" s="10"/>
      <c r="V1519" s="10"/>
      <c r="W1519" s="10"/>
      <c r="X1519" s="10"/>
      <c r="Y1519" s="10"/>
      <c r="Z1519" s="10"/>
      <c r="AA1519" s="10"/>
      <c r="AB1519" s="10"/>
      <c r="AC1519" s="10"/>
      <c r="AD1519" s="10"/>
      <c r="AE1519" s="10"/>
      <c r="AF1519" s="10"/>
      <c r="AG1519" s="10"/>
      <c r="AH1519" s="10"/>
      <c r="AI1519" s="10"/>
      <c r="AJ1519" s="10"/>
      <c r="AK1519" s="10"/>
      <c r="AL1519" s="10"/>
      <c r="AM1519" s="10"/>
      <c r="AN1519" s="10"/>
      <c r="AO1519" s="10"/>
      <c r="AP1519" s="10"/>
      <c r="AQ1519" s="10"/>
      <c r="AR1519" s="10"/>
      <c r="AS1519" s="10"/>
      <c r="AT1519" s="10"/>
      <c r="AU1519" s="10"/>
      <c r="AV1519" s="10"/>
      <c r="AW1519" s="10"/>
      <c r="AX1519" s="10"/>
      <c r="AY1519" s="10"/>
      <c r="AZ1519" s="10"/>
      <c r="BA1519" s="10"/>
      <c r="BB1519" s="10"/>
      <c r="BC1519" s="10"/>
      <c r="BD1519" s="10"/>
      <c r="BE1519" s="10"/>
      <c r="BF1519" s="10"/>
      <c r="BG1519" s="10"/>
      <c r="BH1519" s="10"/>
    </row>
    <row r="1520" spans="1:60" s="83" customFormat="1" x14ac:dyDescent="0.25">
      <c r="A1520" s="91"/>
      <c r="B1520" s="92"/>
      <c r="O1520" s="10"/>
      <c r="P1520" s="10"/>
      <c r="Q1520" s="10"/>
      <c r="R1520" s="10"/>
      <c r="S1520" s="10"/>
      <c r="T1520" s="10"/>
      <c r="U1520" s="10"/>
      <c r="V1520" s="10"/>
      <c r="W1520" s="10"/>
      <c r="X1520" s="10"/>
      <c r="Y1520" s="10"/>
      <c r="Z1520" s="10"/>
      <c r="AA1520" s="10"/>
      <c r="AB1520" s="10"/>
      <c r="AC1520" s="10"/>
      <c r="AD1520" s="10"/>
      <c r="AE1520" s="10"/>
      <c r="AF1520" s="10"/>
      <c r="AG1520" s="10"/>
      <c r="AH1520" s="10"/>
      <c r="AI1520" s="10"/>
      <c r="AJ1520" s="10"/>
      <c r="AK1520" s="10"/>
      <c r="AL1520" s="10"/>
      <c r="AM1520" s="10"/>
      <c r="AN1520" s="10"/>
      <c r="AO1520" s="10"/>
      <c r="AP1520" s="10"/>
      <c r="AQ1520" s="10"/>
      <c r="AR1520" s="10"/>
      <c r="AS1520" s="10"/>
      <c r="AT1520" s="10"/>
      <c r="AU1520" s="10"/>
      <c r="AV1520" s="10"/>
      <c r="AW1520" s="10"/>
      <c r="AX1520" s="10"/>
      <c r="AY1520" s="10"/>
      <c r="AZ1520" s="10"/>
      <c r="BA1520" s="10"/>
      <c r="BB1520" s="10"/>
      <c r="BC1520" s="10"/>
      <c r="BD1520" s="10"/>
      <c r="BE1520" s="10"/>
      <c r="BF1520" s="10"/>
      <c r="BG1520" s="10"/>
      <c r="BH1520" s="10"/>
    </row>
    <row r="1521" spans="1:60" s="83" customFormat="1" x14ac:dyDescent="0.25">
      <c r="A1521" s="91"/>
      <c r="B1521" s="92"/>
      <c r="O1521" s="10"/>
      <c r="P1521" s="10"/>
      <c r="Q1521" s="10"/>
      <c r="R1521" s="10"/>
      <c r="S1521" s="10"/>
      <c r="T1521" s="10"/>
      <c r="U1521" s="10"/>
      <c r="V1521" s="10"/>
      <c r="W1521" s="10"/>
      <c r="X1521" s="10"/>
      <c r="Y1521" s="10"/>
      <c r="Z1521" s="10"/>
      <c r="AA1521" s="10"/>
      <c r="AB1521" s="10"/>
      <c r="AC1521" s="10"/>
      <c r="AD1521" s="10"/>
      <c r="AE1521" s="10"/>
      <c r="AF1521" s="10"/>
      <c r="AG1521" s="10"/>
      <c r="AH1521" s="10"/>
      <c r="AI1521" s="10"/>
      <c r="AJ1521" s="10"/>
      <c r="AK1521" s="10"/>
      <c r="AL1521" s="10"/>
      <c r="AM1521" s="10"/>
      <c r="AN1521" s="10"/>
      <c r="AO1521" s="10"/>
      <c r="AP1521" s="10"/>
      <c r="AQ1521" s="10"/>
      <c r="AR1521" s="10"/>
      <c r="AS1521" s="10"/>
      <c r="AT1521" s="10"/>
      <c r="AU1521" s="10"/>
      <c r="AV1521" s="10"/>
      <c r="AW1521" s="10"/>
      <c r="AX1521" s="10"/>
      <c r="AY1521" s="10"/>
      <c r="AZ1521" s="10"/>
      <c r="BA1521" s="10"/>
      <c r="BB1521" s="10"/>
      <c r="BC1521" s="10"/>
      <c r="BD1521" s="10"/>
      <c r="BE1521" s="10"/>
      <c r="BF1521" s="10"/>
      <c r="BG1521" s="10"/>
      <c r="BH1521" s="10"/>
    </row>
    <row r="1522" spans="1:60" s="83" customFormat="1" x14ac:dyDescent="0.25">
      <c r="A1522" s="91"/>
      <c r="B1522" s="92"/>
      <c r="O1522" s="10"/>
      <c r="P1522" s="10"/>
      <c r="Q1522" s="10"/>
      <c r="R1522" s="10"/>
      <c r="S1522" s="10"/>
      <c r="T1522" s="10"/>
      <c r="U1522" s="10"/>
      <c r="V1522" s="10"/>
      <c r="W1522" s="10"/>
      <c r="X1522" s="10"/>
      <c r="Y1522" s="10"/>
      <c r="Z1522" s="10"/>
      <c r="AA1522" s="10"/>
      <c r="AB1522" s="10"/>
      <c r="AC1522" s="10"/>
      <c r="AD1522" s="10"/>
      <c r="AE1522" s="10"/>
      <c r="AF1522" s="10"/>
      <c r="AG1522" s="10"/>
      <c r="AH1522" s="10"/>
      <c r="AI1522" s="10"/>
      <c r="AJ1522" s="10"/>
      <c r="AK1522" s="10"/>
      <c r="AL1522" s="10"/>
      <c r="AM1522" s="10"/>
      <c r="AN1522" s="10"/>
      <c r="AO1522" s="10"/>
      <c r="AP1522" s="10"/>
      <c r="AQ1522" s="10"/>
      <c r="AR1522" s="10"/>
      <c r="AS1522" s="10"/>
      <c r="AT1522" s="10"/>
      <c r="AU1522" s="10"/>
      <c r="AV1522" s="10"/>
      <c r="AW1522" s="10"/>
      <c r="AX1522" s="10"/>
      <c r="AY1522" s="10"/>
      <c r="AZ1522" s="10"/>
      <c r="BA1522" s="10"/>
      <c r="BB1522" s="10"/>
      <c r="BC1522" s="10"/>
      <c r="BD1522" s="10"/>
      <c r="BE1522" s="10"/>
      <c r="BF1522" s="10"/>
      <c r="BG1522" s="10"/>
      <c r="BH1522" s="10"/>
    </row>
    <row r="1523" spans="1:60" s="83" customFormat="1" x14ac:dyDescent="0.25">
      <c r="A1523" s="91"/>
      <c r="B1523" s="92"/>
      <c r="O1523" s="10"/>
      <c r="P1523" s="10"/>
      <c r="Q1523" s="10"/>
      <c r="R1523" s="10"/>
      <c r="S1523" s="10"/>
      <c r="T1523" s="10"/>
      <c r="U1523" s="10"/>
      <c r="V1523" s="10"/>
      <c r="W1523" s="10"/>
      <c r="X1523" s="10"/>
      <c r="Y1523" s="10"/>
      <c r="Z1523" s="10"/>
      <c r="AA1523" s="10"/>
      <c r="AB1523" s="10"/>
      <c r="AC1523" s="10"/>
      <c r="AD1523" s="10"/>
      <c r="AE1523" s="10"/>
      <c r="AF1523" s="10"/>
      <c r="AG1523" s="10"/>
      <c r="AH1523" s="10"/>
      <c r="AI1523" s="10"/>
      <c r="AJ1523" s="10"/>
      <c r="AK1523" s="10"/>
      <c r="AL1523" s="10"/>
      <c r="AM1523" s="10"/>
      <c r="AN1523" s="10"/>
      <c r="AO1523" s="10"/>
      <c r="AP1523" s="10"/>
      <c r="AQ1523" s="10"/>
      <c r="AR1523" s="10"/>
      <c r="AS1523" s="10"/>
      <c r="AT1523" s="10"/>
      <c r="AU1523" s="10"/>
      <c r="AV1523" s="10"/>
      <c r="AW1523" s="10"/>
      <c r="AX1523" s="10"/>
      <c r="AY1523" s="10"/>
      <c r="AZ1523" s="10"/>
      <c r="BA1523" s="10"/>
      <c r="BB1523" s="10"/>
      <c r="BC1523" s="10"/>
      <c r="BD1523" s="10"/>
      <c r="BE1523" s="10"/>
      <c r="BF1523" s="10"/>
      <c r="BG1523" s="10"/>
      <c r="BH1523" s="10"/>
    </row>
    <row r="1524" spans="1:60" s="83" customFormat="1" x14ac:dyDescent="0.25">
      <c r="A1524" s="91"/>
      <c r="B1524" s="92"/>
      <c r="O1524" s="10"/>
      <c r="P1524" s="10"/>
      <c r="Q1524" s="10"/>
      <c r="R1524" s="10"/>
      <c r="S1524" s="10"/>
      <c r="T1524" s="10"/>
      <c r="U1524" s="10"/>
      <c r="V1524" s="10"/>
      <c r="W1524" s="10"/>
      <c r="X1524" s="10"/>
      <c r="Y1524" s="10"/>
      <c r="Z1524" s="10"/>
      <c r="AA1524" s="10"/>
      <c r="AB1524" s="10"/>
      <c r="AC1524" s="10"/>
      <c r="AD1524" s="10"/>
      <c r="AE1524" s="10"/>
      <c r="AF1524" s="10"/>
      <c r="AG1524" s="10"/>
      <c r="AH1524" s="10"/>
      <c r="AI1524" s="10"/>
      <c r="AJ1524" s="10"/>
      <c r="AK1524" s="10"/>
      <c r="AL1524" s="10"/>
      <c r="AM1524" s="10"/>
      <c r="AN1524" s="10"/>
      <c r="AO1524" s="10"/>
      <c r="AP1524" s="10"/>
      <c r="AQ1524" s="10"/>
      <c r="AR1524" s="10"/>
      <c r="AS1524" s="10"/>
      <c r="AT1524" s="10"/>
      <c r="AU1524" s="10"/>
      <c r="AV1524" s="10"/>
      <c r="AW1524" s="10"/>
      <c r="AX1524" s="10"/>
      <c r="AY1524" s="10"/>
      <c r="AZ1524" s="10"/>
      <c r="BA1524" s="10"/>
      <c r="BB1524" s="10"/>
      <c r="BC1524" s="10"/>
      <c r="BD1524" s="10"/>
      <c r="BE1524" s="10"/>
      <c r="BF1524" s="10"/>
      <c r="BG1524" s="10"/>
      <c r="BH1524" s="10"/>
    </row>
    <row r="1525" spans="1:60" s="83" customFormat="1" x14ac:dyDescent="0.25">
      <c r="A1525" s="91"/>
      <c r="B1525" s="92"/>
      <c r="O1525" s="10"/>
      <c r="P1525" s="10"/>
      <c r="Q1525" s="10"/>
      <c r="R1525" s="10"/>
      <c r="S1525" s="10"/>
      <c r="T1525" s="10"/>
      <c r="U1525" s="10"/>
      <c r="V1525" s="10"/>
      <c r="W1525" s="10"/>
      <c r="X1525" s="10"/>
      <c r="Y1525" s="10"/>
      <c r="Z1525" s="10"/>
      <c r="AA1525" s="10"/>
      <c r="AB1525" s="10"/>
      <c r="AC1525" s="10"/>
      <c r="AD1525" s="10"/>
      <c r="AE1525" s="10"/>
      <c r="AF1525" s="10"/>
      <c r="AG1525" s="10"/>
      <c r="AH1525" s="10"/>
      <c r="AI1525" s="10"/>
      <c r="AJ1525" s="10"/>
      <c r="AK1525" s="10"/>
      <c r="AL1525" s="10"/>
      <c r="AM1525" s="10"/>
      <c r="AN1525" s="10"/>
      <c r="AO1525" s="10"/>
      <c r="AP1525" s="10"/>
      <c r="AQ1525" s="10"/>
      <c r="AR1525" s="10"/>
      <c r="AS1525" s="10"/>
      <c r="AT1525" s="10"/>
      <c r="AU1525" s="10"/>
      <c r="AV1525" s="10"/>
      <c r="AW1525" s="10"/>
      <c r="AX1525" s="10"/>
      <c r="AY1525" s="10"/>
      <c r="AZ1525" s="10"/>
      <c r="BA1525" s="10"/>
      <c r="BB1525" s="10"/>
      <c r="BC1525" s="10"/>
      <c r="BD1525" s="10"/>
      <c r="BE1525" s="10"/>
      <c r="BF1525" s="10"/>
      <c r="BG1525" s="10"/>
      <c r="BH1525" s="10"/>
    </row>
    <row r="1526" spans="1:60" s="83" customFormat="1" x14ac:dyDescent="0.25">
      <c r="A1526" s="91"/>
      <c r="B1526" s="92"/>
      <c r="O1526" s="10"/>
      <c r="P1526" s="10"/>
      <c r="Q1526" s="10"/>
      <c r="R1526" s="10"/>
      <c r="S1526" s="10"/>
      <c r="T1526" s="10"/>
      <c r="U1526" s="10"/>
      <c r="V1526" s="10"/>
      <c r="W1526" s="10"/>
      <c r="X1526" s="10"/>
      <c r="Y1526" s="10"/>
      <c r="Z1526" s="10"/>
      <c r="AA1526" s="10"/>
      <c r="AB1526" s="10"/>
      <c r="AC1526" s="10"/>
      <c r="AD1526" s="10"/>
      <c r="AE1526" s="10"/>
      <c r="AF1526" s="10"/>
      <c r="AG1526" s="10"/>
      <c r="AH1526" s="10"/>
      <c r="AI1526" s="10"/>
      <c r="AJ1526" s="10"/>
      <c r="AK1526" s="10"/>
      <c r="AL1526" s="10"/>
      <c r="AM1526" s="10"/>
      <c r="AN1526" s="10"/>
      <c r="AO1526" s="10"/>
      <c r="AP1526" s="10"/>
      <c r="AQ1526" s="10"/>
      <c r="AR1526" s="10"/>
      <c r="AS1526" s="10"/>
      <c r="AT1526" s="10"/>
      <c r="AU1526" s="10"/>
      <c r="AV1526" s="10"/>
      <c r="AW1526" s="10"/>
      <c r="AX1526" s="10"/>
      <c r="AY1526" s="10"/>
      <c r="AZ1526" s="10"/>
      <c r="BA1526" s="10"/>
      <c r="BB1526" s="10"/>
      <c r="BC1526" s="10"/>
      <c r="BD1526" s="10"/>
      <c r="BE1526" s="10"/>
      <c r="BF1526" s="10"/>
      <c r="BG1526" s="10"/>
      <c r="BH1526" s="10"/>
    </row>
    <row r="1527" spans="1:60" s="83" customFormat="1" x14ac:dyDescent="0.25">
      <c r="A1527" s="91"/>
      <c r="B1527" s="92"/>
      <c r="O1527" s="10"/>
      <c r="P1527" s="10"/>
      <c r="Q1527" s="10"/>
      <c r="R1527" s="10"/>
      <c r="S1527" s="10"/>
      <c r="T1527" s="10"/>
      <c r="U1527" s="10"/>
      <c r="V1527" s="10"/>
      <c r="W1527" s="10"/>
      <c r="X1527" s="10"/>
      <c r="Y1527" s="10"/>
      <c r="Z1527" s="10"/>
      <c r="AA1527" s="10"/>
      <c r="AB1527" s="10"/>
      <c r="AC1527" s="10"/>
      <c r="AD1527" s="10"/>
      <c r="AE1527" s="10"/>
      <c r="AF1527" s="10"/>
      <c r="AG1527" s="10"/>
      <c r="AH1527" s="10"/>
      <c r="AI1527" s="10"/>
      <c r="AJ1527" s="10"/>
      <c r="AK1527" s="10"/>
      <c r="AL1527" s="10"/>
      <c r="AM1527" s="10"/>
      <c r="AN1527" s="10"/>
      <c r="AO1527" s="10"/>
      <c r="AP1527" s="10"/>
      <c r="AQ1527" s="10"/>
      <c r="AR1527" s="10"/>
      <c r="AS1527" s="10"/>
      <c r="AT1527" s="10"/>
      <c r="AU1527" s="10"/>
      <c r="AV1527" s="10"/>
      <c r="AW1527" s="10"/>
      <c r="AX1527" s="10"/>
      <c r="AY1527" s="10"/>
      <c r="AZ1527" s="10"/>
      <c r="BA1527" s="10"/>
      <c r="BB1527" s="10"/>
      <c r="BC1527" s="10"/>
      <c r="BD1527" s="10"/>
      <c r="BE1527" s="10"/>
      <c r="BF1527" s="10"/>
      <c r="BG1527" s="10"/>
      <c r="BH1527" s="10"/>
    </row>
    <row r="1528" spans="1:60" s="83" customFormat="1" x14ac:dyDescent="0.25">
      <c r="A1528" s="91"/>
      <c r="B1528" s="92"/>
      <c r="O1528" s="10"/>
      <c r="P1528" s="10"/>
      <c r="Q1528" s="10"/>
      <c r="R1528" s="10"/>
      <c r="S1528" s="10"/>
      <c r="T1528" s="10"/>
      <c r="U1528" s="10"/>
      <c r="V1528" s="10"/>
      <c r="W1528" s="10"/>
      <c r="X1528" s="10"/>
      <c r="Y1528" s="10"/>
      <c r="Z1528" s="10"/>
      <c r="AA1528" s="10"/>
      <c r="AB1528" s="10"/>
      <c r="AC1528" s="10"/>
      <c r="AD1528" s="10"/>
      <c r="AE1528" s="10"/>
      <c r="AF1528" s="10"/>
      <c r="AG1528" s="10"/>
      <c r="AH1528" s="10"/>
      <c r="AI1528" s="10"/>
      <c r="AJ1528" s="10"/>
      <c r="AK1528" s="10"/>
      <c r="AL1528" s="10"/>
      <c r="AM1528" s="10"/>
      <c r="AN1528" s="10"/>
      <c r="AO1528" s="10"/>
      <c r="AP1528" s="10"/>
      <c r="AQ1528" s="10"/>
      <c r="AR1528" s="10"/>
      <c r="AS1528" s="10"/>
      <c r="AT1528" s="10"/>
      <c r="AU1528" s="10"/>
      <c r="AV1528" s="10"/>
      <c r="AW1528" s="10"/>
      <c r="AX1528" s="10"/>
      <c r="AY1528" s="10"/>
      <c r="AZ1528" s="10"/>
      <c r="BA1528" s="10"/>
      <c r="BB1528" s="10"/>
      <c r="BC1528" s="10"/>
      <c r="BD1528" s="10"/>
      <c r="BE1528" s="10"/>
      <c r="BF1528" s="10"/>
      <c r="BG1528" s="10"/>
      <c r="BH1528" s="10"/>
    </row>
    <row r="1529" spans="1:60" s="83" customFormat="1" x14ac:dyDescent="0.25">
      <c r="A1529" s="91"/>
      <c r="B1529" s="92"/>
      <c r="O1529" s="10"/>
      <c r="P1529" s="10"/>
      <c r="Q1529" s="10"/>
      <c r="R1529" s="10"/>
      <c r="S1529" s="10"/>
      <c r="T1529" s="10"/>
      <c r="U1529" s="10"/>
      <c r="V1529" s="10"/>
      <c r="W1529" s="10"/>
      <c r="X1529" s="10"/>
      <c r="Y1529" s="10"/>
      <c r="Z1529" s="10"/>
      <c r="AA1529" s="10"/>
      <c r="AB1529" s="10"/>
      <c r="AC1529" s="10"/>
      <c r="AD1529" s="10"/>
      <c r="AE1529" s="10"/>
      <c r="AF1529" s="10"/>
      <c r="AG1529" s="10"/>
      <c r="AH1529" s="10"/>
      <c r="AI1529" s="10"/>
      <c r="AJ1529" s="10"/>
      <c r="AK1529" s="10"/>
      <c r="AL1529" s="10"/>
      <c r="AM1529" s="10"/>
      <c r="AN1529" s="10"/>
      <c r="AO1529" s="10"/>
      <c r="AP1529" s="10"/>
      <c r="AQ1529" s="10"/>
      <c r="AR1529" s="10"/>
      <c r="AS1529" s="10"/>
      <c r="AT1529" s="10"/>
      <c r="AU1529" s="10"/>
      <c r="AV1529" s="10"/>
      <c r="AW1529" s="10"/>
      <c r="AX1529" s="10"/>
      <c r="AY1529" s="10"/>
      <c r="AZ1529" s="10"/>
      <c r="BA1529" s="10"/>
      <c r="BB1529" s="10"/>
      <c r="BC1529" s="10"/>
      <c r="BD1529" s="10"/>
      <c r="BE1529" s="10"/>
      <c r="BF1529" s="10"/>
      <c r="BG1529" s="10"/>
      <c r="BH1529" s="10"/>
    </row>
    <row r="1530" spans="1:60" s="83" customFormat="1" x14ac:dyDescent="0.25">
      <c r="A1530" s="91"/>
      <c r="B1530" s="92"/>
      <c r="O1530" s="10"/>
      <c r="P1530" s="10"/>
      <c r="Q1530" s="10"/>
      <c r="R1530" s="10"/>
      <c r="S1530" s="10"/>
      <c r="T1530" s="10"/>
      <c r="U1530" s="10"/>
      <c r="V1530" s="10"/>
      <c r="W1530" s="10"/>
      <c r="X1530" s="10"/>
      <c r="Y1530" s="10"/>
      <c r="Z1530" s="10"/>
      <c r="AA1530" s="10"/>
      <c r="AB1530" s="10"/>
      <c r="AC1530" s="10"/>
      <c r="AD1530" s="10"/>
      <c r="AE1530" s="10"/>
      <c r="AF1530" s="10"/>
      <c r="AG1530" s="10"/>
      <c r="AH1530" s="10"/>
      <c r="AI1530" s="10"/>
      <c r="AJ1530" s="10"/>
      <c r="AK1530" s="10"/>
      <c r="AL1530" s="10"/>
      <c r="AM1530" s="10"/>
      <c r="AN1530" s="10"/>
      <c r="AO1530" s="10"/>
      <c r="AP1530" s="10"/>
      <c r="AQ1530" s="10"/>
      <c r="AR1530" s="10"/>
      <c r="AS1530" s="10"/>
      <c r="AT1530" s="10"/>
      <c r="AU1530" s="10"/>
      <c r="AV1530" s="10"/>
      <c r="AW1530" s="10"/>
      <c r="AX1530" s="10"/>
      <c r="AY1530" s="10"/>
      <c r="AZ1530" s="10"/>
      <c r="BA1530" s="10"/>
      <c r="BB1530" s="10"/>
      <c r="BC1530" s="10"/>
      <c r="BD1530" s="10"/>
      <c r="BE1530" s="10"/>
      <c r="BF1530" s="10"/>
      <c r="BG1530" s="10"/>
      <c r="BH1530" s="10"/>
    </row>
    <row r="1531" spans="1:60" s="83" customFormat="1" x14ac:dyDescent="0.25">
      <c r="A1531" s="91"/>
      <c r="B1531" s="92"/>
      <c r="O1531" s="10"/>
      <c r="P1531" s="10"/>
      <c r="Q1531" s="10"/>
      <c r="R1531" s="10"/>
      <c r="S1531" s="10"/>
      <c r="T1531" s="10"/>
      <c r="U1531" s="10"/>
      <c r="V1531" s="10"/>
      <c r="W1531" s="10"/>
      <c r="X1531" s="10"/>
      <c r="Y1531" s="10"/>
      <c r="Z1531" s="10"/>
      <c r="AA1531" s="10"/>
      <c r="AB1531" s="10"/>
      <c r="AC1531" s="10"/>
      <c r="AD1531" s="10"/>
      <c r="AE1531" s="10"/>
      <c r="AF1531" s="10"/>
      <c r="AG1531" s="10"/>
      <c r="AH1531" s="10"/>
      <c r="AI1531" s="10"/>
      <c r="AJ1531" s="10"/>
      <c r="AK1531" s="10"/>
      <c r="AL1531" s="10"/>
      <c r="AM1531" s="10"/>
      <c r="AN1531" s="10"/>
      <c r="AO1531" s="10"/>
      <c r="AP1531" s="10"/>
      <c r="AQ1531" s="10"/>
      <c r="AR1531" s="10"/>
      <c r="AS1531" s="10"/>
      <c r="AT1531" s="10"/>
      <c r="AU1531" s="10"/>
      <c r="AV1531" s="10"/>
      <c r="AW1531" s="10"/>
      <c r="AX1531" s="10"/>
      <c r="AY1531" s="10"/>
      <c r="AZ1531" s="10"/>
      <c r="BA1531" s="10"/>
      <c r="BB1531" s="10"/>
      <c r="BC1531" s="10"/>
      <c r="BD1531" s="10"/>
      <c r="BE1531" s="10"/>
      <c r="BF1531" s="10"/>
      <c r="BG1531" s="10"/>
      <c r="BH1531" s="10"/>
    </row>
    <row r="1532" spans="1:60" s="83" customFormat="1" x14ac:dyDescent="0.25">
      <c r="A1532" s="91"/>
      <c r="B1532" s="92"/>
      <c r="O1532" s="10"/>
      <c r="P1532" s="10"/>
      <c r="Q1532" s="10"/>
      <c r="R1532" s="10"/>
      <c r="S1532" s="10"/>
      <c r="T1532" s="10"/>
      <c r="U1532" s="10"/>
      <c r="V1532" s="10"/>
      <c r="W1532" s="10"/>
      <c r="X1532" s="10"/>
      <c r="Y1532" s="10"/>
      <c r="Z1532" s="10"/>
      <c r="AA1532" s="10"/>
      <c r="AB1532" s="10"/>
      <c r="AC1532" s="10"/>
      <c r="AD1532" s="10"/>
      <c r="AE1532" s="10"/>
      <c r="AF1532" s="10"/>
      <c r="AG1532" s="10"/>
      <c r="AH1532" s="10"/>
      <c r="AI1532" s="10"/>
      <c r="AJ1532" s="10"/>
      <c r="AK1532" s="10"/>
      <c r="AL1532" s="10"/>
      <c r="AM1532" s="10"/>
      <c r="AN1532" s="10"/>
      <c r="AO1532" s="10"/>
      <c r="AP1532" s="10"/>
      <c r="AQ1532" s="10"/>
      <c r="AR1532" s="10"/>
      <c r="AS1532" s="10"/>
      <c r="AT1532" s="10"/>
      <c r="AU1532" s="10"/>
      <c r="AV1532" s="10"/>
      <c r="AW1532" s="10"/>
      <c r="AX1532" s="10"/>
      <c r="AY1532" s="10"/>
      <c r="AZ1532" s="10"/>
      <c r="BA1532" s="10"/>
      <c r="BB1532" s="10"/>
      <c r="BC1532" s="10"/>
      <c r="BD1532" s="10"/>
      <c r="BE1532" s="10"/>
      <c r="BF1532" s="10"/>
      <c r="BG1532" s="10"/>
      <c r="BH1532" s="10"/>
    </row>
    <row r="1533" spans="1:60" s="83" customFormat="1" x14ac:dyDescent="0.25">
      <c r="A1533" s="91"/>
      <c r="B1533" s="92"/>
      <c r="O1533" s="10"/>
      <c r="P1533" s="10"/>
      <c r="Q1533" s="10"/>
      <c r="R1533" s="10"/>
      <c r="S1533" s="10"/>
      <c r="T1533" s="10"/>
      <c r="U1533" s="10"/>
      <c r="V1533" s="10"/>
      <c r="W1533" s="10"/>
      <c r="X1533" s="10"/>
      <c r="Y1533" s="10"/>
      <c r="Z1533" s="10"/>
      <c r="AA1533" s="10"/>
      <c r="AB1533" s="10"/>
      <c r="AC1533" s="10"/>
      <c r="AD1533" s="10"/>
      <c r="AE1533" s="10"/>
      <c r="AF1533" s="10"/>
      <c r="AG1533" s="10"/>
      <c r="AH1533" s="10"/>
      <c r="AI1533" s="10"/>
      <c r="AJ1533" s="10"/>
      <c r="AK1533" s="10"/>
      <c r="AL1533" s="10"/>
      <c r="AM1533" s="10"/>
      <c r="AN1533" s="10"/>
      <c r="AO1533" s="10"/>
      <c r="AP1533" s="10"/>
      <c r="AQ1533" s="10"/>
      <c r="AR1533" s="10"/>
      <c r="AS1533" s="10"/>
      <c r="AT1533" s="10"/>
      <c r="AU1533" s="10"/>
      <c r="AV1533" s="10"/>
      <c r="AW1533" s="10"/>
      <c r="AX1533" s="10"/>
      <c r="AY1533" s="10"/>
      <c r="AZ1533" s="10"/>
      <c r="BA1533" s="10"/>
      <c r="BB1533" s="10"/>
      <c r="BC1533" s="10"/>
      <c r="BD1533" s="10"/>
      <c r="BE1533" s="10"/>
      <c r="BF1533" s="10"/>
      <c r="BG1533" s="10"/>
      <c r="BH1533" s="10"/>
    </row>
    <row r="1534" spans="1:60" s="83" customFormat="1" x14ac:dyDescent="0.25">
      <c r="A1534" s="91"/>
      <c r="B1534" s="92"/>
      <c r="O1534" s="10"/>
      <c r="P1534" s="10"/>
      <c r="Q1534" s="10"/>
      <c r="R1534" s="10"/>
      <c r="S1534" s="10"/>
      <c r="T1534" s="10"/>
      <c r="U1534" s="10"/>
      <c r="V1534" s="10"/>
      <c r="W1534" s="10"/>
      <c r="X1534" s="10"/>
      <c r="Y1534" s="10"/>
      <c r="Z1534" s="10"/>
      <c r="AA1534" s="10"/>
      <c r="AB1534" s="10"/>
      <c r="AC1534" s="10"/>
      <c r="AD1534" s="10"/>
      <c r="AE1534" s="10"/>
      <c r="AF1534" s="10"/>
      <c r="AG1534" s="10"/>
      <c r="AH1534" s="10"/>
      <c r="AI1534" s="10"/>
      <c r="AJ1534" s="10"/>
      <c r="AK1534" s="10"/>
      <c r="AL1534" s="10"/>
      <c r="AM1534" s="10"/>
      <c r="AN1534" s="10"/>
      <c r="AO1534" s="10"/>
      <c r="AP1534" s="10"/>
      <c r="AQ1534" s="10"/>
      <c r="AR1534" s="10"/>
      <c r="AS1534" s="10"/>
      <c r="AT1534" s="10"/>
      <c r="AU1534" s="10"/>
      <c r="AV1534" s="10"/>
      <c r="AW1534" s="10"/>
      <c r="AX1534" s="10"/>
      <c r="AY1534" s="10"/>
      <c r="AZ1534" s="10"/>
      <c r="BA1534" s="10"/>
      <c r="BB1534" s="10"/>
      <c r="BC1534" s="10"/>
      <c r="BD1534" s="10"/>
      <c r="BE1534" s="10"/>
      <c r="BF1534" s="10"/>
      <c r="BG1534" s="10"/>
      <c r="BH1534" s="10"/>
    </row>
    <row r="1535" spans="1:60" s="83" customFormat="1" x14ac:dyDescent="0.25">
      <c r="A1535" s="91"/>
      <c r="B1535" s="92"/>
      <c r="O1535" s="10"/>
      <c r="P1535" s="10"/>
      <c r="Q1535" s="10"/>
      <c r="R1535" s="10"/>
      <c r="S1535" s="10"/>
      <c r="T1535" s="10"/>
      <c r="U1535" s="10"/>
      <c r="V1535" s="10"/>
      <c r="W1535" s="10"/>
      <c r="X1535" s="10"/>
      <c r="Y1535" s="10"/>
      <c r="Z1535" s="10"/>
      <c r="AA1535" s="10"/>
      <c r="AB1535" s="10"/>
      <c r="AC1535" s="10"/>
      <c r="AD1535" s="10"/>
      <c r="AE1535" s="10"/>
      <c r="AF1535" s="10"/>
      <c r="AG1535" s="10"/>
      <c r="AH1535" s="10"/>
      <c r="AI1535" s="10"/>
      <c r="AJ1535" s="10"/>
      <c r="AK1535" s="10"/>
      <c r="AL1535" s="10"/>
      <c r="AM1535" s="10"/>
      <c r="AN1535" s="10"/>
      <c r="AO1535" s="10"/>
      <c r="AP1535" s="10"/>
      <c r="AQ1535" s="10"/>
      <c r="AR1535" s="10"/>
      <c r="AS1535" s="10"/>
      <c r="AT1535" s="10"/>
      <c r="AU1535" s="10"/>
      <c r="AV1535" s="10"/>
      <c r="AW1535" s="10"/>
      <c r="AX1535" s="10"/>
      <c r="AY1535" s="10"/>
      <c r="AZ1535" s="10"/>
      <c r="BA1535" s="10"/>
      <c r="BB1535" s="10"/>
      <c r="BC1535" s="10"/>
      <c r="BD1535" s="10"/>
      <c r="BE1535" s="10"/>
      <c r="BF1535" s="10"/>
      <c r="BG1535" s="10"/>
      <c r="BH1535" s="10"/>
    </row>
    <row r="1536" spans="1:60" s="83" customFormat="1" x14ac:dyDescent="0.25">
      <c r="A1536" s="91"/>
      <c r="B1536" s="92"/>
      <c r="O1536" s="10"/>
      <c r="P1536" s="10"/>
      <c r="Q1536" s="10"/>
      <c r="R1536" s="10"/>
      <c r="S1536" s="10"/>
      <c r="T1536" s="10"/>
      <c r="U1536" s="10"/>
      <c r="V1536" s="10"/>
      <c r="W1536" s="10"/>
      <c r="X1536" s="10"/>
      <c r="Y1536" s="10"/>
      <c r="Z1536" s="10"/>
      <c r="AA1536" s="10"/>
      <c r="AB1536" s="10"/>
      <c r="AC1536" s="10"/>
      <c r="AD1536" s="10"/>
      <c r="AE1536" s="10"/>
      <c r="AF1536" s="10"/>
      <c r="AG1536" s="10"/>
      <c r="AH1536" s="10"/>
      <c r="AI1536" s="10"/>
      <c r="AJ1536" s="10"/>
      <c r="AK1536" s="10"/>
      <c r="AL1536" s="10"/>
      <c r="AM1536" s="10"/>
      <c r="AN1536" s="10"/>
      <c r="AO1536" s="10"/>
      <c r="AP1536" s="10"/>
      <c r="AQ1536" s="10"/>
      <c r="AR1536" s="10"/>
      <c r="AS1536" s="10"/>
      <c r="AT1536" s="10"/>
      <c r="AU1536" s="10"/>
      <c r="AV1536" s="10"/>
      <c r="AW1536" s="10"/>
      <c r="AX1536" s="10"/>
      <c r="AY1536" s="10"/>
      <c r="AZ1536" s="10"/>
      <c r="BA1536" s="10"/>
      <c r="BB1536" s="10"/>
      <c r="BC1536" s="10"/>
      <c r="BD1536" s="10"/>
      <c r="BE1536" s="10"/>
      <c r="BF1536" s="10"/>
      <c r="BG1536" s="10"/>
      <c r="BH1536" s="10"/>
    </row>
    <row r="1537" spans="1:60" s="83" customFormat="1" x14ac:dyDescent="0.25">
      <c r="A1537" s="91"/>
      <c r="B1537" s="92"/>
      <c r="O1537" s="10"/>
      <c r="P1537" s="10"/>
      <c r="Q1537" s="10"/>
      <c r="R1537" s="10"/>
      <c r="S1537" s="10"/>
      <c r="T1537" s="10"/>
      <c r="U1537" s="10"/>
      <c r="V1537" s="10"/>
      <c r="W1537" s="10"/>
      <c r="X1537" s="10"/>
      <c r="Y1537" s="10"/>
      <c r="Z1537" s="10"/>
      <c r="AA1537" s="10"/>
      <c r="AB1537" s="10"/>
      <c r="AC1537" s="10"/>
      <c r="AD1537" s="10"/>
      <c r="AE1537" s="10"/>
      <c r="AF1537" s="10"/>
      <c r="AG1537" s="10"/>
      <c r="AH1537" s="10"/>
      <c r="AI1537" s="10"/>
      <c r="AJ1537" s="10"/>
      <c r="AK1537" s="10"/>
      <c r="AL1537" s="10"/>
      <c r="AM1537" s="10"/>
      <c r="AN1537" s="10"/>
      <c r="AO1537" s="10"/>
      <c r="AP1537" s="10"/>
      <c r="AQ1537" s="10"/>
      <c r="AR1537" s="10"/>
      <c r="AS1537" s="10"/>
      <c r="AT1537" s="10"/>
      <c r="AU1537" s="10"/>
      <c r="AV1537" s="10"/>
      <c r="AW1537" s="10"/>
      <c r="AX1537" s="10"/>
      <c r="AY1537" s="10"/>
      <c r="AZ1537" s="10"/>
      <c r="BA1537" s="10"/>
      <c r="BB1537" s="10"/>
      <c r="BC1537" s="10"/>
      <c r="BD1537" s="10"/>
      <c r="BE1537" s="10"/>
      <c r="BF1537" s="10"/>
      <c r="BG1537" s="10"/>
      <c r="BH1537" s="10"/>
    </row>
    <row r="1538" spans="1:60" s="83" customFormat="1" x14ac:dyDescent="0.25">
      <c r="A1538" s="91"/>
      <c r="B1538" s="92"/>
      <c r="O1538" s="10"/>
      <c r="P1538" s="10"/>
      <c r="Q1538" s="10"/>
      <c r="R1538" s="10"/>
      <c r="S1538" s="10"/>
      <c r="T1538" s="10"/>
      <c r="U1538" s="10"/>
      <c r="V1538" s="10"/>
      <c r="W1538" s="10"/>
      <c r="X1538" s="10"/>
      <c r="Y1538" s="10"/>
      <c r="Z1538" s="10"/>
      <c r="AA1538" s="10"/>
      <c r="AB1538" s="10"/>
      <c r="AC1538" s="10"/>
      <c r="AD1538" s="10"/>
      <c r="AE1538" s="10"/>
      <c r="AF1538" s="10"/>
      <c r="AG1538" s="10"/>
      <c r="AH1538" s="10"/>
      <c r="AI1538" s="10"/>
      <c r="AJ1538" s="10"/>
      <c r="AK1538" s="10"/>
      <c r="AL1538" s="10"/>
      <c r="AM1538" s="10"/>
      <c r="AN1538" s="10"/>
      <c r="AO1538" s="10"/>
      <c r="AP1538" s="10"/>
      <c r="AQ1538" s="10"/>
      <c r="AR1538" s="10"/>
      <c r="AS1538" s="10"/>
      <c r="AT1538" s="10"/>
      <c r="AU1538" s="10"/>
      <c r="AV1538" s="10"/>
      <c r="AW1538" s="10"/>
      <c r="AX1538" s="10"/>
      <c r="AY1538" s="10"/>
      <c r="AZ1538" s="10"/>
      <c r="BA1538" s="10"/>
      <c r="BB1538" s="10"/>
      <c r="BC1538" s="10"/>
      <c r="BD1538" s="10"/>
      <c r="BE1538" s="10"/>
      <c r="BF1538" s="10"/>
      <c r="BG1538" s="10"/>
      <c r="BH1538" s="10"/>
    </row>
    <row r="1539" spans="1:60" s="83" customFormat="1" x14ac:dyDescent="0.25">
      <c r="A1539" s="91"/>
      <c r="B1539" s="92"/>
      <c r="O1539" s="10"/>
      <c r="P1539" s="10"/>
      <c r="Q1539" s="10"/>
      <c r="R1539" s="10"/>
      <c r="S1539" s="10"/>
      <c r="T1539" s="10"/>
      <c r="U1539" s="10"/>
      <c r="V1539" s="10"/>
      <c r="W1539" s="10"/>
      <c r="X1539" s="10"/>
      <c r="Y1539" s="10"/>
      <c r="Z1539" s="10"/>
      <c r="AA1539" s="10"/>
      <c r="AB1539" s="10"/>
      <c r="AC1539" s="10"/>
      <c r="AD1539" s="10"/>
      <c r="AE1539" s="10"/>
      <c r="AF1539" s="10"/>
      <c r="AG1539" s="10"/>
      <c r="AH1539" s="10"/>
      <c r="AI1539" s="10"/>
      <c r="AJ1539" s="10"/>
      <c r="AK1539" s="10"/>
      <c r="AL1539" s="10"/>
      <c r="AM1539" s="10"/>
      <c r="AN1539" s="10"/>
      <c r="AO1539" s="10"/>
      <c r="AP1539" s="10"/>
      <c r="AQ1539" s="10"/>
      <c r="AR1539" s="10"/>
      <c r="AS1539" s="10"/>
      <c r="AT1539" s="10"/>
      <c r="AU1539" s="10"/>
      <c r="AV1539" s="10"/>
      <c r="AW1539" s="10"/>
      <c r="AX1539" s="10"/>
      <c r="AY1539" s="10"/>
      <c r="AZ1539" s="10"/>
      <c r="BA1539" s="10"/>
      <c r="BB1539" s="10"/>
      <c r="BC1539" s="10"/>
      <c r="BD1539" s="10"/>
      <c r="BE1539" s="10"/>
      <c r="BF1539" s="10"/>
      <c r="BG1539" s="10"/>
      <c r="BH1539" s="10"/>
    </row>
    <row r="1540" spans="1:60" s="83" customFormat="1" x14ac:dyDescent="0.25">
      <c r="A1540" s="91"/>
      <c r="B1540" s="92"/>
      <c r="O1540" s="10"/>
      <c r="P1540" s="10"/>
      <c r="Q1540" s="10"/>
      <c r="R1540" s="10"/>
      <c r="S1540" s="10"/>
      <c r="T1540" s="10"/>
      <c r="U1540" s="10"/>
      <c r="V1540" s="10"/>
      <c r="W1540" s="10"/>
      <c r="X1540" s="10"/>
      <c r="Y1540" s="10"/>
      <c r="Z1540" s="10"/>
      <c r="AA1540" s="10"/>
      <c r="AB1540" s="10"/>
      <c r="AC1540" s="10"/>
      <c r="AD1540" s="10"/>
      <c r="AE1540" s="10"/>
      <c r="AF1540" s="10"/>
      <c r="AG1540" s="10"/>
      <c r="AH1540" s="10"/>
      <c r="AI1540" s="10"/>
      <c r="AJ1540" s="10"/>
      <c r="AK1540" s="10"/>
      <c r="AL1540" s="10"/>
      <c r="AM1540" s="10"/>
      <c r="AN1540" s="10"/>
      <c r="AO1540" s="10"/>
      <c r="AP1540" s="10"/>
      <c r="AQ1540" s="10"/>
      <c r="AR1540" s="10"/>
      <c r="AS1540" s="10"/>
      <c r="AT1540" s="10"/>
      <c r="AU1540" s="10"/>
      <c r="AV1540" s="10"/>
      <c r="AW1540" s="10"/>
      <c r="AX1540" s="10"/>
      <c r="AY1540" s="10"/>
      <c r="AZ1540" s="10"/>
      <c r="BA1540" s="10"/>
      <c r="BB1540" s="10"/>
      <c r="BC1540" s="10"/>
      <c r="BD1540" s="10"/>
      <c r="BE1540" s="10"/>
      <c r="BF1540" s="10"/>
      <c r="BG1540" s="10"/>
      <c r="BH1540" s="10"/>
    </row>
    <row r="1541" spans="1:60" s="83" customFormat="1" x14ac:dyDescent="0.25">
      <c r="A1541" s="91"/>
      <c r="B1541" s="92"/>
      <c r="O1541" s="10"/>
      <c r="P1541" s="10"/>
      <c r="Q1541" s="10"/>
      <c r="R1541" s="10"/>
      <c r="S1541" s="10"/>
      <c r="T1541" s="10"/>
      <c r="U1541" s="10"/>
      <c r="V1541" s="10"/>
      <c r="W1541" s="10"/>
      <c r="X1541" s="10"/>
      <c r="Y1541" s="10"/>
      <c r="Z1541" s="10"/>
      <c r="AA1541" s="10"/>
      <c r="AB1541" s="10"/>
      <c r="AC1541" s="10"/>
      <c r="AD1541" s="10"/>
      <c r="AE1541" s="10"/>
      <c r="AF1541" s="10"/>
      <c r="AG1541" s="10"/>
      <c r="AH1541" s="10"/>
      <c r="AI1541" s="10"/>
      <c r="AJ1541" s="10"/>
      <c r="AK1541" s="10"/>
      <c r="AL1541" s="10"/>
      <c r="AM1541" s="10"/>
      <c r="AN1541" s="10"/>
      <c r="AO1541" s="10"/>
      <c r="AP1541" s="10"/>
      <c r="AQ1541" s="10"/>
      <c r="AR1541" s="10"/>
      <c r="AS1541" s="10"/>
      <c r="AT1541" s="10"/>
      <c r="AU1541" s="10"/>
      <c r="AV1541" s="10"/>
      <c r="AW1541" s="10"/>
      <c r="AX1541" s="10"/>
      <c r="AY1541" s="10"/>
      <c r="AZ1541" s="10"/>
      <c r="BA1541" s="10"/>
      <c r="BB1541" s="10"/>
      <c r="BC1541" s="10"/>
      <c r="BD1541" s="10"/>
      <c r="BE1541" s="10"/>
      <c r="BF1541" s="10"/>
      <c r="BG1541" s="10"/>
      <c r="BH1541" s="10"/>
    </row>
    <row r="1542" spans="1:60" s="83" customFormat="1" x14ac:dyDescent="0.25">
      <c r="A1542" s="91"/>
      <c r="B1542" s="92"/>
      <c r="O1542" s="10"/>
      <c r="P1542" s="10"/>
      <c r="Q1542" s="10"/>
      <c r="R1542" s="10"/>
      <c r="S1542" s="10"/>
      <c r="T1542" s="10"/>
      <c r="U1542" s="10"/>
      <c r="V1542" s="10"/>
      <c r="W1542" s="10"/>
      <c r="X1542" s="10"/>
      <c r="Y1542" s="10"/>
      <c r="Z1542" s="10"/>
      <c r="AA1542" s="10"/>
      <c r="AB1542" s="10"/>
      <c r="AC1542" s="10"/>
      <c r="AD1542" s="10"/>
      <c r="AE1542" s="10"/>
      <c r="AF1542" s="10"/>
      <c r="AG1542" s="10"/>
      <c r="AH1542" s="10"/>
      <c r="AI1542" s="10"/>
      <c r="AJ1542" s="10"/>
      <c r="AK1542" s="10"/>
      <c r="AL1542" s="10"/>
      <c r="AM1542" s="10"/>
      <c r="AN1542" s="10"/>
      <c r="AO1542" s="10"/>
      <c r="AP1542" s="10"/>
      <c r="AQ1542" s="10"/>
      <c r="AR1542" s="10"/>
      <c r="AS1542" s="10"/>
      <c r="AT1542" s="10"/>
      <c r="AU1542" s="10"/>
      <c r="AV1542" s="10"/>
      <c r="AW1542" s="10"/>
      <c r="AX1542" s="10"/>
      <c r="AY1542" s="10"/>
      <c r="AZ1542" s="10"/>
      <c r="BA1542" s="10"/>
      <c r="BB1542" s="10"/>
      <c r="BC1542" s="10"/>
      <c r="BD1542" s="10"/>
      <c r="BE1542" s="10"/>
      <c r="BF1542" s="10"/>
      <c r="BG1542" s="10"/>
      <c r="BH1542" s="10"/>
    </row>
    <row r="1543" spans="1:60" s="83" customFormat="1" x14ac:dyDescent="0.25">
      <c r="A1543" s="91"/>
      <c r="B1543" s="92"/>
      <c r="O1543" s="10"/>
      <c r="P1543" s="10"/>
      <c r="Q1543" s="10"/>
      <c r="R1543" s="10"/>
      <c r="S1543" s="10"/>
      <c r="T1543" s="10"/>
      <c r="U1543" s="10"/>
      <c r="V1543" s="10"/>
      <c r="W1543" s="10"/>
      <c r="X1543" s="10"/>
      <c r="Y1543" s="10"/>
      <c r="Z1543" s="10"/>
      <c r="AA1543" s="10"/>
      <c r="AB1543" s="10"/>
      <c r="AC1543" s="10"/>
      <c r="AD1543" s="10"/>
      <c r="AE1543" s="10"/>
      <c r="AF1543" s="10"/>
      <c r="AG1543" s="10"/>
      <c r="AH1543" s="10"/>
      <c r="AI1543" s="10"/>
      <c r="AJ1543" s="10"/>
      <c r="AK1543" s="10"/>
      <c r="AL1543" s="10"/>
      <c r="AM1543" s="10"/>
      <c r="AN1543" s="10"/>
      <c r="AO1543" s="10"/>
      <c r="AP1543" s="10"/>
      <c r="AQ1543" s="10"/>
      <c r="AR1543" s="10"/>
      <c r="AS1543" s="10"/>
      <c r="AT1543" s="10"/>
      <c r="AU1543" s="10"/>
      <c r="AV1543" s="10"/>
      <c r="AW1543" s="10"/>
      <c r="AX1543" s="10"/>
      <c r="AY1543" s="10"/>
      <c r="AZ1543" s="10"/>
      <c r="BA1543" s="10"/>
      <c r="BB1543" s="10"/>
      <c r="BC1543" s="10"/>
      <c r="BD1543" s="10"/>
      <c r="BE1543" s="10"/>
      <c r="BF1543" s="10"/>
      <c r="BG1543" s="10"/>
      <c r="BH1543" s="10"/>
    </row>
    <row r="1544" spans="1:60" s="83" customFormat="1" x14ac:dyDescent="0.25">
      <c r="A1544" s="91"/>
      <c r="B1544" s="92"/>
      <c r="O1544" s="10"/>
      <c r="P1544" s="10"/>
      <c r="Q1544" s="10"/>
      <c r="R1544" s="10"/>
      <c r="S1544" s="10"/>
      <c r="T1544" s="10"/>
      <c r="U1544" s="10"/>
      <c r="V1544" s="10"/>
      <c r="W1544" s="10"/>
      <c r="X1544" s="10"/>
      <c r="Y1544" s="10"/>
      <c r="Z1544" s="10"/>
      <c r="AA1544" s="10"/>
      <c r="AB1544" s="10"/>
      <c r="AC1544" s="10"/>
      <c r="AD1544" s="10"/>
      <c r="AE1544" s="10"/>
      <c r="AF1544" s="10"/>
      <c r="AG1544" s="10"/>
      <c r="AH1544" s="10"/>
      <c r="AI1544" s="10"/>
      <c r="AJ1544" s="10"/>
      <c r="AK1544" s="10"/>
      <c r="AL1544" s="10"/>
      <c r="AM1544" s="10"/>
      <c r="AN1544" s="10"/>
      <c r="AO1544" s="10"/>
      <c r="AP1544" s="10"/>
      <c r="AQ1544" s="10"/>
      <c r="AR1544" s="10"/>
      <c r="AS1544" s="10"/>
      <c r="AT1544" s="10"/>
      <c r="AU1544" s="10"/>
      <c r="AV1544" s="10"/>
      <c r="AW1544" s="10"/>
      <c r="AX1544" s="10"/>
      <c r="AY1544" s="10"/>
      <c r="AZ1544" s="10"/>
      <c r="BA1544" s="10"/>
      <c r="BB1544" s="10"/>
      <c r="BC1544" s="10"/>
      <c r="BD1544" s="10"/>
      <c r="BE1544" s="10"/>
      <c r="BF1544" s="10"/>
      <c r="BG1544" s="10"/>
      <c r="BH1544" s="10"/>
    </row>
    <row r="1545" spans="1:60" s="83" customFormat="1" x14ac:dyDescent="0.25">
      <c r="A1545" s="91"/>
      <c r="B1545" s="92"/>
      <c r="O1545" s="10"/>
      <c r="P1545" s="10"/>
      <c r="Q1545" s="10"/>
      <c r="R1545" s="10"/>
      <c r="S1545" s="10"/>
      <c r="T1545" s="10"/>
      <c r="U1545" s="10"/>
      <c r="V1545" s="10"/>
      <c r="W1545" s="10"/>
      <c r="X1545" s="10"/>
      <c r="Y1545" s="10"/>
      <c r="Z1545" s="10"/>
      <c r="AA1545" s="10"/>
      <c r="AB1545" s="10"/>
      <c r="AC1545" s="10"/>
      <c r="AD1545" s="10"/>
      <c r="AE1545" s="10"/>
      <c r="AF1545" s="10"/>
      <c r="AG1545" s="10"/>
      <c r="AH1545" s="10"/>
      <c r="AI1545" s="10"/>
      <c r="AJ1545" s="10"/>
      <c r="AK1545" s="10"/>
      <c r="AL1545" s="10"/>
      <c r="AM1545" s="10"/>
      <c r="AN1545" s="10"/>
      <c r="AO1545" s="10"/>
      <c r="AP1545" s="10"/>
      <c r="AQ1545" s="10"/>
      <c r="AR1545" s="10"/>
      <c r="AS1545" s="10"/>
      <c r="AT1545" s="10"/>
      <c r="AU1545" s="10"/>
      <c r="AV1545" s="10"/>
      <c r="AW1545" s="10"/>
      <c r="AX1545" s="10"/>
      <c r="AY1545" s="10"/>
      <c r="AZ1545" s="10"/>
      <c r="BA1545" s="10"/>
      <c r="BB1545" s="10"/>
      <c r="BC1545" s="10"/>
      <c r="BD1545" s="10"/>
      <c r="BE1545" s="10"/>
      <c r="BF1545" s="10"/>
      <c r="BG1545" s="10"/>
      <c r="BH1545" s="10"/>
    </row>
    <row r="1546" spans="1:60" s="83" customFormat="1" x14ac:dyDescent="0.25">
      <c r="A1546" s="91"/>
      <c r="B1546" s="92"/>
      <c r="O1546" s="10"/>
      <c r="P1546" s="10"/>
      <c r="Q1546" s="10"/>
      <c r="R1546" s="10"/>
      <c r="S1546" s="10"/>
      <c r="T1546" s="10"/>
      <c r="U1546" s="10"/>
      <c r="V1546" s="10"/>
      <c r="W1546" s="10"/>
      <c r="X1546" s="10"/>
      <c r="Y1546" s="10"/>
      <c r="Z1546" s="10"/>
      <c r="AA1546" s="10"/>
      <c r="AB1546" s="10"/>
      <c r="AC1546" s="10"/>
      <c r="AD1546" s="10"/>
      <c r="AE1546" s="10"/>
      <c r="AF1546" s="10"/>
      <c r="AG1546" s="10"/>
      <c r="AH1546" s="10"/>
      <c r="AI1546" s="10"/>
      <c r="AJ1546" s="10"/>
      <c r="AK1546" s="10"/>
      <c r="AL1546" s="10"/>
      <c r="AM1546" s="10"/>
      <c r="AN1546" s="10"/>
      <c r="AO1546" s="10"/>
      <c r="AP1546" s="10"/>
      <c r="AQ1546" s="10"/>
      <c r="AR1546" s="10"/>
      <c r="AS1546" s="10"/>
      <c r="AT1546" s="10"/>
      <c r="AU1546" s="10"/>
      <c r="AV1546" s="10"/>
      <c r="AW1546" s="10"/>
      <c r="AX1546" s="10"/>
      <c r="AY1546" s="10"/>
      <c r="AZ1546" s="10"/>
      <c r="BA1546" s="10"/>
      <c r="BB1546" s="10"/>
      <c r="BC1546" s="10"/>
      <c r="BD1546" s="10"/>
      <c r="BE1546" s="10"/>
      <c r="BF1546" s="10"/>
      <c r="BG1546" s="10"/>
      <c r="BH1546" s="10"/>
    </row>
    <row r="1547" spans="1:60" s="83" customFormat="1" x14ac:dyDescent="0.25">
      <c r="A1547" s="91"/>
      <c r="B1547" s="92"/>
      <c r="O1547" s="10"/>
      <c r="P1547" s="10"/>
      <c r="Q1547" s="10"/>
      <c r="R1547" s="10"/>
      <c r="S1547" s="10"/>
      <c r="T1547" s="10"/>
      <c r="U1547" s="10"/>
      <c r="V1547" s="10"/>
      <c r="W1547" s="10"/>
      <c r="X1547" s="10"/>
      <c r="Y1547" s="10"/>
      <c r="Z1547" s="10"/>
      <c r="AA1547" s="10"/>
      <c r="AB1547" s="10"/>
      <c r="AC1547" s="10"/>
      <c r="AD1547" s="10"/>
      <c r="AE1547" s="10"/>
      <c r="AF1547" s="10"/>
      <c r="AG1547" s="10"/>
      <c r="AH1547" s="10"/>
      <c r="AI1547" s="10"/>
      <c r="AJ1547" s="10"/>
      <c r="AK1547" s="10"/>
      <c r="AL1547" s="10"/>
      <c r="AM1547" s="10"/>
      <c r="AN1547" s="10"/>
      <c r="AO1547" s="10"/>
      <c r="AP1547" s="10"/>
      <c r="AQ1547" s="10"/>
      <c r="AR1547" s="10"/>
      <c r="AS1547" s="10"/>
      <c r="AT1547" s="10"/>
      <c r="AU1547" s="10"/>
      <c r="AV1547" s="10"/>
      <c r="AW1547" s="10"/>
      <c r="AX1547" s="10"/>
      <c r="AY1547" s="10"/>
      <c r="AZ1547" s="10"/>
      <c r="BA1547" s="10"/>
      <c r="BB1547" s="10"/>
      <c r="BC1547" s="10"/>
      <c r="BD1547" s="10"/>
      <c r="BE1547" s="10"/>
      <c r="BF1547" s="10"/>
      <c r="BG1547" s="10"/>
      <c r="BH1547" s="10"/>
    </row>
    <row r="1548" spans="1:60" s="83" customFormat="1" x14ac:dyDescent="0.25">
      <c r="A1548" s="91"/>
      <c r="B1548" s="92"/>
      <c r="O1548" s="10"/>
      <c r="P1548" s="10"/>
      <c r="Q1548" s="10"/>
      <c r="R1548" s="10"/>
      <c r="S1548" s="10"/>
      <c r="T1548" s="10"/>
      <c r="U1548" s="10"/>
      <c r="V1548" s="10"/>
      <c r="W1548" s="10"/>
      <c r="X1548" s="10"/>
      <c r="Y1548" s="10"/>
      <c r="Z1548" s="10"/>
      <c r="AA1548" s="10"/>
      <c r="AB1548" s="10"/>
      <c r="AC1548" s="10"/>
      <c r="AD1548" s="10"/>
      <c r="AE1548" s="10"/>
      <c r="AF1548" s="10"/>
      <c r="AG1548" s="10"/>
      <c r="AH1548" s="10"/>
      <c r="AI1548" s="10"/>
      <c r="AJ1548" s="10"/>
      <c r="AK1548" s="10"/>
      <c r="AL1548" s="10"/>
      <c r="AM1548" s="10"/>
      <c r="AN1548" s="10"/>
      <c r="AO1548" s="10"/>
      <c r="AP1548" s="10"/>
      <c r="AQ1548" s="10"/>
      <c r="AR1548" s="10"/>
      <c r="AS1548" s="10"/>
      <c r="AT1548" s="10"/>
      <c r="AU1548" s="10"/>
      <c r="AV1548" s="10"/>
      <c r="AW1548" s="10"/>
      <c r="AX1548" s="10"/>
      <c r="AY1548" s="10"/>
      <c r="AZ1548" s="10"/>
      <c r="BA1548" s="10"/>
      <c r="BB1548" s="10"/>
      <c r="BC1548" s="10"/>
      <c r="BD1548" s="10"/>
      <c r="BE1548" s="10"/>
      <c r="BF1548" s="10"/>
      <c r="BG1548" s="10"/>
      <c r="BH1548" s="10"/>
    </row>
    <row r="1549" spans="1:60" s="83" customFormat="1" x14ac:dyDescent="0.25">
      <c r="A1549" s="91"/>
      <c r="B1549" s="92"/>
      <c r="O1549" s="10"/>
      <c r="P1549" s="10"/>
      <c r="Q1549" s="10"/>
      <c r="R1549" s="10"/>
      <c r="S1549" s="10"/>
      <c r="T1549" s="10"/>
      <c r="U1549" s="10"/>
      <c r="V1549" s="10"/>
      <c r="W1549" s="10"/>
      <c r="X1549" s="10"/>
      <c r="Y1549" s="10"/>
      <c r="Z1549" s="10"/>
      <c r="AA1549" s="10"/>
      <c r="AB1549" s="10"/>
      <c r="AC1549" s="10"/>
      <c r="AD1549" s="10"/>
      <c r="AE1549" s="10"/>
      <c r="AF1549" s="10"/>
      <c r="AG1549" s="10"/>
      <c r="AH1549" s="10"/>
      <c r="AI1549" s="10"/>
      <c r="AJ1549" s="10"/>
      <c r="AK1549" s="10"/>
      <c r="AL1549" s="10"/>
      <c r="AM1549" s="10"/>
      <c r="AN1549" s="10"/>
      <c r="AO1549" s="10"/>
      <c r="AP1549" s="10"/>
      <c r="AQ1549" s="10"/>
      <c r="AR1549" s="10"/>
      <c r="AS1549" s="10"/>
      <c r="AT1549" s="10"/>
      <c r="AU1549" s="10"/>
      <c r="AV1549" s="10"/>
      <c r="AW1549" s="10"/>
      <c r="AX1549" s="10"/>
      <c r="AY1549" s="10"/>
      <c r="AZ1549" s="10"/>
      <c r="BA1549" s="10"/>
      <c r="BB1549" s="10"/>
      <c r="BC1549" s="10"/>
      <c r="BD1549" s="10"/>
      <c r="BE1549" s="10"/>
      <c r="BF1549" s="10"/>
      <c r="BG1549" s="10"/>
      <c r="BH1549" s="10"/>
    </row>
    <row r="1550" spans="1:60" s="83" customFormat="1" x14ac:dyDescent="0.25">
      <c r="A1550" s="91"/>
      <c r="B1550" s="92"/>
      <c r="O1550" s="10"/>
      <c r="P1550" s="10"/>
      <c r="Q1550" s="10"/>
      <c r="R1550" s="10"/>
      <c r="S1550" s="10"/>
      <c r="T1550" s="10"/>
      <c r="U1550" s="10"/>
      <c r="V1550" s="10"/>
      <c r="W1550" s="10"/>
      <c r="X1550" s="10"/>
      <c r="Y1550" s="10"/>
      <c r="Z1550" s="10"/>
      <c r="AA1550" s="10"/>
      <c r="AB1550" s="10"/>
      <c r="AC1550" s="10"/>
      <c r="AD1550" s="10"/>
      <c r="AE1550" s="10"/>
      <c r="AF1550" s="10"/>
      <c r="AG1550" s="10"/>
      <c r="AH1550" s="10"/>
      <c r="AI1550" s="10"/>
      <c r="AJ1550" s="10"/>
      <c r="AK1550" s="10"/>
      <c r="AL1550" s="10"/>
      <c r="AM1550" s="10"/>
      <c r="AN1550" s="10"/>
      <c r="AO1550" s="10"/>
      <c r="AP1550" s="10"/>
      <c r="AQ1550" s="10"/>
      <c r="AR1550" s="10"/>
      <c r="AS1550" s="10"/>
      <c r="AT1550" s="10"/>
      <c r="AU1550" s="10"/>
      <c r="AV1550" s="10"/>
      <c r="AW1550" s="10"/>
      <c r="AX1550" s="10"/>
      <c r="AY1550" s="10"/>
      <c r="AZ1550" s="10"/>
      <c r="BA1550" s="10"/>
      <c r="BB1550" s="10"/>
      <c r="BC1550" s="10"/>
      <c r="BD1550" s="10"/>
      <c r="BE1550" s="10"/>
      <c r="BF1550" s="10"/>
      <c r="BG1550" s="10"/>
      <c r="BH1550" s="10"/>
    </row>
    <row r="1551" spans="1:60" s="83" customFormat="1" x14ac:dyDescent="0.25">
      <c r="A1551" s="91"/>
      <c r="B1551" s="92"/>
      <c r="O1551" s="10"/>
      <c r="P1551" s="10"/>
      <c r="Q1551" s="10"/>
      <c r="R1551" s="10"/>
      <c r="S1551" s="10"/>
      <c r="T1551" s="10"/>
      <c r="U1551" s="10"/>
      <c r="V1551" s="10"/>
      <c r="W1551" s="10"/>
      <c r="X1551" s="10"/>
      <c r="Y1551" s="10"/>
      <c r="Z1551" s="10"/>
      <c r="AA1551" s="10"/>
      <c r="AB1551" s="10"/>
      <c r="AC1551" s="10"/>
      <c r="AD1551" s="10"/>
      <c r="AE1551" s="10"/>
      <c r="AF1551" s="10"/>
      <c r="AG1551" s="10"/>
      <c r="AH1551" s="10"/>
      <c r="AI1551" s="10"/>
      <c r="AJ1551" s="10"/>
      <c r="AK1551" s="10"/>
      <c r="AL1551" s="10"/>
      <c r="AM1551" s="10"/>
      <c r="AN1551" s="10"/>
      <c r="AO1551" s="10"/>
      <c r="AP1551" s="10"/>
      <c r="AQ1551" s="10"/>
      <c r="AR1551" s="10"/>
      <c r="AS1551" s="10"/>
      <c r="AT1551" s="10"/>
      <c r="AU1551" s="10"/>
      <c r="AV1551" s="10"/>
      <c r="AW1551" s="10"/>
      <c r="AX1551" s="10"/>
      <c r="AY1551" s="10"/>
      <c r="AZ1551" s="10"/>
      <c r="BA1551" s="10"/>
      <c r="BB1551" s="10"/>
      <c r="BC1551" s="10"/>
      <c r="BD1551" s="10"/>
      <c r="BE1551" s="10"/>
      <c r="BF1551" s="10"/>
      <c r="BG1551" s="10"/>
      <c r="BH1551" s="10"/>
    </row>
    <row r="1552" spans="1:60" s="83" customFormat="1" x14ac:dyDescent="0.25">
      <c r="A1552" s="91"/>
      <c r="B1552" s="92"/>
      <c r="O1552" s="10"/>
      <c r="P1552" s="10"/>
      <c r="Q1552" s="10"/>
      <c r="R1552" s="10"/>
      <c r="S1552" s="10"/>
      <c r="T1552" s="10"/>
      <c r="U1552" s="10"/>
      <c r="V1552" s="10"/>
      <c r="W1552" s="10"/>
      <c r="X1552" s="10"/>
      <c r="Y1552" s="10"/>
      <c r="Z1552" s="10"/>
      <c r="AA1552" s="10"/>
      <c r="AB1552" s="10"/>
      <c r="AC1552" s="10"/>
      <c r="AD1552" s="10"/>
      <c r="AE1552" s="10"/>
      <c r="AF1552" s="10"/>
      <c r="AG1552" s="10"/>
      <c r="AH1552" s="10"/>
      <c r="AI1552" s="10"/>
      <c r="AJ1552" s="10"/>
      <c r="AK1552" s="10"/>
      <c r="AL1552" s="10"/>
      <c r="AM1552" s="10"/>
      <c r="AN1552" s="10"/>
      <c r="AO1552" s="10"/>
      <c r="AP1552" s="10"/>
      <c r="AQ1552" s="10"/>
      <c r="AR1552" s="10"/>
      <c r="AS1552" s="10"/>
      <c r="AT1552" s="10"/>
      <c r="AU1552" s="10"/>
      <c r="AV1552" s="10"/>
      <c r="AW1552" s="10"/>
      <c r="AX1552" s="10"/>
      <c r="AY1552" s="10"/>
      <c r="AZ1552" s="10"/>
      <c r="BA1552" s="10"/>
      <c r="BB1552" s="10"/>
      <c r="BC1552" s="10"/>
      <c r="BD1552" s="10"/>
      <c r="BE1552" s="10"/>
      <c r="BF1552" s="10"/>
      <c r="BG1552" s="10"/>
      <c r="BH1552" s="10"/>
    </row>
    <row r="1553" spans="1:60" s="83" customFormat="1" x14ac:dyDescent="0.25">
      <c r="A1553" s="91"/>
      <c r="B1553" s="92"/>
      <c r="O1553" s="10"/>
      <c r="P1553" s="10"/>
      <c r="Q1553" s="10"/>
      <c r="R1553" s="10"/>
      <c r="S1553" s="10"/>
      <c r="T1553" s="10"/>
      <c r="U1553" s="10"/>
      <c r="V1553" s="10"/>
      <c r="W1553" s="10"/>
      <c r="X1553" s="10"/>
      <c r="Y1553" s="10"/>
      <c r="Z1553" s="10"/>
      <c r="AA1553" s="10"/>
      <c r="AB1553" s="10"/>
      <c r="AC1553" s="10"/>
      <c r="AD1553" s="10"/>
      <c r="AE1553" s="10"/>
      <c r="AF1553" s="10"/>
      <c r="AG1553" s="10"/>
      <c r="AH1553" s="10"/>
      <c r="AI1553" s="10"/>
      <c r="AJ1553" s="10"/>
      <c r="AK1553" s="10"/>
      <c r="AL1553" s="10"/>
      <c r="AM1553" s="10"/>
      <c r="AN1553" s="10"/>
      <c r="AO1553" s="10"/>
      <c r="AP1553" s="10"/>
      <c r="AQ1553" s="10"/>
      <c r="AR1553" s="10"/>
      <c r="AS1553" s="10"/>
      <c r="AT1553" s="10"/>
      <c r="AU1553" s="10"/>
      <c r="AV1553" s="10"/>
      <c r="AW1553" s="10"/>
      <c r="AX1553" s="10"/>
      <c r="AY1553" s="10"/>
      <c r="AZ1553" s="10"/>
      <c r="BA1553" s="10"/>
      <c r="BB1553" s="10"/>
      <c r="BC1553" s="10"/>
      <c r="BD1553" s="10"/>
      <c r="BE1553" s="10"/>
      <c r="BF1553" s="10"/>
      <c r="BG1553" s="10"/>
      <c r="BH1553" s="10"/>
    </row>
    <row r="1554" spans="1:60" s="83" customFormat="1" x14ac:dyDescent="0.25">
      <c r="A1554" s="91"/>
      <c r="B1554" s="92"/>
      <c r="O1554" s="10"/>
      <c r="P1554" s="10"/>
      <c r="Q1554" s="10"/>
      <c r="R1554" s="10"/>
      <c r="S1554" s="10"/>
      <c r="T1554" s="10"/>
      <c r="U1554" s="10"/>
      <c r="V1554" s="10"/>
      <c r="W1554" s="10"/>
      <c r="X1554" s="10"/>
      <c r="Y1554" s="10"/>
      <c r="Z1554" s="10"/>
      <c r="AA1554" s="10"/>
      <c r="AB1554" s="10"/>
      <c r="AC1554" s="10"/>
      <c r="AD1554" s="10"/>
      <c r="AE1554" s="10"/>
      <c r="AF1554" s="10"/>
      <c r="AG1554" s="10"/>
      <c r="AH1554" s="10"/>
      <c r="AI1554" s="10"/>
      <c r="AJ1554" s="10"/>
      <c r="AK1554" s="10"/>
      <c r="AL1554" s="10"/>
      <c r="AM1554" s="10"/>
      <c r="AN1554" s="10"/>
      <c r="AO1554" s="10"/>
      <c r="AP1554" s="10"/>
      <c r="AQ1554" s="10"/>
      <c r="AR1554" s="10"/>
      <c r="AS1554" s="10"/>
      <c r="AT1554" s="10"/>
      <c r="AU1554" s="10"/>
      <c r="AV1554" s="10"/>
      <c r="AW1554" s="10"/>
      <c r="AX1554" s="10"/>
      <c r="AY1554" s="10"/>
      <c r="AZ1554" s="10"/>
      <c r="BA1554" s="10"/>
      <c r="BB1554" s="10"/>
      <c r="BC1554" s="10"/>
      <c r="BD1554" s="10"/>
      <c r="BE1554" s="10"/>
      <c r="BF1554" s="10"/>
      <c r="BG1554" s="10"/>
      <c r="BH1554" s="10"/>
    </row>
    <row r="1555" spans="1:60" s="83" customFormat="1" x14ac:dyDescent="0.25">
      <c r="A1555" s="91"/>
      <c r="B1555" s="92"/>
      <c r="O1555" s="10"/>
      <c r="P1555" s="10"/>
      <c r="Q1555" s="10"/>
      <c r="R1555" s="10"/>
      <c r="S1555" s="10"/>
      <c r="T1555" s="10"/>
      <c r="U1555" s="10"/>
      <c r="V1555" s="10"/>
      <c r="W1555" s="10"/>
      <c r="X1555" s="10"/>
      <c r="Y1555" s="10"/>
      <c r="Z1555" s="10"/>
      <c r="AA1555" s="10"/>
      <c r="AB1555" s="10"/>
      <c r="AC1555" s="10"/>
      <c r="AD1555" s="10"/>
      <c r="AE1555" s="10"/>
      <c r="AF1555" s="10"/>
      <c r="AG1555" s="10"/>
      <c r="AH1555" s="10"/>
      <c r="AI1555" s="10"/>
      <c r="AJ1555" s="10"/>
      <c r="AK1555" s="10"/>
      <c r="AL1555" s="10"/>
      <c r="AM1555" s="10"/>
      <c r="AN1555" s="10"/>
      <c r="AO1555" s="10"/>
      <c r="AP1555" s="10"/>
      <c r="AQ1555" s="10"/>
      <c r="AR1555" s="10"/>
      <c r="AS1555" s="10"/>
      <c r="AT1555" s="10"/>
      <c r="AU1555" s="10"/>
      <c r="AV1555" s="10"/>
      <c r="AW1555" s="10"/>
      <c r="AX1555" s="10"/>
      <c r="AY1555" s="10"/>
      <c r="AZ1555" s="10"/>
      <c r="BA1555" s="10"/>
      <c r="BB1555" s="10"/>
      <c r="BC1555" s="10"/>
      <c r="BD1555" s="10"/>
      <c r="BE1555" s="10"/>
      <c r="BF1555" s="10"/>
      <c r="BG1555" s="10"/>
      <c r="BH1555" s="10"/>
    </row>
    <row r="1556" spans="1:60" s="83" customFormat="1" x14ac:dyDescent="0.25">
      <c r="A1556" s="91"/>
      <c r="B1556" s="92"/>
      <c r="O1556" s="10"/>
      <c r="P1556" s="10"/>
      <c r="Q1556" s="10"/>
      <c r="R1556" s="10"/>
      <c r="S1556" s="10"/>
      <c r="T1556" s="10"/>
      <c r="U1556" s="10"/>
      <c r="V1556" s="10"/>
      <c r="W1556" s="10"/>
      <c r="X1556" s="10"/>
      <c r="Y1556" s="10"/>
      <c r="Z1556" s="10"/>
      <c r="AA1556" s="10"/>
      <c r="AB1556" s="10"/>
      <c r="AC1556" s="10"/>
      <c r="AD1556" s="10"/>
      <c r="AE1556" s="10"/>
      <c r="AF1556" s="10"/>
      <c r="AG1556" s="10"/>
      <c r="AH1556" s="10"/>
      <c r="AI1556" s="10"/>
      <c r="AJ1556" s="10"/>
      <c r="AK1556" s="10"/>
      <c r="AL1556" s="10"/>
      <c r="AM1556" s="10"/>
      <c r="AN1556" s="10"/>
      <c r="AO1556" s="10"/>
      <c r="AP1556" s="10"/>
      <c r="AQ1556" s="10"/>
      <c r="AR1556" s="10"/>
      <c r="AS1556" s="10"/>
      <c r="AT1556" s="10"/>
      <c r="AU1556" s="10"/>
      <c r="AV1556" s="10"/>
      <c r="AW1556" s="10"/>
      <c r="AX1556" s="10"/>
      <c r="AY1556" s="10"/>
      <c r="AZ1556" s="10"/>
      <c r="BA1556" s="10"/>
      <c r="BB1556" s="10"/>
      <c r="BC1556" s="10"/>
      <c r="BD1556" s="10"/>
      <c r="BE1556" s="10"/>
      <c r="BF1556" s="10"/>
      <c r="BG1556" s="10"/>
      <c r="BH1556" s="10"/>
    </row>
    <row r="1557" spans="1:60" s="83" customFormat="1" x14ac:dyDescent="0.25">
      <c r="A1557" s="91"/>
      <c r="B1557" s="92"/>
      <c r="O1557" s="10"/>
      <c r="P1557" s="10"/>
      <c r="Q1557" s="10"/>
      <c r="R1557" s="10"/>
      <c r="S1557" s="10"/>
      <c r="T1557" s="10"/>
      <c r="U1557" s="10"/>
      <c r="V1557" s="10"/>
      <c r="W1557" s="10"/>
      <c r="X1557" s="10"/>
      <c r="Y1557" s="10"/>
      <c r="Z1557" s="10"/>
      <c r="AA1557" s="10"/>
      <c r="AB1557" s="10"/>
      <c r="AC1557" s="10"/>
      <c r="AD1557" s="10"/>
      <c r="AE1557" s="10"/>
      <c r="AF1557" s="10"/>
      <c r="AG1557" s="10"/>
      <c r="AH1557" s="10"/>
      <c r="AI1557" s="10"/>
      <c r="AJ1557" s="10"/>
      <c r="AK1557" s="10"/>
      <c r="AL1557" s="10"/>
      <c r="AM1557" s="10"/>
      <c r="AN1557" s="10"/>
      <c r="AO1557" s="10"/>
      <c r="AP1557" s="10"/>
      <c r="AQ1557" s="10"/>
      <c r="AR1557" s="10"/>
      <c r="AS1557" s="10"/>
      <c r="AT1557" s="10"/>
      <c r="AU1557" s="10"/>
      <c r="AV1557" s="10"/>
      <c r="AW1557" s="10"/>
      <c r="AX1557" s="10"/>
      <c r="AY1557" s="10"/>
      <c r="AZ1557" s="10"/>
      <c r="BA1557" s="10"/>
      <c r="BB1557" s="10"/>
      <c r="BC1557" s="10"/>
      <c r="BD1557" s="10"/>
      <c r="BE1557" s="10"/>
      <c r="BF1557" s="10"/>
      <c r="BG1557" s="10"/>
      <c r="BH1557" s="10"/>
    </row>
    <row r="1558" spans="1:60" s="83" customFormat="1" x14ac:dyDescent="0.25">
      <c r="A1558" s="91"/>
      <c r="B1558" s="92"/>
      <c r="O1558" s="10"/>
      <c r="P1558" s="10"/>
      <c r="Q1558" s="10"/>
      <c r="R1558" s="10"/>
      <c r="S1558" s="10"/>
      <c r="T1558" s="10"/>
      <c r="U1558" s="10"/>
      <c r="V1558" s="10"/>
      <c r="W1558" s="10"/>
      <c r="X1558" s="10"/>
      <c r="Y1558" s="10"/>
      <c r="Z1558" s="10"/>
      <c r="AA1558" s="10"/>
      <c r="AB1558" s="10"/>
      <c r="AC1558" s="10"/>
      <c r="AD1558" s="10"/>
      <c r="AE1558" s="10"/>
      <c r="AF1558" s="10"/>
      <c r="AG1558" s="10"/>
      <c r="AH1558" s="10"/>
      <c r="AI1558" s="10"/>
      <c r="AJ1558" s="10"/>
      <c r="AK1558" s="10"/>
      <c r="AL1558" s="10"/>
      <c r="AM1558" s="10"/>
      <c r="AN1558" s="10"/>
      <c r="AO1558" s="10"/>
      <c r="AP1558" s="10"/>
      <c r="AQ1558" s="10"/>
      <c r="AR1558" s="10"/>
      <c r="AS1558" s="10"/>
      <c r="AT1558" s="10"/>
      <c r="AU1558" s="10"/>
      <c r="AV1558" s="10"/>
      <c r="AW1558" s="10"/>
      <c r="AX1558" s="10"/>
      <c r="AY1558" s="10"/>
      <c r="AZ1558" s="10"/>
      <c r="BA1558" s="10"/>
      <c r="BB1558" s="10"/>
      <c r="BC1558" s="10"/>
      <c r="BD1558" s="10"/>
      <c r="BE1558" s="10"/>
      <c r="BF1558" s="10"/>
      <c r="BG1558" s="10"/>
      <c r="BH1558" s="10"/>
    </row>
    <row r="1559" spans="1:60" s="83" customFormat="1" x14ac:dyDescent="0.25">
      <c r="A1559" s="91"/>
      <c r="B1559" s="92"/>
      <c r="O1559" s="10"/>
      <c r="P1559" s="10"/>
      <c r="Q1559" s="10"/>
      <c r="R1559" s="10"/>
      <c r="S1559" s="10"/>
      <c r="T1559" s="10"/>
      <c r="U1559" s="10"/>
      <c r="V1559" s="10"/>
      <c r="W1559" s="10"/>
      <c r="X1559" s="10"/>
      <c r="Y1559" s="10"/>
      <c r="Z1559" s="10"/>
      <c r="AA1559" s="10"/>
      <c r="AB1559" s="10"/>
      <c r="AC1559" s="10"/>
      <c r="AD1559" s="10"/>
      <c r="AE1559" s="10"/>
      <c r="AF1559" s="10"/>
      <c r="AG1559" s="10"/>
      <c r="AH1559" s="10"/>
      <c r="AI1559" s="10"/>
      <c r="AJ1559" s="10"/>
      <c r="AK1559" s="10"/>
      <c r="AL1559" s="10"/>
      <c r="AM1559" s="10"/>
      <c r="AN1559" s="10"/>
      <c r="AO1559" s="10"/>
      <c r="AP1559" s="10"/>
      <c r="AQ1559" s="10"/>
      <c r="AR1559" s="10"/>
      <c r="AS1559" s="10"/>
      <c r="AT1559" s="10"/>
      <c r="AU1559" s="10"/>
      <c r="AV1559" s="10"/>
      <c r="AW1559" s="10"/>
      <c r="AX1559" s="10"/>
      <c r="AY1559" s="10"/>
      <c r="AZ1559" s="10"/>
      <c r="BA1559" s="10"/>
      <c r="BB1559" s="10"/>
      <c r="BC1559" s="10"/>
      <c r="BD1559" s="10"/>
      <c r="BE1559" s="10"/>
      <c r="BF1559" s="10"/>
      <c r="BG1559" s="10"/>
      <c r="BH1559" s="10"/>
    </row>
    <row r="1560" spans="1:60" s="83" customFormat="1" x14ac:dyDescent="0.25">
      <c r="A1560" s="91"/>
      <c r="B1560" s="92"/>
      <c r="O1560" s="10"/>
      <c r="P1560" s="10"/>
      <c r="Q1560" s="10"/>
      <c r="R1560" s="10"/>
      <c r="S1560" s="10"/>
      <c r="T1560" s="10"/>
      <c r="U1560" s="10"/>
      <c r="V1560" s="10"/>
      <c r="W1560" s="10"/>
      <c r="X1560" s="10"/>
      <c r="Y1560" s="10"/>
      <c r="Z1560" s="10"/>
      <c r="AA1560" s="10"/>
      <c r="AB1560" s="10"/>
      <c r="AC1560" s="10"/>
      <c r="AD1560" s="10"/>
      <c r="AE1560" s="10"/>
      <c r="AF1560" s="10"/>
      <c r="AG1560" s="10"/>
      <c r="AH1560" s="10"/>
      <c r="AI1560" s="10"/>
      <c r="AJ1560" s="10"/>
      <c r="AK1560" s="10"/>
      <c r="AL1560" s="10"/>
      <c r="AM1560" s="10"/>
      <c r="AN1560" s="10"/>
      <c r="AO1560" s="10"/>
      <c r="AP1560" s="10"/>
      <c r="AQ1560" s="10"/>
      <c r="AR1560" s="10"/>
      <c r="AS1560" s="10"/>
      <c r="AT1560" s="10"/>
      <c r="AU1560" s="10"/>
      <c r="AV1560" s="10"/>
      <c r="AW1560" s="10"/>
      <c r="AX1560" s="10"/>
      <c r="AY1560" s="10"/>
      <c r="AZ1560" s="10"/>
      <c r="BA1560" s="10"/>
      <c r="BB1560" s="10"/>
      <c r="BC1560" s="10"/>
      <c r="BD1560" s="10"/>
      <c r="BE1560" s="10"/>
      <c r="BF1560" s="10"/>
      <c r="BG1560" s="10"/>
      <c r="BH1560" s="10"/>
    </row>
    <row r="1561" spans="1:60" s="83" customFormat="1" x14ac:dyDescent="0.25">
      <c r="A1561" s="91"/>
      <c r="B1561" s="92"/>
      <c r="O1561" s="10"/>
      <c r="P1561" s="10"/>
      <c r="Q1561" s="10"/>
      <c r="R1561" s="10"/>
      <c r="S1561" s="10"/>
      <c r="T1561" s="10"/>
      <c r="U1561" s="10"/>
      <c r="V1561" s="10"/>
      <c r="W1561" s="10"/>
      <c r="X1561" s="10"/>
      <c r="Y1561" s="10"/>
      <c r="Z1561" s="10"/>
      <c r="AA1561" s="10"/>
      <c r="AB1561" s="10"/>
      <c r="AC1561" s="10"/>
      <c r="AD1561" s="10"/>
      <c r="AE1561" s="10"/>
      <c r="AF1561" s="10"/>
      <c r="AG1561" s="10"/>
      <c r="AH1561" s="10"/>
      <c r="AI1561" s="10"/>
      <c r="AJ1561" s="10"/>
      <c r="AK1561" s="10"/>
      <c r="AL1561" s="10"/>
      <c r="AM1561" s="10"/>
      <c r="AN1561" s="10"/>
      <c r="AO1561" s="10"/>
      <c r="AP1561" s="10"/>
      <c r="AQ1561" s="10"/>
      <c r="AR1561" s="10"/>
      <c r="AS1561" s="10"/>
      <c r="AT1561" s="10"/>
      <c r="AU1561" s="10"/>
      <c r="AV1561" s="10"/>
      <c r="AW1561" s="10"/>
      <c r="AX1561" s="10"/>
      <c r="AY1561" s="10"/>
      <c r="AZ1561" s="10"/>
      <c r="BA1561" s="10"/>
      <c r="BB1561" s="10"/>
      <c r="BC1561" s="10"/>
      <c r="BD1561" s="10"/>
      <c r="BE1561" s="10"/>
      <c r="BF1561" s="10"/>
      <c r="BG1561" s="10"/>
      <c r="BH1561" s="10"/>
    </row>
    <row r="1562" spans="1:60" s="83" customFormat="1" x14ac:dyDescent="0.25">
      <c r="A1562" s="91"/>
      <c r="B1562" s="92"/>
      <c r="O1562" s="10"/>
      <c r="P1562" s="10"/>
      <c r="Q1562" s="10"/>
      <c r="R1562" s="10"/>
      <c r="S1562" s="10"/>
      <c r="T1562" s="10"/>
      <c r="U1562" s="10"/>
      <c r="V1562" s="10"/>
      <c r="W1562" s="10"/>
      <c r="X1562" s="10"/>
      <c r="Y1562" s="10"/>
      <c r="Z1562" s="10"/>
      <c r="AA1562" s="10"/>
      <c r="AB1562" s="10"/>
      <c r="AC1562" s="10"/>
      <c r="AD1562" s="10"/>
      <c r="AE1562" s="10"/>
      <c r="AF1562" s="10"/>
      <c r="AG1562" s="10"/>
      <c r="AH1562" s="10"/>
      <c r="AI1562" s="10"/>
      <c r="AJ1562" s="10"/>
      <c r="AK1562" s="10"/>
      <c r="AL1562" s="10"/>
      <c r="AM1562" s="10"/>
      <c r="AN1562" s="10"/>
      <c r="AO1562" s="10"/>
      <c r="AP1562" s="10"/>
      <c r="AQ1562" s="10"/>
      <c r="AR1562" s="10"/>
      <c r="AS1562" s="10"/>
      <c r="AT1562" s="10"/>
      <c r="AU1562" s="10"/>
      <c r="AV1562" s="10"/>
      <c r="AW1562" s="10"/>
      <c r="AX1562" s="10"/>
      <c r="AY1562" s="10"/>
      <c r="AZ1562" s="10"/>
      <c r="BA1562" s="10"/>
      <c r="BB1562" s="10"/>
      <c r="BC1562" s="10"/>
      <c r="BD1562" s="10"/>
      <c r="BE1562" s="10"/>
      <c r="BF1562" s="10"/>
      <c r="BG1562" s="10"/>
      <c r="BH1562" s="10"/>
    </row>
    <row r="1563" spans="1:60" s="83" customFormat="1" x14ac:dyDescent="0.25">
      <c r="A1563" s="91"/>
      <c r="B1563" s="92"/>
      <c r="O1563" s="10"/>
      <c r="P1563" s="10"/>
      <c r="Q1563" s="10"/>
      <c r="R1563" s="10"/>
      <c r="S1563" s="10"/>
      <c r="T1563" s="10"/>
      <c r="U1563" s="10"/>
      <c r="V1563" s="10"/>
      <c r="W1563" s="10"/>
      <c r="X1563" s="10"/>
      <c r="Y1563" s="10"/>
      <c r="Z1563" s="10"/>
      <c r="AA1563" s="10"/>
      <c r="AB1563" s="10"/>
      <c r="AC1563" s="10"/>
      <c r="AD1563" s="10"/>
      <c r="AE1563" s="10"/>
      <c r="AF1563" s="10"/>
      <c r="AG1563" s="10"/>
      <c r="AH1563" s="10"/>
      <c r="AI1563" s="10"/>
      <c r="AJ1563" s="10"/>
      <c r="AK1563" s="10"/>
      <c r="AL1563" s="10"/>
      <c r="AM1563" s="10"/>
      <c r="AN1563" s="10"/>
      <c r="AO1563" s="10"/>
      <c r="AP1563" s="10"/>
      <c r="AQ1563" s="10"/>
      <c r="AR1563" s="10"/>
      <c r="AS1563" s="10"/>
      <c r="AT1563" s="10"/>
      <c r="AU1563" s="10"/>
      <c r="AV1563" s="10"/>
      <c r="AW1563" s="10"/>
      <c r="AX1563" s="10"/>
      <c r="AY1563" s="10"/>
      <c r="AZ1563" s="10"/>
      <c r="BA1563" s="10"/>
      <c r="BB1563" s="10"/>
      <c r="BC1563" s="10"/>
      <c r="BD1563" s="10"/>
      <c r="BE1563" s="10"/>
      <c r="BF1563" s="10"/>
      <c r="BG1563" s="10"/>
      <c r="BH1563" s="10"/>
    </row>
    <row r="1564" spans="1:60" s="83" customFormat="1" x14ac:dyDescent="0.25">
      <c r="A1564" s="91"/>
      <c r="B1564" s="92"/>
      <c r="O1564" s="10"/>
      <c r="P1564" s="10"/>
      <c r="Q1564" s="10"/>
      <c r="R1564" s="10"/>
      <c r="S1564" s="10"/>
      <c r="T1564" s="10"/>
      <c r="U1564" s="10"/>
      <c r="V1564" s="10"/>
      <c r="W1564" s="10"/>
      <c r="X1564" s="10"/>
      <c r="Y1564" s="10"/>
      <c r="Z1564" s="10"/>
      <c r="AA1564" s="10"/>
      <c r="AB1564" s="10"/>
      <c r="AC1564" s="10"/>
      <c r="AD1564" s="10"/>
      <c r="AE1564" s="10"/>
      <c r="AF1564" s="10"/>
      <c r="AG1564" s="10"/>
      <c r="AH1564" s="10"/>
      <c r="AI1564" s="10"/>
      <c r="AJ1564" s="10"/>
      <c r="AK1564" s="10"/>
      <c r="AL1564" s="10"/>
      <c r="AM1564" s="10"/>
      <c r="AN1564" s="10"/>
      <c r="AO1564" s="10"/>
      <c r="AP1564" s="10"/>
      <c r="AQ1564" s="10"/>
      <c r="AR1564" s="10"/>
      <c r="AS1564" s="10"/>
      <c r="AT1564" s="10"/>
      <c r="AU1564" s="10"/>
      <c r="AV1564" s="10"/>
      <c r="AW1564" s="10"/>
      <c r="AX1564" s="10"/>
      <c r="AY1564" s="10"/>
      <c r="AZ1564" s="10"/>
      <c r="BA1564" s="10"/>
      <c r="BB1564" s="10"/>
      <c r="BC1564" s="10"/>
      <c r="BD1564" s="10"/>
      <c r="BE1564" s="10"/>
      <c r="BF1564" s="10"/>
      <c r="BG1564" s="10"/>
      <c r="BH1564" s="10"/>
    </row>
    <row r="1565" spans="1:60" s="83" customFormat="1" x14ac:dyDescent="0.25">
      <c r="A1565" s="91"/>
      <c r="B1565" s="92"/>
      <c r="O1565" s="10"/>
      <c r="P1565" s="10"/>
      <c r="Q1565" s="10"/>
      <c r="R1565" s="10"/>
      <c r="S1565" s="10"/>
      <c r="T1565" s="10"/>
      <c r="U1565" s="10"/>
      <c r="V1565" s="10"/>
      <c r="W1565" s="10"/>
      <c r="X1565" s="10"/>
      <c r="Y1565" s="10"/>
      <c r="Z1565" s="10"/>
      <c r="AA1565" s="10"/>
      <c r="AB1565" s="10"/>
      <c r="AC1565" s="10"/>
      <c r="AD1565" s="10"/>
      <c r="AE1565" s="10"/>
      <c r="AF1565" s="10"/>
      <c r="AG1565" s="10"/>
      <c r="AH1565" s="10"/>
      <c r="AI1565" s="10"/>
      <c r="AJ1565" s="10"/>
      <c r="AK1565" s="10"/>
      <c r="AL1565" s="10"/>
      <c r="AM1565" s="10"/>
      <c r="AN1565" s="10"/>
      <c r="AO1565" s="10"/>
      <c r="AP1565" s="10"/>
      <c r="AQ1565" s="10"/>
      <c r="AR1565" s="10"/>
      <c r="AS1565" s="10"/>
      <c r="AT1565" s="10"/>
      <c r="AU1565" s="10"/>
      <c r="AV1565" s="10"/>
      <c r="AW1565" s="10"/>
      <c r="AX1565" s="10"/>
      <c r="AY1565" s="10"/>
      <c r="AZ1565" s="10"/>
      <c r="BA1565" s="10"/>
      <c r="BB1565" s="10"/>
      <c r="BC1565" s="10"/>
      <c r="BD1565" s="10"/>
      <c r="BE1565" s="10"/>
      <c r="BF1565" s="10"/>
      <c r="BG1565" s="10"/>
      <c r="BH1565" s="10"/>
    </row>
    <row r="1566" spans="1:60" s="83" customFormat="1" x14ac:dyDescent="0.25">
      <c r="A1566" s="91"/>
      <c r="B1566" s="92"/>
      <c r="O1566" s="10"/>
      <c r="P1566" s="10"/>
      <c r="Q1566" s="10"/>
      <c r="R1566" s="10"/>
      <c r="S1566" s="10"/>
      <c r="T1566" s="10"/>
      <c r="U1566" s="10"/>
      <c r="V1566" s="10"/>
      <c r="W1566" s="10"/>
      <c r="X1566" s="10"/>
      <c r="Y1566" s="10"/>
      <c r="Z1566" s="10"/>
      <c r="AA1566" s="10"/>
      <c r="AB1566" s="10"/>
      <c r="AC1566" s="10"/>
      <c r="AD1566" s="10"/>
      <c r="AE1566" s="10"/>
      <c r="AF1566" s="10"/>
      <c r="AG1566" s="10"/>
      <c r="AH1566" s="10"/>
      <c r="AI1566" s="10"/>
      <c r="AJ1566" s="10"/>
      <c r="AK1566" s="10"/>
      <c r="AL1566" s="10"/>
      <c r="AM1566" s="10"/>
      <c r="AN1566" s="10"/>
      <c r="AO1566" s="10"/>
      <c r="AP1566" s="10"/>
      <c r="AQ1566" s="10"/>
      <c r="AR1566" s="10"/>
      <c r="AS1566" s="10"/>
      <c r="AT1566" s="10"/>
      <c r="AU1566" s="10"/>
      <c r="AV1566" s="10"/>
      <c r="AW1566" s="10"/>
      <c r="AX1566" s="10"/>
      <c r="AY1566" s="10"/>
      <c r="AZ1566" s="10"/>
      <c r="BA1566" s="10"/>
      <c r="BB1566" s="10"/>
      <c r="BC1566" s="10"/>
      <c r="BD1566" s="10"/>
      <c r="BE1566" s="10"/>
      <c r="BF1566" s="10"/>
      <c r="BG1566" s="10"/>
      <c r="BH1566" s="10"/>
    </row>
    <row r="1567" spans="1:60" s="83" customFormat="1" x14ac:dyDescent="0.25">
      <c r="A1567" s="91"/>
      <c r="B1567" s="92"/>
      <c r="O1567" s="10"/>
      <c r="P1567" s="10"/>
      <c r="Q1567" s="10"/>
      <c r="R1567" s="10"/>
      <c r="S1567" s="10"/>
      <c r="T1567" s="10"/>
      <c r="U1567" s="10"/>
      <c r="V1567" s="10"/>
      <c r="W1567" s="10"/>
      <c r="X1567" s="10"/>
      <c r="Y1567" s="10"/>
      <c r="Z1567" s="10"/>
      <c r="AA1567" s="10"/>
      <c r="AB1567" s="10"/>
      <c r="AC1567" s="10"/>
      <c r="AD1567" s="10"/>
      <c r="AE1567" s="10"/>
      <c r="AF1567" s="10"/>
      <c r="AG1567" s="10"/>
      <c r="AH1567" s="10"/>
      <c r="AI1567" s="10"/>
      <c r="AJ1567" s="10"/>
      <c r="AK1567" s="10"/>
      <c r="AL1567" s="10"/>
      <c r="AM1567" s="10"/>
      <c r="AN1567" s="10"/>
      <c r="AO1567" s="10"/>
      <c r="AP1567" s="10"/>
      <c r="AQ1567" s="10"/>
      <c r="AR1567" s="10"/>
      <c r="AS1567" s="10"/>
      <c r="AT1567" s="10"/>
      <c r="AU1567" s="10"/>
      <c r="AV1567" s="10"/>
      <c r="AW1567" s="10"/>
      <c r="AX1567" s="10"/>
      <c r="AY1567" s="10"/>
      <c r="AZ1567" s="10"/>
      <c r="BA1567" s="10"/>
      <c r="BB1567" s="10"/>
      <c r="BC1567" s="10"/>
      <c r="BD1567" s="10"/>
      <c r="BE1567" s="10"/>
      <c r="BF1567" s="10"/>
      <c r="BG1567" s="10"/>
      <c r="BH1567" s="10"/>
    </row>
    <row r="1568" spans="1:60" s="83" customFormat="1" x14ac:dyDescent="0.25">
      <c r="A1568" s="91"/>
      <c r="B1568" s="92"/>
      <c r="O1568" s="10"/>
      <c r="P1568" s="10"/>
      <c r="Q1568" s="10"/>
      <c r="R1568" s="10"/>
      <c r="S1568" s="10"/>
      <c r="T1568" s="10"/>
      <c r="U1568" s="10"/>
      <c r="V1568" s="10"/>
      <c r="W1568" s="10"/>
      <c r="X1568" s="10"/>
      <c r="Y1568" s="10"/>
      <c r="Z1568" s="10"/>
      <c r="AA1568" s="10"/>
      <c r="AB1568" s="10"/>
      <c r="AC1568" s="10"/>
      <c r="AD1568" s="10"/>
      <c r="AE1568" s="10"/>
      <c r="AF1568" s="10"/>
      <c r="AG1568" s="10"/>
      <c r="AH1568" s="10"/>
      <c r="AI1568" s="10"/>
      <c r="AJ1568" s="10"/>
      <c r="AK1568" s="10"/>
      <c r="AL1568" s="10"/>
      <c r="AM1568" s="10"/>
      <c r="AN1568" s="10"/>
      <c r="AO1568" s="10"/>
      <c r="AP1568" s="10"/>
      <c r="AQ1568" s="10"/>
      <c r="AR1568" s="10"/>
      <c r="AS1568" s="10"/>
      <c r="AT1568" s="10"/>
      <c r="AU1568" s="10"/>
      <c r="AV1568" s="10"/>
      <c r="AW1568" s="10"/>
      <c r="AX1568" s="10"/>
      <c r="AY1568" s="10"/>
      <c r="AZ1568" s="10"/>
      <c r="BA1568" s="10"/>
      <c r="BB1568" s="10"/>
      <c r="BC1568" s="10"/>
      <c r="BD1568" s="10"/>
      <c r="BE1568" s="10"/>
      <c r="BF1568" s="10"/>
      <c r="BG1568" s="10"/>
      <c r="BH1568" s="10"/>
    </row>
    <row r="1569" spans="1:60" s="83" customFormat="1" x14ac:dyDescent="0.25">
      <c r="A1569" s="91"/>
      <c r="B1569" s="92"/>
      <c r="O1569" s="10"/>
      <c r="P1569" s="10"/>
      <c r="Q1569" s="10"/>
      <c r="R1569" s="10"/>
      <c r="S1569" s="10"/>
      <c r="T1569" s="10"/>
      <c r="U1569" s="10"/>
      <c r="V1569" s="10"/>
      <c r="W1569" s="10"/>
      <c r="X1569" s="10"/>
      <c r="Y1569" s="10"/>
      <c r="Z1569" s="10"/>
      <c r="AA1569" s="10"/>
      <c r="AB1569" s="10"/>
      <c r="AC1569" s="10"/>
      <c r="AD1569" s="10"/>
      <c r="AE1569" s="10"/>
      <c r="AF1569" s="10"/>
      <c r="AG1569" s="10"/>
      <c r="AH1569" s="10"/>
      <c r="AI1569" s="10"/>
      <c r="AJ1569" s="10"/>
      <c r="AK1569" s="10"/>
      <c r="AL1569" s="10"/>
      <c r="AM1569" s="10"/>
      <c r="AN1569" s="10"/>
      <c r="AO1569" s="10"/>
      <c r="AP1569" s="10"/>
      <c r="AQ1569" s="10"/>
      <c r="AR1569" s="10"/>
      <c r="AS1569" s="10"/>
      <c r="AT1569" s="10"/>
      <c r="AU1569" s="10"/>
      <c r="AV1569" s="10"/>
      <c r="AW1569" s="10"/>
      <c r="AX1569" s="10"/>
      <c r="AY1569" s="10"/>
      <c r="AZ1569" s="10"/>
      <c r="BA1569" s="10"/>
      <c r="BB1569" s="10"/>
      <c r="BC1569" s="10"/>
      <c r="BD1569" s="10"/>
      <c r="BE1569" s="10"/>
      <c r="BF1569" s="10"/>
      <c r="BG1569" s="10"/>
      <c r="BH1569" s="10"/>
    </row>
    <row r="1570" spans="1:60" s="83" customFormat="1" x14ac:dyDescent="0.25">
      <c r="A1570" s="91"/>
      <c r="B1570" s="92"/>
      <c r="O1570" s="10"/>
      <c r="P1570" s="10"/>
      <c r="Q1570" s="10"/>
      <c r="R1570" s="10"/>
      <c r="S1570" s="10"/>
      <c r="T1570" s="10"/>
      <c r="U1570" s="10"/>
      <c r="V1570" s="10"/>
      <c r="W1570" s="10"/>
      <c r="X1570" s="10"/>
      <c r="Y1570" s="10"/>
      <c r="Z1570" s="10"/>
      <c r="AA1570" s="10"/>
      <c r="AB1570" s="10"/>
      <c r="AC1570" s="10"/>
      <c r="AD1570" s="10"/>
      <c r="AE1570" s="10"/>
      <c r="AF1570" s="10"/>
      <c r="AG1570" s="10"/>
      <c r="AH1570" s="10"/>
      <c r="AI1570" s="10"/>
      <c r="AJ1570" s="10"/>
      <c r="AK1570" s="10"/>
      <c r="AL1570" s="10"/>
      <c r="AM1570" s="10"/>
      <c r="AN1570" s="10"/>
      <c r="AO1570" s="10"/>
      <c r="AP1570" s="10"/>
      <c r="AQ1570" s="10"/>
      <c r="AR1570" s="10"/>
      <c r="AS1570" s="10"/>
      <c r="AT1570" s="10"/>
      <c r="AU1570" s="10"/>
      <c r="AV1570" s="10"/>
      <c r="AW1570" s="10"/>
      <c r="AX1570" s="10"/>
      <c r="AY1570" s="10"/>
      <c r="AZ1570" s="10"/>
      <c r="BA1570" s="10"/>
      <c r="BB1570" s="10"/>
      <c r="BC1570" s="10"/>
      <c r="BD1570" s="10"/>
      <c r="BE1570" s="10"/>
      <c r="BF1570" s="10"/>
      <c r="BG1570" s="10"/>
      <c r="BH1570" s="10"/>
    </row>
    <row r="1571" spans="1:60" s="83" customFormat="1" x14ac:dyDescent="0.25">
      <c r="A1571" s="91"/>
      <c r="B1571" s="92"/>
      <c r="O1571" s="10"/>
      <c r="P1571" s="10"/>
      <c r="Q1571" s="10"/>
      <c r="R1571" s="10"/>
      <c r="S1571" s="10"/>
      <c r="T1571" s="10"/>
      <c r="U1571" s="10"/>
      <c r="V1571" s="10"/>
      <c r="W1571" s="10"/>
      <c r="X1571" s="10"/>
      <c r="Y1571" s="10"/>
      <c r="Z1571" s="10"/>
      <c r="AA1571" s="10"/>
      <c r="AB1571" s="10"/>
      <c r="AC1571" s="10"/>
      <c r="AD1571" s="10"/>
      <c r="AE1571" s="10"/>
      <c r="AF1571" s="10"/>
      <c r="AG1571" s="10"/>
      <c r="AH1571" s="10"/>
      <c r="AI1571" s="10"/>
      <c r="AJ1571" s="10"/>
      <c r="AK1571" s="10"/>
      <c r="AL1571" s="10"/>
      <c r="AM1571" s="10"/>
      <c r="AN1571" s="10"/>
      <c r="AO1571" s="10"/>
      <c r="AP1571" s="10"/>
      <c r="AQ1571" s="10"/>
      <c r="AR1571" s="10"/>
      <c r="AS1571" s="10"/>
      <c r="AT1571" s="10"/>
      <c r="AU1571" s="10"/>
      <c r="AV1571" s="10"/>
      <c r="AW1571" s="10"/>
      <c r="AX1571" s="10"/>
      <c r="AY1571" s="10"/>
      <c r="AZ1571" s="10"/>
      <c r="BA1571" s="10"/>
      <c r="BB1571" s="10"/>
      <c r="BC1571" s="10"/>
      <c r="BD1571" s="10"/>
      <c r="BE1571" s="10"/>
      <c r="BF1571" s="10"/>
      <c r="BG1571" s="10"/>
      <c r="BH1571" s="10"/>
    </row>
    <row r="1572" spans="1:60" s="83" customFormat="1" x14ac:dyDescent="0.25">
      <c r="A1572" s="91"/>
      <c r="B1572" s="92"/>
      <c r="O1572" s="10"/>
      <c r="P1572" s="10"/>
      <c r="Q1572" s="10"/>
      <c r="R1572" s="10"/>
      <c r="S1572" s="10"/>
      <c r="T1572" s="10"/>
      <c r="U1572" s="10"/>
      <c r="V1572" s="10"/>
      <c r="W1572" s="10"/>
      <c r="X1572" s="10"/>
      <c r="Y1572" s="10"/>
      <c r="Z1572" s="10"/>
      <c r="AA1572" s="10"/>
      <c r="AB1572" s="10"/>
      <c r="AC1572" s="10"/>
      <c r="AD1572" s="10"/>
      <c r="AE1572" s="10"/>
      <c r="AF1572" s="10"/>
      <c r="AG1572" s="10"/>
      <c r="AH1572" s="10"/>
      <c r="AI1572" s="10"/>
      <c r="AJ1572" s="10"/>
      <c r="AK1572" s="10"/>
      <c r="AL1572" s="10"/>
      <c r="AM1572" s="10"/>
      <c r="AN1572" s="10"/>
      <c r="AO1572" s="10"/>
      <c r="AP1572" s="10"/>
      <c r="AQ1572" s="10"/>
      <c r="AR1572" s="10"/>
      <c r="AS1572" s="10"/>
      <c r="AT1572" s="10"/>
      <c r="AU1572" s="10"/>
      <c r="AV1572" s="10"/>
      <c r="AW1572" s="10"/>
      <c r="AX1572" s="10"/>
      <c r="AY1572" s="10"/>
      <c r="AZ1572" s="10"/>
      <c r="BA1572" s="10"/>
      <c r="BB1572" s="10"/>
      <c r="BC1572" s="10"/>
      <c r="BD1572" s="10"/>
      <c r="BE1572" s="10"/>
      <c r="BF1572" s="10"/>
      <c r="BG1572" s="10"/>
      <c r="BH1572" s="10"/>
    </row>
    <row r="1573" spans="1:60" s="83" customFormat="1" x14ac:dyDescent="0.25">
      <c r="A1573" s="91"/>
      <c r="B1573" s="92"/>
      <c r="O1573" s="10"/>
      <c r="P1573" s="10"/>
      <c r="Q1573" s="10"/>
      <c r="R1573" s="10"/>
      <c r="S1573" s="10"/>
      <c r="T1573" s="10"/>
      <c r="U1573" s="10"/>
      <c r="V1573" s="10"/>
      <c r="W1573" s="10"/>
      <c r="X1573" s="10"/>
      <c r="Y1573" s="10"/>
      <c r="Z1573" s="10"/>
      <c r="AA1573" s="10"/>
      <c r="AB1573" s="10"/>
      <c r="AC1573" s="10"/>
      <c r="AD1573" s="10"/>
      <c r="AE1573" s="10"/>
      <c r="AF1573" s="10"/>
      <c r="AG1573" s="10"/>
      <c r="AH1573" s="10"/>
      <c r="AI1573" s="10"/>
      <c r="AJ1573" s="10"/>
      <c r="AK1573" s="10"/>
      <c r="AL1573" s="10"/>
      <c r="AM1573" s="10"/>
      <c r="AN1573" s="10"/>
      <c r="AO1573" s="10"/>
      <c r="AP1573" s="10"/>
      <c r="AQ1573" s="10"/>
      <c r="AR1573" s="10"/>
      <c r="AS1573" s="10"/>
      <c r="AT1573" s="10"/>
      <c r="AU1573" s="10"/>
      <c r="AV1573" s="10"/>
      <c r="AW1573" s="10"/>
      <c r="AX1573" s="10"/>
      <c r="AY1573" s="10"/>
      <c r="AZ1573" s="10"/>
      <c r="BA1573" s="10"/>
      <c r="BB1573" s="10"/>
      <c r="BC1573" s="10"/>
      <c r="BD1573" s="10"/>
      <c r="BE1573" s="10"/>
      <c r="BF1573" s="10"/>
      <c r="BG1573" s="10"/>
      <c r="BH1573" s="10"/>
    </row>
    <row r="1574" spans="1:60" s="83" customFormat="1" x14ac:dyDescent="0.25">
      <c r="A1574" s="91"/>
      <c r="B1574" s="92"/>
      <c r="O1574" s="10"/>
      <c r="P1574" s="10"/>
      <c r="Q1574" s="10"/>
      <c r="R1574" s="10"/>
      <c r="S1574" s="10"/>
      <c r="T1574" s="10"/>
      <c r="U1574" s="10"/>
      <c r="V1574" s="10"/>
      <c r="W1574" s="10"/>
      <c r="X1574" s="10"/>
      <c r="Y1574" s="10"/>
      <c r="Z1574" s="10"/>
      <c r="AA1574" s="10"/>
      <c r="AB1574" s="10"/>
      <c r="AC1574" s="10"/>
      <c r="AD1574" s="10"/>
      <c r="AE1574" s="10"/>
      <c r="AF1574" s="10"/>
      <c r="AG1574" s="10"/>
      <c r="AH1574" s="10"/>
      <c r="AI1574" s="10"/>
      <c r="AJ1574" s="10"/>
      <c r="AK1574" s="10"/>
      <c r="AL1574" s="10"/>
      <c r="AM1574" s="10"/>
      <c r="AN1574" s="10"/>
      <c r="AO1574" s="10"/>
      <c r="AP1574" s="10"/>
      <c r="AQ1574" s="10"/>
      <c r="AR1574" s="10"/>
      <c r="AS1574" s="10"/>
      <c r="AT1574" s="10"/>
      <c r="AU1574" s="10"/>
      <c r="AV1574" s="10"/>
      <c r="AW1574" s="10"/>
      <c r="AX1574" s="10"/>
      <c r="AY1574" s="10"/>
      <c r="AZ1574" s="10"/>
      <c r="BA1574" s="10"/>
      <c r="BB1574" s="10"/>
      <c r="BC1574" s="10"/>
      <c r="BD1574" s="10"/>
      <c r="BE1574" s="10"/>
      <c r="BF1574" s="10"/>
      <c r="BG1574" s="10"/>
      <c r="BH1574" s="10"/>
    </row>
    <row r="1575" spans="1:60" s="83" customFormat="1" x14ac:dyDescent="0.25">
      <c r="A1575" s="91"/>
      <c r="B1575" s="92"/>
      <c r="O1575" s="10"/>
      <c r="P1575" s="10"/>
      <c r="Q1575" s="10"/>
      <c r="R1575" s="10"/>
      <c r="S1575" s="10"/>
      <c r="T1575" s="10"/>
      <c r="U1575" s="10"/>
      <c r="V1575" s="10"/>
      <c r="W1575" s="10"/>
      <c r="X1575" s="10"/>
      <c r="Y1575" s="10"/>
      <c r="Z1575" s="10"/>
      <c r="AA1575" s="10"/>
      <c r="AB1575" s="10"/>
      <c r="AC1575" s="10"/>
      <c r="AD1575" s="10"/>
      <c r="AE1575" s="10"/>
      <c r="AF1575" s="10"/>
      <c r="AG1575" s="10"/>
      <c r="AH1575" s="10"/>
      <c r="AI1575" s="10"/>
      <c r="AJ1575" s="10"/>
      <c r="AK1575" s="10"/>
      <c r="AL1575" s="10"/>
      <c r="AM1575" s="10"/>
      <c r="AN1575" s="10"/>
      <c r="AO1575" s="10"/>
      <c r="AP1575" s="10"/>
      <c r="AQ1575" s="10"/>
      <c r="AR1575" s="10"/>
      <c r="AS1575" s="10"/>
      <c r="AT1575" s="10"/>
      <c r="AU1575" s="10"/>
      <c r="AV1575" s="10"/>
      <c r="AW1575" s="10"/>
      <c r="AX1575" s="10"/>
      <c r="AY1575" s="10"/>
      <c r="AZ1575" s="10"/>
      <c r="BA1575" s="10"/>
      <c r="BB1575" s="10"/>
      <c r="BC1575" s="10"/>
      <c r="BD1575" s="10"/>
      <c r="BE1575" s="10"/>
      <c r="BF1575" s="10"/>
      <c r="BG1575" s="10"/>
      <c r="BH1575" s="10"/>
    </row>
    <row r="1576" spans="1:60" s="83" customFormat="1" x14ac:dyDescent="0.25">
      <c r="A1576" s="91"/>
      <c r="B1576" s="92"/>
      <c r="O1576" s="10"/>
      <c r="P1576" s="10"/>
      <c r="Q1576" s="10"/>
      <c r="R1576" s="10"/>
      <c r="S1576" s="10"/>
      <c r="T1576" s="10"/>
      <c r="U1576" s="10"/>
      <c r="V1576" s="10"/>
      <c r="W1576" s="10"/>
      <c r="X1576" s="10"/>
      <c r="Y1576" s="10"/>
      <c r="Z1576" s="10"/>
      <c r="AA1576" s="10"/>
      <c r="AB1576" s="10"/>
      <c r="AC1576" s="10"/>
      <c r="AD1576" s="10"/>
      <c r="AE1576" s="10"/>
      <c r="AF1576" s="10"/>
      <c r="AG1576" s="10"/>
      <c r="AH1576" s="10"/>
      <c r="AI1576" s="10"/>
      <c r="AJ1576" s="10"/>
      <c r="AK1576" s="10"/>
      <c r="AL1576" s="10"/>
      <c r="AM1576" s="10"/>
      <c r="AN1576" s="10"/>
      <c r="AO1576" s="10"/>
      <c r="AP1576" s="10"/>
      <c r="AQ1576" s="10"/>
      <c r="AR1576" s="10"/>
      <c r="AS1576" s="10"/>
      <c r="AT1576" s="10"/>
      <c r="AU1576" s="10"/>
      <c r="AV1576" s="10"/>
      <c r="AW1576" s="10"/>
      <c r="AX1576" s="10"/>
      <c r="AY1576" s="10"/>
      <c r="AZ1576" s="10"/>
      <c r="BA1576" s="10"/>
      <c r="BB1576" s="10"/>
      <c r="BC1576" s="10"/>
      <c r="BD1576" s="10"/>
      <c r="BE1576" s="10"/>
      <c r="BF1576" s="10"/>
      <c r="BG1576" s="10"/>
      <c r="BH1576" s="10"/>
    </row>
    <row r="1577" spans="1:60" s="83" customFormat="1" x14ac:dyDescent="0.25">
      <c r="A1577" s="91"/>
      <c r="B1577" s="92"/>
      <c r="O1577" s="10"/>
      <c r="P1577" s="10"/>
      <c r="Q1577" s="10"/>
      <c r="R1577" s="10"/>
      <c r="S1577" s="10"/>
      <c r="T1577" s="10"/>
      <c r="U1577" s="10"/>
      <c r="V1577" s="10"/>
      <c r="W1577" s="10"/>
      <c r="X1577" s="10"/>
      <c r="Y1577" s="10"/>
      <c r="Z1577" s="10"/>
      <c r="AA1577" s="10"/>
      <c r="AB1577" s="10"/>
      <c r="AC1577" s="10"/>
      <c r="AD1577" s="10"/>
      <c r="AE1577" s="10"/>
      <c r="AF1577" s="10"/>
      <c r="AG1577" s="10"/>
      <c r="AH1577" s="10"/>
      <c r="AI1577" s="10"/>
      <c r="AJ1577" s="10"/>
      <c r="AK1577" s="10"/>
      <c r="AL1577" s="10"/>
      <c r="AM1577" s="10"/>
      <c r="AN1577" s="10"/>
      <c r="AO1577" s="10"/>
      <c r="AP1577" s="10"/>
      <c r="AQ1577" s="10"/>
      <c r="AR1577" s="10"/>
      <c r="AS1577" s="10"/>
      <c r="AT1577" s="10"/>
      <c r="AU1577" s="10"/>
      <c r="AV1577" s="10"/>
      <c r="AW1577" s="10"/>
      <c r="AX1577" s="10"/>
      <c r="AY1577" s="10"/>
      <c r="AZ1577" s="10"/>
      <c r="BA1577" s="10"/>
      <c r="BB1577" s="10"/>
      <c r="BC1577" s="10"/>
      <c r="BD1577" s="10"/>
      <c r="BE1577" s="10"/>
      <c r="BF1577" s="10"/>
      <c r="BG1577" s="10"/>
      <c r="BH1577" s="10"/>
    </row>
    <row r="1578" spans="1:60" s="83" customFormat="1" x14ac:dyDescent="0.25">
      <c r="A1578" s="91"/>
      <c r="B1578" s="92"/>
      <c r="O1578" s="10"/>
      <c r="P1578" s="10"/>
      <c r="Q1578" s="10"/>
      <c r="R1578" s="10"/>
      <c r="S1578" s="10"/>
      <c r="T1578" s="10"/>
      <c r="U1578" s="10"/>
      <c r="V1578" s="10"/>
      <c r="W1578" s="10"/>
      <c r="X1578" s="10"/>
      <c r="Y1578" s="10"/>
      <c r="Z1578" s="10"/>
      <c r="AA1578" s="10"/>
      <c r="AB1578" s="10"/>
      <c r="AC1578" s="10"/>
      <c r="AD1578" s="10"/>
      <c r="AE1578" s="10"/>
      <c r="AF1578" s="10"/>
      <c r="AG1578" s="10"/>
      <c r="AH1578" s="10"/>
      <c r="AI1578" s="10"/>
      <c r="AJ1578" s="10"/>
      <c r="AK1578" s="10"/>
      <c r="AL1578" s="10"/>
      <c r="AM1578" s="10"/>
      <c r="AN1578" s="10"/>
      <c r="AO1578" s="10"/>
      <c r="AP1578" s="10"/>
      <c r="AQ1578" s="10"/>
      <c r="AR1578" s="10"/>
      <c r="AS1578" s="10"/>
      <c r="AT1578" s="10"/>
      <c r="AU1578" s="10"/>
      <c r="AV1578" s="10"/>
      <c r="AW1578" s="10"/>
      <c r="AX1578" s="10"/>
      <c r="AY1578" s="10"/>
      <c r="AZ1578" s="10"/>
      <c r="BA1578" s="10"/>
      <c r="BB1578" s="10"/>
      <c r="BC1578" s="10"/>
      <c r="BD1578" s="10"/>
      <c r="BE1578" s="10"/>
      <c r="BF1578" s="10"/>
      <c r="BG1578" s="10"/>
      <c r="BH1578" s="10"/>
    </row>
    <row r="1579" spans="1:60" s="83" customFormat="1" x14ac:dyDescent="0.25">
      <c r="A1579" s="91"/>
      <c r="B1579" s="92"/>
      <c r="O1579" s="10"/>
      <c r="P1579" s="10"/>
      <c r="Q1579" s="10"/>
      <c r="R1579" s="10"/>
      <c r="S1579" s="10"/>
      <c r="T1579" s="10"/>
      <c r="U1579" s="10"/>
      <c r="V1579" s="10"/>
      <c r="W1579" s="10"/>
      <c r="X1579" s="10"/>
      <c r="Y1579" s="10"/>
      <c r="Z1579" s="10"/>
      <c r="AA1579" s="10"/>
      <c r="AB1579" s="10"/>
      <c r="AC1579" s="10"/>
      <c r="AD1579" s="10"/>
      <c r="AE1579" s="10"/>
      <c r="AF1579" s="10"/>
      <c r="AG1579" s="10"/>
      <c r="AH1579" s="10"/>
      <c r="AI1579" s="10"/>
      <c r="AJ1579" s="10"/>
      <c r="AK1579" s="10"/>
      <c r="AL1579" s="10"/>
      <c r="AM1579" s="10"/>
      <c r="AN1579" s="10"/>
      <c r="AO1579" s="10"/>
      <c r="AP1579" s="10"/>
      <c r="AQ1579" s="10"/>
      <c r="AR1579" s="10"/>
      <c r="AS1579" s="10"/>
      <c r="AT1579" s="10"/>
      <c r="AU1579" s="10"/>
      <c r="AV1579" s="10"/>
      <c r="AW1579" s="10"/>
      <c r="AX1579" s="10"/>
      <c r="AY1579" s="10"/>
      <c r="AZ1579" s="10"/>
      <c r="BA1579" s="10"/>
      <c r="BB1579" s="10"/>
      <c r="BC1579" s="10"/>
      <c r="BD1579" s="10"/>
      <c r="BE1579" s="10"/>
      <c r="BF1579" s="10"/>
      <c r="BG1579" s="10"/>
      <c r="BH1579" s="10"/>
    </row>
    <row r="1580" spans="1:60" s="83" customFormat="1" x14ac:dyDescent="0.25">
      <c r="A1580" s="91"/>
      <c r="B1580" s="92"/>
      <c r="O1580" s="10"/>
      <c r="P1580" s="10"/>
      <c r="Q1580" s="10"/>
      <c r="R1580" s="10"/>
      <c r="S1580" s="10"/>
      <c r="T1580" s="10"/>
      <c r="U1580" s="10"/>
      <c r="V1580" s="10"/>
      <c r="W1580" s="10"/>
      <c r="X1580" s="10"/>
      <c r="Y1580" s="10"/>
      <c r="Z1580" s="10"/>
      <c r="AA1580" s="10"/>
      <c r="AB1580" s="10"/>
      <c r="AC1580" s="10"/>
      <c r="AD1580" s="10"/>
      <c r="AE1580" s="10"/>
      <c r="AF1580" s="10"/>
      <c r="AG1580" s="10"/>
      <c r="AH1580" s="10"/>
      <c r="AI1580" s="10"/>
      <c r="AJ1580" s="10"/>
      <c r="AK1580" s="10"/>
      <c r="AL1580" s="10"/>
      <c r="AM1580" s="10"/>
      <c r="AN1580" s="10"/>
      <c r="AO1580" s="10"/>
      <c r="AP1580" s="10"/>
      <c r="AQ1580" s="10"/>
      <c r="AR1580" s="10"/>
      <c r="AS1580" s="10"/>
      <c r="AT1580" s="10"/>
      <c r="AU1580" s="10"/>
      <c r="AV1580" s="10"/>
      <c r="AW1580" s="10"/>
      <c r="AX1580" s="10"/>
      <c r="AY1580" s="10"/>
      <c r="AZ1580" s="10"/>
      <c r="BA1580" s="10"/>
      <c r="BB1580" s="10"/>
      <c r="BC1580" s="10"/>
      <c r="BD1580" s="10"/>
      <c r="BE1580" s="10"/>
      <c r="BF1580" s="10"/>
      <c r="BG1580" s="10"/>
      <c r="BH1580" s="10"/>
    </row>
    <row r="1581" spans="1:60" s="83" customFormat="1" x14ac:dyDescent="0.25">
      <c r="A1581" s="91"/>
      <c r="B1581" s="92"/>
      <c r="O1581" s="10"/>
      <c r="P1581" s="10"/>
      <c r="Q1581" s="10"/>
      <c r="R1581" s="10"/>
      <c r="S1581" s="10"/>
      <c r="T1581" s="10"/>
      <c r="U1581" s="10"/>
      <c r="V1581" s="10"/>
      <c r="W1581" s="10"/>
      <c r="X1581" s="10"/>
      <c r="Y1581" s="10"/>
      <c r="Z1581" s="10"/>
      <c r="AA1581" s="10"/>
      <c r="AB1581" s="10"/>
      <c r="AC1581" s="10"/>
      <c r="AD1581" s="10"/>
      <c r="AE1581" s="10"/>
      <c r="AF1581" s="10"/>
      <c r="AG1581" s="10"/>
      <c r="AH1581" s="10"/>
      <c r="AI1581" s="10"/>
      <c r="AJ1581" s="10"/>
      <c r="AK1581" s="10"/>
      <c r="AL1581" s="10"/>
      <c r="AM1581" s="10"/>
      <c r="AN1581" s="10"/>
      <c r="AO1581" s="10"/>
      <c r="AP1581" s="10"/>
      <c r="AQ1581" s="10"/>
      <c r="AR1581" s="10"/>
      <c r="AS1581" s="10"/>
      <c r="AT1581" s="10"/>
      <c r="AU1581" s="10"/>
      <c r="AV1581" s="10"/>
      <c r="AW1581" s="10"/>
      <c r="AX1581" s="10"/>
      <c r="AY1581" s="10"/>
      <c r="AZ1581" s="10"/>
      <c r="BA1581" s="10"/>
      <c r="BB1581" s="10"/>
      <c r="BC1581" s="10"/>
      <c r="BD1581" s="10"/>
      <c r="BE1581" s="10"/>
      <c r="BF1581" s="10"/>
      <c r="BG1581" s="10"/>
      <c r="BH1581" s="10"/>
    </row>
    <row r="1582" spans="1:60" s="83" customFormat="1" x14ac:dyDescent="0.25">
      <c r="A1582" s="91"/>
      <c r="B1582" s="92"/>
      <c r="O1582" s="10"/>
      <c r="P1582" s="10"/>
      <c r="Q1582" s="10"/>
      <c r="R1582" s="10"/>
      <c r="S1582" s="10"/>
      <c r="T1582" s="10"/>
      <c r="U1582" s="10"/>
      <c r="V1582" s="10"/>
      <c r="W1582" s="10"/>
      <c r="X1582" s="10"/>
      <c r="Y1582" s="10"/>
      <c r="Z1582" s="10"/>
      <c r="AA1582" s="10"/>
      <c r="AB1582" s="10"/>
      <c r="AC1582" s="10"/>
      <c r="AD1582" s="10"/>
      <c r="AE1582" s="10"/>
      <c r="AF1582" s="10"/>
      <c r="AG1582" s="10"/>
      <c r="AH1582" s="10"/>
      <c r="AI1582" s="10"/>
      <c r="AJ1582" s="10"/>
      <c r="AK1582" s="10"/>
      <c r="AL1582" s="10"/>
      <c r="AM1582" s="10"/>
      <c r="AN1582" s="10"/>
      <c r="AO1582" s="10"/>
      <c r="AP1582" s="10"/>
      <c r="AQ1582" s="10"/>
      <c r="AR1582" s="10"/>
      <c r="AS1582" s="10"/>
      <c r="AT1582" s="10"/>
      <c r="AU1582" s="10"/>
      <c r="AV1582" s="10"/>
      <c r="AW1582" s="10"/>
      <c r="AX1582" s="10"/>
      <c r="AY1582" s="10"/>
      <c r="AZ1582" s="10"/>
      <c r="BA1582" s="10"/>
      <c r="BB1582" s="10"/>
      <c r="BC1582" s="10"/>
      <c r="BD1582" s="10"/>
      <c r="BE1582" s="10"/>
      <c r="BF1582" s="10"/>
      <c r="BG1582" s="10"/>
      <c r="BH1582" s="10"/>
    </row>
    <row r="1583" spans="1:60" s="83" customFormat="1" x14ac:dyDescent="0.25">
      <c r="A1583" s="91"/>
      <c r="B1583" s="92"/>
      <c r="O1583" s="10"/>
      <c r="P1583" s="10"/>
      <c r="Q1583" s="10"/>
      <c r="R1583" s="10"/>
      <c r="S1583" s="10"/>
      <c r="T1583" s="10"/>
      <c r="U1583" s="10"/>
      <c r="V1583" s="10"/>
      <c r="W1583" s="10"/>
      <c r="X1583" s="10"/>
      <c r="Y1583" s="10"/>
      <c r="Z1583" s="10"/>
      <c r="AA1583" s="10"/>
      <c r="AB1583" s="10"/>
      <c r="AC1583" s="10"/>
      <c r="AD1583" s="10"/>
      <c r="AE1583" s="10"/>
      <c r="AF1583" s="10"/>
      <c r="AG1583" s="10"/>
      <c r="AH1583" s="10"/>
      <c r="AI1583" s="10"/>
      <c r="AJ1583" s="10"/>
      <c r="AK1583" s="10"/>
      <c r="AL1583" s="10"/>
      <c r="AM1583" s="10"/>
      <c r="AN1583" s="10"/>
      <c r="AO1583" s="10"/>
      <c r="AP1583" s="10"/>
      <c r="AQ1583" s="10"/>
      <c r="AR1583" s="10"/>
      <c r="AS1583" s="10"/>
      <c r="AT1583" s="10"/>
      <c r="AU1583" s="10"/>
      <c r="AV1583" s="10"/>
      <c r="AW1583" s="10"/>
      <c r="AX1583" s="10"/>
      <c r="AY1583" s="10"/>
      <c r="AZ1583" s="10"/>
      <c r="BA1583" s="10"/>
      <c r="BB1583" s="10"/>
      <c r="BC1583" s="10"/>
      <c r="BD1583" s="10"/>
      <c r="BE1583" s="10"/>
      <c r="BF1583" s="10"/>
      <c r="BG1583" s="10"/>
      <c r="BH1583" s="10"/>
    </row>
    <row r="1584" spans="1:60" s="83" customFormat="1" x14ac:dyDescent="0.25">
      <c r="A1584" s="91"/>
      <c r="B1584" s="92"/>
      <c r="O1584" s="10"/>
      <c r="P1584" s="10"/>
      <c r="Q1584" s="10"/>
      <c r="R1584" s="10"/>
      <c r="S1584" s="10"/>
      <c r="T1584" s="10"/>
      <c r="U1584" s="10"/>
      <c r="V1584" s="10"/>
      <c r="W1584" s="10"/>
      <c r="X1584" s="10"/>
      <c r="Y1584" s="10"/>
      <c r="Z1584" s="10"/>
      <c r="AA1584" s="10"/>
      <c r="AB1584" s="10"/>
      <c r="AC1584" s="10"/>
      <c r="AD1584" s="10"/>
      <c r="AE1584" s="10"/>
      <c r="AF1584" s="10"/>
      <c r="AG1584" s="10"/>
      <c r="AH1584" s="10"/>
      <c r="AI1584" s="10"/>
      <c r="AJ1584" s="10"/>
      <c r="AK1584" s="10"/>
      <c r="AL1584" s="10"/>
      <c r="AM1584" s="10"/>
      <c r="AN1584" s="10"/>
      <c r="AO1584" s="10"/>
      <c r="AP1584" s="10"/>
      <c r="AQ1584" s="10"/>
      <c r="AR1584" s="10"/>
      <c r="AS1584" s="10"/>
      <c r="AT1584" s="10"/>
      <c r="AU1584" s="10"/>
      <c r="AV1584" s="10"/>
      <c r="AW1584" s="10"/>
      <c r="AX1584" s="10"/>
      <c r="AY1584" s="10"/>
      <c r="AZ1584" s="10"/>
      <c r="BA1584" s="10"/>
      <c r="BB1584" s="10"/>
      <c r="BC1584" s="10"/>
      <c r="BD1584" s="10"/>
      <c r="BE1584" s="10"/>
      <c r="BF1584" s="10"/>
      <c r="BG1584" s="10"/>
      <c r="BH1584" s="10"/>
    </row>
    <row r="1585" spans="1:60" s="83" customFormat="1" x14ac:dyDescent="0.25">
      <c r="A1585" s="91"/>
      <c r="B1585" s="92"/>
      <c r="O1585" s="10"/>
      <c r="P1585" s="10"/>
      <c r="Q1585" s="10"/>
      <c r="R1585" s="10"/>
      <c r="S1585" s="10"/>
      <c r="T1585" s="10"/>
      <c r="U1585" s="10"/>
      <c r="V1585" s="10"/>
      <c r="W1585" s="10"/>
      <c r="X1585" s="10"/>
      <c r="Y1585" s="10"/>
      <c r="Z1585" s="10"/>
      <c r="AA1585" s="10"/>
      <c r="AB1585" s="10"/>
      <c r="AC1585" s="10"/>
      <c r="AD1585" s="10"/>
      <c r="AE1585" s="10"/>
      <c r="AF1585" s="10"/>
      <c r="AG1585" s="10"/>
      <c r="AH1585" s="10"/>
      <c r="AI1585" s="10"/>
      <c r="AJ1585" s="10"/>
      <c r="AK1585" s="10"/>
      <c r="AL1585" s="10"/>
      <c r="AM1585" s="10"/>
      <c r="AN1585" s="10"/>
      <c r="AO1585" s="10"/>
      <c r="AP1585" s="10"/>
      <c r="AQ1585" s="10"/>
      <c r="AR1585" s="10"/>
      <c r="AS1585" s="10"/>
      <c r="AT1585" s="10"/>
      <c r="AU1585" s="10"/>
      <c r="AV1585" s="10"/>
      <c r="AW1585" s="10"/>
      <c r="AX1585" s="10"/>
      <c r="AY1585" s="10"/>
      <c r="AZ1585" s="10"/>
      <c r="BA1585" s="10"/>
      <c r="BB1585" s="10"/>
      <c r="BC1585" s="10"/>
      <c r="BD1585" s="10"/>
      <c r="BE1585" s="10"/>
      <c r="BF1585" s="10"/>
      <c r="BG1585" s="10"/>
      <c r="BH1585" s="10"/>
    </row>
    <row r="1586" spans="1:60" s="83" customFormat="1" x14ac:dyDescent="0.25">
      <c r="A1586" s="91"/>
      <c r="B1586" s="92"/>
      <c r="O1586" s="10"/>
      <c r="P1586" s="10"/>
      <c r="Q1586" s="10"/>
      <c r="R1586" s="10"/>
      <c r="S1586" s="10"/>
      <c r="T1586" s="10"/>
      <c r="U1586" s="10"/>
      <c r="V1586" s="10"/>
      <c r="W1586" s="10"/>
      <c r="X1586" s="10"/>
      <c r="Y1586" s="10"/>
      <c r="Z1586" s="10"/>
      <c r="AA1586" s="10"/>
      <c r="AB1586" s="10"/>
      <c r="AC1586" s="10"/>
      <c r="AD1586" s="10"/>
      <c r="AE1586" s="10"/>
      <c r="AF1586" s="10"/>
      <c r="AG1586" s="10"/>
      <c r="AH1586" s="10"/>
      <c r="AI1586" s="10"/>
      <c r="AJ1586" s="10"/>
      <c r="AK1586" s="10"/>
      <c r="AL1586" s="10"/>
      <c r="AM1586" s="10"/>
      <c r="AN1586" s="10"/>
      <c r="AO1586" s="10"/>
      <c r="AP1586" s="10"/>
      <c r="AQ1586" s="10"/>
      <c r="AR1586" s="10"/>
      <c r="AS1586" s="10"/>
      <c r="AT1586" s="10"/>
      <c r="AU1586" s="10"/>
      <c r="AV1586" s="10"/>
      <c r="AW1586" s="10"/>
      <c r="AX1586" s="10"/>
      <c r="AY1586" s="10"/>
      <c r="AZ1586" s="10"/>
      <c r="BA1586" s="10"/>
      <c r="BB1586" s="10"/>
      <c r="BC1586" s="10"/>
      <c r="BD1586" s="10"/>
      <c r="BE1586" s="10"/>
      <c r="BF1586" s="10"/>
      <c r="BG1586" s="10"/>
      <c r="BH1586" s="10"/>
    </row>
    <row r="1587" spans="1:60" s="83" customFormat="1" x14ac:dyDescent="0.25">
      <c r="A1587" s="91"/>
      <c r="B1587" s="92"/>
      <c r="O1587" s="10"/>
      <c r="P1587" s="10"/>
      <c r="Q1587" s="10"/>
      <c r="R1587" s="10"/>
      <c r="S1587" s="10"/>
      <c r="T1587" s="10"/>
      <c r="U1587" s="10"/>
      <c r="V1587" s="10"/>
      <c r="W1587" s="10"/>
      <c r="X1587" s="10"/>
      <c r="Y1587" s="10"/>
      <c r="Z1587" s="10"/>
      <c r="AA1587" s="10"/>
      <c r="AB1587" s="10"/>
      <c r="AC1587" s="10"/>
      <c r="AD1587" s="10"/>
      <c r="AE1587" s="10"/>
      <c r="AF1587" s="10"/>
      <c r="AG1587" s="10"/>
      <c r="AH1587" s="10"/>
      <c r="AI1587" s="10"/>
      <c r="AJ1587" s="10"/>
      <c r="AK1587" s="10"/>
      <c r="AL1587" s="10"/>
      <c r="AM1587" s="10"/>
      <c r="AN1587" s="10"/>
      <c r="AO1587" s="10"/>
      <c r="AP1587" s="10"/>
      <c r="AQ1587" s="10"/>
      <c r="AR1587" s="10"/>
      <c r="AS1587" s="10"/>
      <c r="AT1587" s="10"/>
      <c r="AU1587" s="10"/>
      <c r="AV1587" s="10"/>
      <c r="AW1587" s="10"/>
      <c r="AX1587" s="10"/>
      <c r="AY1587" s="10"/>
      <c r="AZ1587" s="10"/>
      <c r="BA1587" s="10"/>
      <c r="BB1587" s="10"/>
      <c r="BC1587" s="10"/>
      <c r="BD1587" s="10"/>
      <c r="BE1587" s="10"/>
      <c r="BF1587" s="10"/>
      <c r="BG1587" s="10"/>
      <c r="BH1587" s="10"/>
    </row>
    <row r="1588" spans="1:60" s="83" customFormat="1" x14ac:dyDescent="0.25">
      <c r="A1588" s="91"/>
      <c r="B1588" s="92"/>
      <c r="O1588" s="10"/>
      <c r="P1588" s="10"/>
      <c r="Q1588" s="10"/>
      <c r="R1588" s="10"/>
      <c r="S1588" s="10"/>
      <c r="T1588" s="10"/>
      <c r="U1588" s="10"/>
      <c r="V1588" s="10"/>
      <c r="W1588" s="10"/>
      <c r="X1588" s="10"/>
      <c r="Y1588" s="10"/>
      <c r="Z1588" s="10"/>
      <c r="AA1588" s="10"/>
      <c r="AB1588" s="10"/>
      <c r="AC1588" s="10"/>
      <c r="AD1588" s="10"/>
      <c r="AE1588" s="10"/>
      <c r="AF1588" s="10"/>
      <c r="AG1588" s="10"/>
      <c r="AH1588" s="10"/>
      <c r="AI1588" s="10"/>
      <c r="AJ1588" s="10"/>
      <c r="AK1588" s="10"/>
      <c r="AL1588" s="10"/>
      <c r="AM1588" s="10"/>
      <c r="AN1588" s="10"/>
      <c r="AO1588" s="10"/>
      <c r="AP1588" s="10"/>
      <c r="AQ1588" s="10"/>
      <c r="AR1588" s="10"/>
      <c r="AS1588" s="10"/>
      <c r="AT1588" s="10"/>
      <c r="AU1588" s="10"/>
      <c r="AV1588" s="10"/>
      <c r="AW1588" s="10"/>
      <c r="AX1588" s="10"/>
      <c r="AY1588" s="10"/>
      <c r="AZ1588" s="10"/>
      <c r="BA1588" s="10"/>
      <c r="BB1588" s="10"/>
      <c r="BC1588" s="10"/>
      <c r="BD1588" s="10"/>
      <c r="BE1588" s="10"/>
      <c r="BF1588" s="10"/>
      <c r="BG1588" s="10"/>
      <c r="BH1588" s="10"/>
    </row>
    <row r="1589" spans="1:60" s="83" customFormat="1" x14ac:dyDescent="0.25">
      <c r="A1589" s="91"/>
      <c r="B1589" s="92"/>
      <c r="O1589" s="10"/>
      <c r="P1589" s="10"/>
      <c r="Q1589" s="10"/>
      <c r="R1589" s="10"/>
      <c r="S1589" s="10"/>
      <c r="T1589" s="10"/>
      <c r="U1589" s="10"/>
      <c r="V1589" s="10"/>
      <c r="W1589" s="10"/>
      <c r="X1589" s="10"/>
      <c r="Y1589" s="10"/>
      <c r="Z1589" s="10"/>
      <c r="AA1589" s="10"/>
      <c r="AB1589" s="10"/>
      <c r="AC1589" s="10"/>
      <c r="AD1589" s="10"/>
      <c r="AE1589" s="10"/>
      <c r="AF1589" s="10"/>
      <c r="AG1589" s="10"/>
      <c r="AH1589" s="10"/>
      <c r="AI1589" s="10"/>
      <c r="AJ1589" s="10"/>
      <c r="AK1589" s="10"/>
      <c r="AL1589" s="10"/>
      <c r="AM1589" s="10"/>
      <c r="AN1589" s="10"/>
      <c r="AO1589" s="10"/>
      <c r="AP1589" s="10"/>
      <c r="AQ1589" s="10"/>
      <c r="AR1589" s="10"/>
      <c r="AS1589" s="10"/>
      <c r="AT1589" s="10"/>
      <c r="AU1589" s="10"/>
      <c r="AV1589" s="10"/>
      <c r="AW1589" s="10"/>
      <c r="AX1589" s="10"/>
      <c r="AY1589" s="10"/>
      <c r="AZ1589" s="10"/>
      <c r="BA1589" s="10"/>
      <c r="BB1589" s="10"/>
      <c r="BC1589" s="10"/>
      <c r="BD1589" s="10"/>
      <c r="BE1589" s="10"/>
      <c r="BF1589" s="10"/>
      <c r="BG1589" s="10"/>
      <c r="BH1589" s="10"/>
    </row>
    <row r="1590" spans="1:60" s="83" customFormat="1" x14ac:dyDescent="0.25">
      <c r="A1590" s="91"/>
      <c r="B1590" s="92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  <c r="Z1590" s="10"/>
      <c r="AA1590" s="10"/>
      <c r="AB1590" s="10"/>
      <c r="AC1590" s="10"/>
      <c r="AD1590" s="10"/>
      <c r="AE1590" s="10"/>
      <c r="AF1590" s="10"/>
      <c r="AG1590" s="10"/>
      <c r="AH1590" s="10"/>
      <c r="AI1590" s="10"/>
      <c r="AJ1590" s="10"/>
      <c r="AK1590" s="10"/>
      <c r="AL1590" s="10"/>
      <c r="AM1590" s="10"/>
      <c r="AN1590" s="10"/>
      <c r="AO1590" s="10"/>
      <c r="AP1590" s="10"/>
      <c r="AQ1590" s="10"/>
      <c r="AR1590" s="10"/>
      <c r="AS1590" s="10"/>
      <c r="AT1590" s="10"/>
      <c r="AU1590" s="10"/>
      <c r="AV1590" s="10"/>
      <c r="AW1590" s="10"/>
      <c r="AX1590" s="10"/>
      <c r="AY1590" s="10"/>
      <c r="AZ1590" s="10"/>
      <c r="BA1590" s="10"/>
      <c r="BB1590" s="10"/>
      <c r="BC1590" s="10"/>
      <c r="BD1590" s="10"/>
      <c r="BE1590" s="10"/>
      <c r="BF1590" s="10"/>
      <c r="BG1590" s="10"/>
      <c r="BH1590" s="10"/>
    </row>
    <row r="1591" spans="1:60" s="83" customFormat="1" x14ac:dyDescent="0.25">
      <c r="A1591" s="91"/>
      <c r="B1591" s="92"/>
      <c r="O1591" s="10"/>
      <c r="P1591" s="10"/>
      <c r="Q1591" s="10"/>
      <c r="R1591" s="10"/>
      <c r="S1591" s="10"/>
      <c r="T1591" s="10"/>
      <c r="U1591" s="10"/>
      <c r="V1591" s="10"/>
      <c r="W1591" s="10"/>
      <c r="X1591" s="10"/>
      <c r="Y1591" s="10"/>
      <c r="Z1591" s="10"/>
      <c r="AA1591" s="10"/>
      <c r="AB1591" s="10"/>
      <c r="AC1591" s="10"/>
      <c r="AD1591" s="10"/>
      <c r="AE1591" s="10"/>
      <c r="AF1591" s="10"/>
      <c r="AG1591" s="10"/>
      <c r="AH1591" s="10"/>
      <c r="AI1591" s="10"/>
      <c r="AJ1591" s="10"/>
      <c r="AK1591" s="10"/>
      <c r="AL1591" s="10"/>
      <c r="AM1591" s="10"/>
      <c r="AN1591" s="10"/>
      <c r="AO1591" s="10"/>
      <c r="AP1591" s="10"/>
      <c r="AQ1591" s="10"/>
      <c r="AR1591" s="10"/>
      <c r="AS1591" s="10"/>
      <c r="AT1591" s="10"/>
      <c r="AU1591" s="10"/>
      <c r="AV1591" s="10"/>
      <c r="AW1591" s="10"/>
      <c r="AX1591" s="10"/>
      <c r="AY1591" s="10"/>
      <c r="AZ1591" s="10"/>
      <c r="BA1591" s="10"/>
      <c r="BB1591" s="10"/>
      <c r="BC1591" s="10"/>
      <c r="BD1591" s="10"/>
      <c r="BE1591" s="10"/>
      <c r="BF1591" s="10"/>
      <c r="BG1591" s="10"/>
      <c r="BH1591" s="10"/>
    </row>
    <row r="1592" spans="1:60" s="83" customFormat="1" x14ac:dyDescent="0.25">
      <c r="A1592" s="91"/>
      <c r="B1592" s="92"/>
      <c r="O1592" s="10"/>
      <c r="P1592" s="10"/>
      <c r="Q1592" s="10"/>
      <c r="R1592" s="10"/>
      <c r="S1592" s="10"/>
      <c r="T1592" s="10"/>
      <c r="U1592" s="10"/>
      <c r="V1592" s="10"/>
      <c r="W1592" s="10"/>
      <c r="X1592" s="10"/>
      <c r="Y1592" s="10"/>
      <c r="Z1592" s="10"/>
      <c r="AA1592" s="10"/>
      <c r="AB1592" s="10"/>
      <c r="AC1592" s="10"/>
      <c r="AD1592" s="10"/>
      <c r="AE1592" s="10"/>
      <c r="AF1592" s="10"/>
      <c r="AG1592" s="10"/>
      <c r="AH1592" s="10"/>
      <c r="AI1592" s="10"/>
      <c r="AJ1592" s="10"/>
      <c r="AK1592" s="10"/>
      <c r="AL1592" s="10"/>
      <c r="AM1592" s="10"/>
      <c r="AN1592" s="10"/>
      <c r="AO1592" s="10"/>
      <c r="AP1592" s="10"/>
      <c r="AQ1592" s="10"/>
      <c r="AR1592" s="10"/>
      <c r="AS1592" s="10"/>
      <c r="AT1592" s="10"/>
      <c r="AU1592" s="10"/>
      <c r="AV1592" s="10"/>
      <c r="AW1592" s="10"/>
      <c r="AX1592" s="10"/>
      <c r="AY1592" s="10"/>
      <c r="AZ1592" s="10"/>
      <c r="BA1592" s="10"/>
      <c r="BB1592" s="10"/>
      <c r="BC1592" s="10"/>
      <c r="BD1592" s="10"/>
      <c r="BE1592" s="10"/>
      <c r="BF1592" s="10"/>
      <c r="BG1592" s="10"/>
      <c r="BH1592" s="10"/>
    </row>
    <row r="1593" spans="1:60" s="83" customFormat="1" x14ac:dyDescent="0.25">
      <c r="A1593" s="91"/>
      <c r="B1593" s="92"/>
      <c r="O1593" s="10"/>
      <c r="P1593" s="10"/>
      <c r="Q1593" s="10"/>
      <c r="R1593" s="10"/>
      <c r="S1593" s="10"/>
      <c r="T1593" s="10"/>
      <c r="U1593" s="10"/>
      <c r="V1593" s="10"/>
      <c r="W1593" s="10"/>
      <c r="X1593" s="10"/>
      <c r="Y1593" s="10"/>
      <c r="Z1593" s="10"/>
      <c r="AA1593" s="10"/>
      <c r="AB1593" s="10"/>
      <c r="AC1593" s="10"/>
      <c r="AD1593" s="10"/>
      <c r="AE1593" s="10"/>
      <c r="AF1593" s="10"/>
      <c r="AG1593" s="10"/>
      <c r="AH1593" s="10"/>
      <c r="AI1593" s="10"/>
      <c r="AJ1593" s="10"/>
      <c r="AK1593" s="10"/>
      <c r="AL1593" s="10"/>
      <c r="AM1593" s="10"/>
      <c r="AN1593" s="10"/>
      <c r="AO1593" s="10"/>
      <c r="AP1593" s="10"/>
      <c r="AQ1593" s="10"/>
      <c r="AR1593" s="10"/>
      <c r="AS1593" s="10"/>
      <c r="AT1593" s="10"/>
      <c r="AU1593" s="10"/>
      <c r="AV1593" s="10"/>
      <c r="AW1593" s="10"/>
      <c r="AX1593" s="10"/>
      <c r="AY1593" s="10"/>
      <c r="AZ1593" s="10"/>
      <c r="BA1593" s="10"/>
      <c r="BB1593" s="10"/>
      <c r="BC1593" s="10"/>
      <c r="BD1593" s="10"/>
      <c r="BE1593" s="10"/>
      <c r="BF1593" s="10"/>
      <c r="BG1593" s="10"/>
      <c r="BH1593" s="10"/>
    </row>
    <row r="1594" spans="1:60" s="83" customFormat="1" x14ac:dyDescent="0.25">
      <c r="A1594" s="91"/>
      <c r="B1594" s="92"/>
      <c r="O1594" s="10"/>
      <c r="P1594" s="10"/>
      <c r="Q1594" s="10"/>
      <c r="R1594" s="10"/>
      <c r="S1594" s="10"/>
      <c r="T1594" s="10"/>
      <c r="U1594" s="10"/>
      <c r="V1594" s="10"/>
      <c r="W1594" s="10"/>
      <c r="X1594" s="10"/>
      <c r="Y1594" s="10"/>
      <c r="Z1594" s="10"/>
      <c r="AA1594" s="10"/>
      <c r="AB1594" s="10"/>
      <c r="AC1594" s="10"/>
      <c r="AD1594" s="10"/>
      <c r="AE1594" s="10"/>
      <c r="AF1594" s="10"/>
      <c r="AG1594" s="10"/>
      <c r="AH1594" s="10"/>
      <c r="AI1594" s="10"/>
      <c r="AJ1594" s="10"/>
      <c r="AK1594" s="10"/>
      <c r="AL1594" s="10"/>
      <c r="AM1594" s="10"/>
      <c r="AN1594" s="10"/>
      <c r="AO1594" s="10"/>
      <c r="AP1594" s="10"/>
      <c r="AQ1594" s="10"/>
      <c r="AR1594" s="10"/>
      <c r="AS1594" s="10"/>
      <c r="AT1594" s="10"/>
      <c r="AU1594" s="10"/>
      <c r="AV1594" s="10"/>
      <c r="AW1594" s="10"/>
      <c r="AX1594" s="10"/>
      <c r="AY1594" s="10"/>
      <c r="AZ1594" s="10"/>
      <c r="BA1594" s="10"/>
      <c r="BB1594" s="10"/>
      <c r="BC1594" s="10"/>
      <c r="BD1594" s="10"/>
      <c r="BE1594" s="10"/>
      <c r="BF1594" s="10"/>
      <c r="BG1594" s="10"/>
      <c r="BH1594" s="10"/>
    </row>
    <row r="1595" spans="1:60" s="83" customFormat="1" x14ac:dyDescent="0.25">
      <c r="A1595" s="91"/>
      <c r="B1595" s="92"/>
      <c r="O1595" s="10"/>
      <c r="P1595" s="10"/>
      <c r="Q1595" s="10"/>
      <c r="R1595" s="10"/>
      <c r="S1595" s="10"/>
      <c r="T1595" s="10"/>
      <c r="U1595" s="10"/>
      <c r="V1595" s="10"/>
      <c r="W1595" s="10"/>
      <c r="X1595" s="10"/>
      <c r="Y1595" s="10"/>
      <c r="Z1595" s="10"/>
      <c r="AA1595" s="10"/>
      <c r="AB1595" s="10"/>
      <c r="AC1595" s="10"/>
      <c r="AD1595" s="10"/>
      <c r="AE1595" s="10"/>
      <c r="AF1595" s="10"/>
      <c r="AG1595" s="10"/>
      <c r="AH1595" s="10"/>
      <c r="AI1595" s="10"/>
      <c r="AJ1595" s="10"/>
      <c r="AK1595" s="10"/>
      <c r="AL1595" s="10"/>
      <c r="AM1595" s="10"/>
      <c r="AN1595" s="10"/>
      <c r="AO1595" s="10"/>
      <c r="AP1595" s="10"/>
      <c r="AQ1595" s="10"/>
      <c r="AR1595" s="10"/>
      <c r="AS1595" s="10"/>
      <c r="AT1595" s="10"/>
      <c r="AU1595" s="10"/>
      <c r="AV1595" s="10"/>
      <c r="AW1595" s="10"/>
      <c r="AX1595" s="10"/>
      <c r="AY1595" s="10"/>
      <c r="AZ1595" s="10"/>
      <c r="BA1595" s="10"/>
      <c r="BB1595" s="10"/>
      <c r="BC1595" s="10"/>
      <c r="BD1595" s="10"/>
      <c r="BE1595" s="10"/>
      <c r="BF1595" s="10"/>
      <c r="BG1595" s="10"/>
      <c r="BH1595" s="10"/>
    </row>
    <row r="1596" spans="1:60" s="83" customFormat="1" x14ac:dyDescent="0.25">
      <c r="A1596" s="91"/>
      <c r="B1596" s="92"/>
      <c r="O1596" s="10"/>
      <c r="P1596" s="10"/>
      <c r="Q1596" s="10"/>
      <c r="R1596" s="10"/>
      <c r="S1596" s="10"/>
      <c r="T1596" s="10"/>
      <c r="U1596" s="10"/>
      <c r="V1596" s="10"/>
      <c r="W1596" s="10"/>
      <c r="X1596" s="10"/>
      <c r="Y1596" s="10"/>
      <c r="Z1596" s="10"/>
      <c r="AA1596" s="10"/>
      <c r="AB1596" s="10"/>
      <c r="AC1596" s="10"/>
      <c r="AD1596" s="10"/>
      <c r="AE1596" s="10"/>
      <c r="AF1596" s="10"/>
      <c r="AG1596" s="10"/>
      <c r="AH1596" s="10"/>
      <c r="AI1596" s="10"/>
      <c r="AJ1596" s="10"/>
      <c r="AK1596" s="10"/>
      <c r="AL1596" s="10"/>
      <c r="AM1596" s="10"/>
      <c r="AN1596" s="10"/>
      <c r="AO1596" s="10"/>
      <c r="AP1596" s="10"/>
      <c r="AQ1596" s="10"/>
      <c r="AR1596" s="10"/>
      <c r="AS1596" s="10"/>
      <c r="AT1596" s="10"/>
      <c r="AU1596" s="10"/>
      <c r="AV1596" s="10"/>
      <c r="AW1596" s="10"/>
      <c r="AX1596" s="10"/>
      <c r="AY1596" s="10"/>
      <c r="AZ1596" s="10"/>
      <c r="BA1596" s="10"/>
      <c r="BB1596" s="10"/>
      <c r="BC1596" s="10"/>
      <c r="BD1596" s="10"/>
      <c r="BE1596" s="10"/>
      <c r="BF1596" s="10"/>
      <c r="BG1596" s="10"/>
      <c r="BH1596" s="10"/>
    </row>
    <row r="1597" spans="1:60" s="83" customFormat="1" x14ac:dyDescent="0.25">
      <c r="A1597" s="91"/>
      <c r="B1597" s="92"/>
      <c r="O1597" s="10"/>
      <c r="P1597" s="10"/>
      <c r="Q1597" s="10"/>
      <c r="R1597" s="10"/>
      <c r="S1597" s="10"/>
      <c r="T1597" s="10"/>
      <c r="U1597" s="10"/>
      <c r="V1597" s="10"/>
      <c r="W1597" s="10"/>
      <c r="X1597" s="10"/>
      <c r="Y1597" s="10"/>
      <c r="Z1597" s="10"/>
      <c r="AA1597" s="10"/>
      <c r="AB1597" s="10"/>
      <c r="AC1597" s="10"/>
      <c r="AD1597" s="10"/>
      <c r="AE1597" s="10"/>
      <c r="AF1597" s="10"/>
      <c r="AG1597" s="10"/>
      <c r="AH1597" s="10"/>
      <c r="AI1597" s="10"/>
      <c r="AJ1597" s="10"/>
      <c r="AK1597" s="10"/>
      <c r="AL1597" s="10"/>
      <c r="AM1597" s="10"/>
      <c r="AN1597" s="10"/>
      <c r="AO1597" s="10"/>
      <c r="AP1597" s="10"/>
      <c r="AQ1597" s="10"/>
      <c r="AR1597" s="10"/>
      <c r="AS1597" s="10"/>
      <c r="AT1597" s="10"/>
      <c r="AU1597" s="10"/>
      <c r="AV1597" s="10"/>
      <c r="AW1597" s="10"/>
      <c r="AX1597" s="10"/>
      <c r="AY1597" s="10"/>
      <c r="AZ1597" s="10"/>
      <c r="BA1597" s="10"/>
      <c r="BB1597" s="10"/>
      <c r="BC1597" s="10"/>
      <c r="BD1597" s="10"/>
      <c r="BE1597" s="10"/>
      <c r="BF1597" s="10"/>
      <c r="BG1597" s="10"/>
      <c r="BH1597" s="10"/>
    </row>
    <row r="1598" spans="1:60" s="83" customFormat="1" x14ac:dyDescent="0.25">
      <c r="A1598" s="91"/>
      <c r="B1598" s="92"/>
      <c r="O1598" s="10"/>
      <c r="P1598" s="10"/>
      <c r="Q1598" s="10"/>
      <c r="R1598" s="10"/>
      <c r="S1598" s="10"/>
      <c r="T1598" s="10"/>
      <c r="U1598" s="10"/>
      <c r="V1598" s="10"/>
      <c r="W1598" s="10"/>
      <c r="X1598" s="10"/>
      <c r="Y1598" s="10"/>
      <c r="Z1598" s="10"/>
      <c r="AA1598" s="10"/>
      <c r="AB1598" s="10"/>
      <c r="AC1598" s="10"/>
      <c r="AD1598" s="10"/>
      <c r="AE1598" s="10"/>
      <c r="AF1598" s="10"/>
      <c r="AG1598" s="10"/>
      <c r="AH1598" s="10"/>
      <c r="AI1598" s="10"/>
      <c r="AJ1598" s="10"/>
      <c r="AK1598" s="10"/>
      <c r="AL1598" s="10"/>
      <c r="AM1598" s="10"/>
      <c r="AN1598" s="10"/>
      <c r="AO1598" s="10"/>
      <c r="AP1598" s="10"/>
      <c r="AQ1598" s="10"/>
      <c r="AR1598" s="10"/>
      <c r="AS1598" s="10"/>
      <c r="AT1598" s="10"/>
      <c r="AU1598" s="10"/>
      <c r="AV1598" s="10"/>
      <c r="AW1598" s="10"/>
      <c r="AX1598" s="10"/>
      <c r="AY1598" s="10"/>
      <c r="AZ1598" s="10"/>
      <c r="BA1598" s="10"/>
      <c r="BB1598" s="10"/>
      <c r="BC1598" s="10"/>
      <c r="BD1598" s="10"/>
      <c r="BE1598" s="10"/>
      <c r="BF1598" s="10"/>
      <c r="BG1598" s="10"/>
      <c r="BH1598" s="10"/>
    </row>
    <row r="1599" spans="1:60" s="83" customFormat="1" x14ac:dyDescent="0.25">
      <c r="A1599" s="91"/>
      <c r="B1599" s="92"/>
      <c r="O1599" s="10"/>
      <c r="P1599" s="10"/>
      <c r="Q1599" s="10"/>
      <c r="R1599" s="10"/>
      <c r="S1599" s="10"/>
      <c r="T1599" s="10"/>
      <c r="U1599" s="10"/>
      <c r="V1599" s="10"/>
      <c r="W1599" s="10"/>
      <c r="X1599" s="10"/>
      <c r="Y1599" s="10"/>
      <c r="Z1599" s="10"/>
      <c r="AA1599" s="10"/>
      <c r="AB1599" s="10"/>
      <c r="AC1599" s="10"/>
      <c r="AD1599" s="10"/>
      <c r="AE1599" s="10"/>
      <c r="AF1599" s="10"/>
      <c r="AG1599" s="10"/>
      <c r="AH1599" s="10"/>
      <c r="AI1599" s="10"/>
      <c r="AJ1599" s="10"/>
      <c r="AK1599" s="10"/>
      <c r="AL1599" s="10"/>
      <c r="AM1599" s="10"/>
      <c r="AN1599" s="10"/>
      <c r="AO1599" s="10"/>
      <c r="AP1599" s="10"/>
      <c r="AQ1599" s="10"/>
      <c r="AR1599" s="10"/>
      <c r="AS1599" s="10"/>
      <c r="AT1599" s="10"/>
      <c r="AU1599" s="10"/>
      <c r="AV1599" s="10"/>
      <c r="AW1599" s="10"/>
      <c r="AX1599" s="10"/>
      <c r="AY1599" s="10"/>
      <c r="AZ1599" s="10"/>
      <c r="BA1599" s="10"/>
      <c r="BB1599" s="10"/>
      <c r="BC1599" s="10"/>
      <c r="BD1599" s="10"/>
      <c r="BE1599" s="10"/>
      <c r="BF1599" s="10"/>
      <c r="BG1599" s="10"/>
      <c r="BH1599" s="10"/>
    </row>
    <row r="1600" spans="1:60" s="83" customFormat="1" x14ac:dyDescent="0.25">
      <c r="A1600" s="91"/>
      <c r="B1600" s="92"/>
      <c r="O1600" s="10"/>
      <c r="P1600" s="10"/>
      <c r="Q1600" s="10"/>
      <c r="R1600" s="10"/>
      <c r="S1600" s="10"/>
      <c r="T1600" s="10"/>
      <c r="U1600" s="10"/>
      <c r="V1600" s="10"/>
      <c r="W1600" s="10"/>
      <c r="X1600" s="10"/>
      <c r="Y1600" s="10"/>
      <c r="Z1600" s="10"/>
      <c r="AA1600" s="10"/>
      <c r="AB1600" s="10"/>
      <c r="AC1600" s="10"/>
      <c r="AD1600" s="10"/>
      <c r="AE1600" s="10"/>
      <c r="AF1600" s="10"/>
      <c r="AG1600" s="10"/>
      <c r="AH1600" s="10"/>
      <c r="AI1600" s="10"/>
      <c r="AJ1600" s="10"/>
      <c r="AK1600" s="10"/>
      <c r="AL1600" s="10"/>
      <c r="AM1600" s="10"/>
      <c r="AN1600" s="10"/>
      <c r="AO1600" s="10"/>
      <c r="AP1600" s="10"/>
      <c r="AQ1600" s="10"/>
      <c r="AR1600" s="10"/>
      <c r="AS1600" s="10"/>
      <c r="AT1600" s="10"/>
      <c r="AU1600" s="10"/>
      <c r="AV1600" s="10"/>
      <c r="AW1600" s="10"/>
      <c r="AX1600" s="10"/>
      <c r="AY1600" s="10"/>
      <c r="AZ1600" s="10"/>
      <c r="BA1600" s="10"/>
      <c r="BB1600" s="10"/>
      <c r="BC1600" s="10"/>
      <c r="BD1600" s="10"/>
      <c r="BE1600" s="10"/>
      <c r="BF1600" s="10"/>
      <c r="BG1600" s="10"/>
      <c r="BH1600" s="10"/>
    </row>
    <row r="1601" spans="1:60" s="83" customFormat="1" x14ac:dyDescent="0.25">
      <c r="A1601" s="91"/>
      <c r="B1601" s="92"/>
      <c r="O1601" s="10"/>
      <c r="P1601" s="10"/>
      <c r="Q1601" s="10"/>
      <c r="R1601" s="10"/>
      <c r="S1601" s="10"/>
      <c r="T1601" s="10"/>
      <c r="U1601" s="10"/>
      <c r="V1601" s="10"/>
      <c r="W1601" s="10"/>
      <c r="X1601" s="10"/>
      <c r="Y1601" s="10"/>
      <c r="Z1601" s="10"/>
      <c r="AA1601" s="10"/>
      <c r="AB1601" s="10"/>
      <c r="AC1601" s="10"/>
      <c r="AD1601" s="10"/>
      <c r="AE1601" s="10"/>
      <c r="AF1601" s="10"/>
      <c r="AG1601" s="10"/>
      <c r="AH1601" s="10"/>
      <c r="AI1601" s="10"/>
      <c r="AJ1601" s="10"/>
      <c r="AK1601" s="10"/>
      <c r="AL1601" s="10"/>
      <c r="AM1601" s="10"/>
      <c r="AN1601" s="10"/>
      <c r="AO1601" s="10"/>
      <c r="AP1601" s="10"/>
      <c r="AQ1601" s="10"/>
      <c r="AR1601" s="10"/>
      <c r="AS1601" s="10"/>
      <c r="AT1601" s="10"/>
      <c r="AU1601" s="10"/>
      <c r="AV1601" s="10"/>
      <c r="AW1601" s="10"/>
      <c r="AX1601" s="10"/>
      <c r="AY1601" s="10"/>
      <c r="AZ1601" s="10"/>
      <c r="BA1601" s="10"/>
      <c r="BB1601" s="10"/>
      <c r="BC1601" s="10"/>
      <c r="BD1601" s="10"/>
      <c r="BE1601" s="10"/>
      <c r="BF1601" s="10"/>
      <c r="BG1601" s="10"/>
      <c r="BH1601" s="10"/>
    </row>
    <row r="1602" spans="1:60" s="83" customFormat="1" x14ac:dyDescent="0.25">
      <c r="A1602" s="91"/>
      <c r="B1602" s="92"/>
      <c r="O1602" s="10"/>
      <c r="P1602" s="10"/>
      <c r="Q1602" s="10"/>
      <c r="R1602" s="10"/>
      <c r="S1602" s="10"/>
      <c r="T1602" s="10"/>
      <c r="U1602" s="10"/>
      <c r="V1602" s="10"/>
      <c r="W1602" s="10"/>
      <c r="X1602" s="10"/>
      <c r="Y1602" s="10"/>
      <c r="Z1602" s="10"/>
      <c r="AA1602" s="10"/>
      <c r="AB1602" s="10"/>
      <c r="AC1602" s="10"/>
      <c r="AD1602" s="10"/>
      <c r="AE1602" s="10"/>
      <c r="AF1602" s="10"/>
      <c r="AG1602" s="10"/>
      <c r="AH1602" s="10"/>
      <c r="AI1602" s="10"/>
      <c r="AJ1602" s="10"/>
      <c r="AK1602" s="10"/>
      <c r="AL1602" s="10"/>
      <c r="AM1602" s="10"/>
      <c r="AN1602" s="10"/>
      <c r="AO1602" s="10"/>
      <c r="AP1602" s="10"/>
      <c r="AQ1602" s="10"/>
      <c r="AR1602" s="10"/>
      <c r="AS1602" s="10"/>
      <c r="AT1602" s="10"/>
      <c r="AU1602" s="10"/>
      <c r="AV1602" s="10"/>
      <c r="AW1602" s="10"/>
      <c r="AX1602" s="10"/>
      <c r="AY1602" s="10"/>
      <c r="AZ1602" s="10"/>
      <c r="BA1602" s="10"/>
      <c r="BB1602" s="10"/>
      <c r="BC1602" s="10"/>
      <c r="BD1602" s="10"/>
      <c r="BE1602" s="10"/>
      <c r="BF1602" s="10"/>
      <c r="BG1602" s="10"/>
      <c r="BH1602" s="10"/>
    </row>
    <row r="1603" spans="1:60" s="83" customFormat="1" x14ac:dyDescent="0.25">
      <c r="A1603" s="91"/>
      <c r="B1603" s="92"/>
      <c r="O1603" s="10"/>
      <c r="P1603" s="10"/>
      <c r="Q1603" s="10"/>
      <c r="R1603" s="10"/>
      <c r="S1603" s="10"/>
      <c r="T1603" s="10"/>
      <c r="U1603" s="10"/>
      <c r="V1603" s="10"/>
      <c r="W1603" s="10"/>
      <c r="X1603" s="10"/>
      <c r="Y1603" s="10"/>
      <c r="Z1603" s="10"/>
      <c r="AA1603" s="10"/>
      <c r="AB1603" s="10"/>
      <c r="AC1603" s="10"/>
      <c r="AD1603" s="10"/>
      <c r="AE1603" s="10"/>
      <c r="AF1603" s="10"/>
      <c r="AG1603" s="10"/>
      <c r="AH1603" s="10"/>
      <c r="AI1603" s="10"/>
      <c r="AJ1603" s="10"/>
      <c r="AK1603" s="10"/>
      <c r="AL1603" s="10"/>
      <c r="AM1603" s="10"/>
      <c r="AN1603" s="10"/>
      <c r="AO1603" s="10"/>
      <c r="AP1603" s="10"/>
      <c r="AQ1603" s="10"/>
      <c r="AR1603" s="10"/>
      <c r="AS1603" s="10"/>
      <c r="AT1603" s="10"/>
      <c r="AU1603" s="10"/>
      <c r="AV1603" s="10"/>
      <c r="AW1603" s="10"/>
      <c r="AX1603" s="10"/>
      <c r="AY1603" s="10"/>
      <c r="AZ1603" s="10"/>
      <c r="BA1603" s="10"/>
      <c r="BB1603" s="10"/>
      <c r="BC1603" s="10"/>
      <c r="BD1603" s="10"/>
      <c r="BE1603" s="10"/>
      <c r="BF1603" s="10"/>
      <c r="BG1603" s="10"/>
      <c r="BH1603" s="10"/>
    </row>
    <row r="1604" spans="1:60" s="83" customFormat="1" x14ac:dyDescent="0.25">
      <c r="A1604" s="91"/>
      <c r="B1604" s="92"/>
      <c r="O1604" s="10"/>
      <c r="P1604" s="10"/>
      <c r="Q1604" s="10"/>
      <c r="R1604" s="10"/>
      <c r="S1604" s="10"/>
      <c r="T1604" s="10"/>
      <c r="U1604" s="10"/>
      <c r="V1604" s="10"/>
      <c r="W1604" s="10"/>
      <c r="X1604" s="10"/>
      <c r="Y1604" s="10"/>
      <c r="Z1604" s="10"/>
      <c r="AA1604" s="10"/>
      <c r="AB1604" s="10"/>
      <c r="AC1604" s="10"/>
      <c r="AD1604" s="10"/>
      <c r="AE1604" s="10"/>
      <c r="AF1604" s="10"/>
      <c r="AG1604" s="10"/>
      <c r="AH1604" s="10"/>
      <c r="AI1604" s="10"/>
      <c r="AJ1604" s="10"/>
      <c r="AK1604" s="10"/>
      <c r="AL1604" s="10"/>
      <c r="AM1604" s="10"/>
      <c r="AN1604" s="10"/>
      <c r="AO1604" s="10"/>
      <c r="AP1604" s="10"/>
      <c r="AQ1604" s="10"/>
      <c r="AR1604" s="10"/>
      <c r="AS1604" s="10"/>
      <c r="AT1604" s="10"/>
      <c r="AU1604" s="10"/>
      <c r="AV1604" s="10"/>
      <c r="AW1604" s="10"/>
      <c r="AX1604" s="10"/>
      <c r="AY1604" s="10"/>
      <c r="AZ1604" s="10"/>
      <c r="BA1604" s="10"/>
      <c r="BB1604" s="10"/>
      <c r="BC1604" s="10"/>
      <c r="BD1604" s="10"/>
      <c r="BE1604" s="10"/>
      <c r="BF1604" s="10"/>
      <c r="BG1604" s="10"/>
      <c r="BH1604" s="10"/>
    </row>
    <row r="1605" spans="1:60" s="83" customFormat="1" x14ac:dyDescent="0.25">
      <c r="A1605" s="91"/>
      <c r="B1605" s="92"/>
      <c r="O1605" s="10"/>
      <c r="P1605" s="10"/>
      <c r="Q1605" s="10"/>
      <c r="R1605" s="10"/>
      <c r="S1605" s="10"/>
      <c r="T1605" s="10"/>
      <c r="U1605" s="10"/>
      <c r="V1605" s="10"/>
      <c r="W1605" s="10"/>
      <c r="X1605" s="10"/>
      <c r="Y1605" s="10"/>
      <c r="Z1605" s="10"/>
      <c r="AA1605" s="10"/>
      <c r="AB1605" s="10"/>
      <c r="AC1605" s="10"/>
      <c r="AD1605" s="10"/>
      <c r="AE1605" s="10"/>
      <c r="AF1605" s="10"/>
      <c r="AG1605" s="10"/>
      <c r="AH1605" s="10"/>
      <c r="AI1605" s="10"/>
      <c r="AJ1605" s="10"/>
      <c r="AK1605" s="10"/>
      <c r="AL1605" s="10"/>
      <c r="AM1605" s="10"/>
      <c r="AN1605" s="10"/>
      <c r="AO1605" s="10"/>
      <c r="AP1605" s="10"/>
      <c r="AQ1605" s="10"/>
      <c r="AR1605" s="10"/>
      <c r="AS1605" s="10"/>
      <c r="AT1605" s="10"/>
      <c r="AU1605" s="10"/>
      <c r="AV1605" s="10"/>
      <c r="AW1605" s="10"/>
      <c r="AX1605" s="10"/>
      <c r="AY1605" s="10"/>
      <c r="AZ1605" s="10"/>
      <c r="BA1605" s="10"/>
      <c r="BB1605" s="10"/>
      <c r="BC1605" s="10"/>
      <c r="BD1605" s="10"/>
      <c r="BE1605" s="10"/>
      <c r="BF1605" s="10"/>
      <c r="BG1605" s="10"/>
      <c r="BH1605" s="10"/>
    </row>
    <row r="1606" spans="1:60" s="83" customFormat="1" x14ac:dyDescent="0.25">
      <c r="A1606" s="91"/>
      <c r="B1606" s="92"/>
      <c r="O1606" s="10"/>
      <c r="P1606" s="10"/>
      <c r="Q1606" s="10"/>
      <c r="R1606" s="10"/>
      <c r="S1606" s="10"/>
      <c r="T1606" s="10"/>
      <c r="U1606" s="10"/>
      <c r="V1606" s="10"/>
      <c r="W1606" s="10"/>
      <c r="X1606" s="10"/>
      <c r="Y1606" s="10"/>
      <c r="Z1606" s="10"/>
      <c r="AA1606" s="10"/>
      <c r="AB1606" s="10"/>
      <c r="AC1606" s="10"/>
      <c r="AD1606" s="10"/>
      <c r="AE1606" s="10"/>
      <c r="AF1606" s="10"/>
      <c r="AG1606" s="10"/>
      <c r="AH1606" s="10"/>
      <c r="AI1606" s="10"/>
      <c r="AJ1606" s="10"/>
      <c r="AK1606" s="10"/>
      <c r="AL1606" s="10"/>
      <c r="AM1606" s="10"/>
      <c r="AN1606" s="10"/>
      <c r="AO1606" s="10"/>
      <c r="AP1606" s="10"/>
      <c r="AQ1606" s="10"/>
      <c r="AR1606" s="10"/>
      <c r="AS1606" s="10"/>
      <c r="AT1606" s="10"/>
      <c r="AU1606" s="10"/>
      <c r="AV1606" s="10"/>
      <c r="AW1606" s="10"/>
      <c r="AX1606" s="10"/>
      <c r="AY1606" s="10"/>
      <c r="AZ1606" s="10"/>
      <c r="BA1606" s="10"/>
      <c r="BB1606" s="10"/>
      <c r="BC1606" s="10"/>
      <c r="BD1606" s="10"/>
      <c r="BE1606" s="10"/>
      <c r="BF1606" s="10"/>
      <c r="BG1606" s="10"/>
      <c r="BH1606" s="10"/>
    </row>
    <row r="1607" spans="1:60" s="83" customFormat="1" x14ac:dyDescent="0.25">
      <c r="A1607" s="91"/>
      <c r="B1607" s="92"/>
      <c r="O1607" s="10"/>
      <c r="P1607" s="10"/>
      <c r="Q1607" s="10"/>
      <c r="R1607" s="10"/>
      <c r="S1607" s="10"/>
      <c r="T1607" s="10"/>
      <c r="U1607" s="10"/>
      <c r="V1607" s="10"/>
      <c r="W1607" s="10"/>
      <c r="X1607" s="10"/>
      <c r="Y1607" s="10"/>
      <c r="Z1607" s="10"/>
      <c r="AA1607" s="10"/>
      <c r="AB1607" s="10"/>
      <c r="AC1607" s="10"/>
      <c r="AD1607" s="10"/>
      <c r="AE1607" s="10"/>
      <c r="AF1607" s="10"/>
      <c r="AG1607" s="10"/>
      <c r="AH1607" s="10"/>
      <c r="AI1607" s="10"/>
      <c r="AJ1607" s="10"/>
      <c r="AK1607" s="10"/>
      <c r="AL1607" s="10"/>
      <c r="AM1607" s="10"/>
      <c r="AN1607" s="10"/>
      <c r="AO1607" s="10"/>
      <c r="AP1607" s="10"/>
      <c r="AQ1607" s="10"/>
      <c r="AR1607" s="10"/>
      <c r="AS1607" s="10"/>
      <c r="AT1607" s="10"/>
      <c r="AU1607" s="10"/>
      <c r="AV1607" s="10"/>
      <c r="AW1607" s="10"/>
      <c r="AX1607" s="10"/>
      <c r="AY1607" s="10"/>
      <c r="AZ1607" s="10"/>
      <c r="BA1607" s="10"/>
      <c r="BB1607" s="10"/>
      <c r="BC1607" s="10"/>
      <c r="BD1607" s="10"/>
      <c r="BE1607" s="10"/>
      <c r="BF1607" s="10"/>
      <c r="BG1607" s="10"/>
      <c r="BH1607" s="10"/>
    </row>
    <row r="1608" spans="1:60" s="83" customFormat="1" x14ac:dyDescent="0.25">
      <c r="A1608" s="91"/>
      <c r="B1608" s="92"/>
      <c r="O1608" s="10"/>
      <c r="P1608" s="10"/>
      <c r="Q1608" s="10"/>
      <c r="R1608" s="10"/>
      <c r="S1608" s="10"/>
      <c r="T1608" s="10"/>
      <c r="U1608" s="10"/>
      <c r="V1608" s="10"/>
      <c r="W1608" s="10"/>
      <c r="X1608" s="10"/>
      <c r="Y1608" s="10"/>
      <c r="Z1608" s="10"/>
      <c r="AA1608" s="10"/>
      <c r="AB1608" s="10"/>
      <c r="AC1608" s="10"/>
      <c r="AD1608" s="10"/>
      <c r="AE1608" s="10"/>
      <c r="AF1608" s="10"/>
      <c r="AG1608" s="10"/>
      <c r="AH1608" s="10"/>
      <c r="AI1608" s="10"/>
      <c r="AJ1608" s="10"/>
      <c r="AK1608" s="10"/>
      <c r="AL1608" s="10"/>
      <c r="AM1608" s="10"/>
      <c r="AN1608" s="10"/>
      <c r="AO1608" s="10"/>
      <c r="AP1608" s="10"/>
      <c r="AQ1608" s="10"/>
      <c r="AR1608" s="10"/>
      <c r="AS1608" s="10"/>
      <c r="AT1608" s="10"/>
      <c r="AU1608" s="10"/>
      <c r="AV1608" s="10"/>
      <c r="AW1608" s="10"/>
      <c r="AX1608" s="10"/>
      <c r="AY1608" s="10"/>
      <c r="AZ1608" s="10"/>
      <c r="BA1608" s="10"/>
      <c r="BB1608" s="10"/>
      <c r="BC1608" s="10"/>
      <c r="BD1608" s="10"/>
      <c r="BE1608" s="10"/>
      <c r="BF1608" s="10"/>
      <c r="BG1608" s="10"/>
      <c r="BH1608" s="10"/>
    </row>
    <row r="1609" spans="1:60" s="83" customFormat="1" x14ac:dyDescent="0.25">
      <c r="A1609" s="91"/>
      <c r="B1609" s="92"/>
      <c r="O1609" s="10"/>
      <c r="P1609" s="10"/>
      <c r="Q1609" s="10"/>
      <c r="R1609" s="10"/>
      <c r="S1609" s="10"/>
      <c r="T1609" s="10"/>
      <c r="U1609" s="10"/>
      <c r="V1609" s="10"/>
      <c r="W1609" s="10"/>
      <c r="X1609" s="10"/>
      <c r="Y1609" s="10"/>
      <c r="Z1609" s="10"/>
      <c r="AA1609" s="10"/>
      <c r="AB1609" s="10"/>
      <c r="AC1609" s="10"/>
      <c r="AD1609" s="10"/>
      <c r="AE1609" s="10"/>
      <c r="AF1609" s="10"/>
      <c r="AG1609" s="10"/>
      <c r="AH1609" s="10"/>
      <c r="AI1609" s="10"/>
      <c r="AJ1609" s="10"/>
      <c r="AK1609" s="10"/>
      <c r="AL1609" s="10"/>
      <c r="AM1609" s="10"/>
      <c r="AN1609" s="10"/>
      <c r="AO1609" s="10"/>
      <c r="AP1609" s="10"/>
      <c r="AQ1609" s="10"/>
      <c r="AR1609" s="10"/>
      <c r="AS1609" s="10"/>
      <c r="AT1609" s="10"/>
      <c r="AU1609" s="10"/>
      <c r="AV1609" s="10"/>
      <c r="AW1609" s="10"/>
      <c r="AX1609" s="10"/>
      <c r="AY1609" s="10"/>
      <c r="AZ1609" s="10"/>
      <c r="BA1609" s="10"/>
      <c r="BB1609" s="10"/>
      <c r="BC1609" s="10"/>
      <c r="BD1609" s="10"/>
      <c r="BE1609" s="10"/>
      <c r="BF1609" s="10"/>
      <c r="BG1609" s="10"/>
      <c r="BH1609" s="10"/>
    </row>
    <row r="1610" spans="1:60" s="83" customFormat="1" x14ac:dyDescent="0.25">
      <c r="A1610" s="91"/>
      <c r="B1610" s="92"/>
      <c r="O1610" s="10"/>
      <c r="P1610" s="10"/>
      <c r="Q1610" s="10"/>
      <c r="R1610" s="10"/>
      <c r="S1610" s="10"/>
      <c r="T1610" s="10"/>
      <c r="U1610" s="10"/>
      <c r="V1610" s="10"/>
      <c r="W1610" s="10"/>
      <c r="X1610" s="10"/>
      <c r="Y1610" s="10"/>
      <c r="Z1610" s="10"/>
      <c r="AA1610" s="10"/>
      <c r="AB1610" s="10"/>
      <c r="AC1610" s="10"/>
      <c r="AD1610" s="10"/>
      <c r="AE1610" s="10"/>
      <c r="AF1610" s="10"/>
      <c r="AG1610" s="10"/>
      <c r="AH1610" s="10"/>
      <c r="AI1610" s="10"/>
      <c r="AJ1610" s="10"/>
      <c r="AK1610" s="10"/>
      <c r="AL1610" s="10"/>
      <c r="AM1610" s="10"/>
      <c r="AN1610" s="10"/>
      <c r="AO1610" s="10"/>
      <c r="AP1610" s="10"/>
      <c r="AQ1610" s="10"/>
      <c r="AR1610" s="10"/>
      <c r="AS1610" s="10"/>
      <c r="AT1610" s="10"/>
      <c r="AU1610" s="10"/>
      <c r="AV1610" s="10"/>
      <c r="AW1610" s="10"/>
      <c r="AX1610" s="10"/>
      <c r="AY1610" s="10"/>
      <c r="AZ1610" s="10"/>
      <c r="BA1610" s="10"/>
      <c r="BB1610" s="10"/>
      <c r="BC1610" s="10"/>
      <c r="BD1610" s="10"/>
      <c r="BE1610" s="10"/>
      <c r="BF1610" s="10"/>
      <c r="BG1610" s="10"/>
      <c r="BH1610" s="10"/>
    </row>
    <row r="1611" spans="1:60" s="83" customFormat="1" x14ac:dyDescent="0.25">
      <c r="A1611" s="91"/>
      <c r="B1611" s="92"/>
      <c r="O1611" s="10"/>
      <c r="P1611" s="10"/>
      <c r="Q1611" s="10"/>
      <c r="R1611" s="10"/>
      <c r="S1611" s="10"/>
      <c r="T1611" s="10"/>
      <c r="U1611" s="10"/>
      <c r="V1611" s="10"/>
      <c r="W1611" s="10"/>
      <c r="X1611" s="10"/>
      <c r="Y1611" s="10"/>
      <c r="Z1611" s="10"/>
      <c r="AA1611" s="10"/>
      <c r="AB1611" s="10"/>
      <c r="AC1611" s="10"/>
      <c r="AD1611" s="10"/>
      <c r="AE1611" s="10"/>
      <c r="AF1611" s="10"/>
      <c r="AG1611" s="10"/>
      <c r="AH1611" s="10"/>
      <c r="AI1611" s="10"/>
      <c r="AJ1611" s="10"/>
      <c r="AK1611" s="10"/>
      <c r="AL1611" s="10"/>
      <c r="AM1611" s="10"/>
      <c r="AN1611" s="10"/>
      <c r="AO1611" s="10"/>
      <c r="AP1611" s="10"/>
      <c r="AQ1611" s="10"/>
      <c r="AR1611" s="10"/>
      <c r="AS1611" s="10"/>
      <c r="AT1611" s="10"/>
      <c r="AU1611" s="10"/>
      <c r="AV1611" s="10"/>
      <c r="AW1611" s="10"/>
      <c r="AX1611" s="10"/>
      <c r="AY1611" s="10"/>
      <c r="AZ1611" s="10"/>
      <c r="BA1611" s="10"/>
      <c r="BB1611" s="10"/>
      <c r="BC1611" s="10"/>
      <c r="BD1611" s="10"/>
      <c r="BE1611" s="10"/>
      <c r="BF1611" s="10"/>
      <c r="BG1611" s="10"/>
      <c r="BH1611" s="10"/>
    </row>
    <row r="1612" spans="1:60" s="83" customFormat="1" x14ac:dyDescent="0.25">
      <c r="A1612" s="91"/>
      <c r="B1612" s="92"/>
      <c r="O1612" s="10"/>
      <c r="P1612" s="10"/>
      <c r="Q1612" s="10"/>
      <c r="R1612" s="10"/>
      <c r="S1612" s="10"/>
      <c r="T1612" s="10"/>
      <c r="U1612" s="10"/>
      <c r="V1612" s="10"/>
      <c r="W1612" s="10"/>
      <c r="X1612" s="10"/>
      <c r="Y1612" s="10"/>
      <c r="Z1612" s="10"/>
      <c r="AA1612" s="10"/>
      <c r="AB1612" s="10"/>
      <c r="AC1612" s="10"/>
      <c r="AD1612" s="10"/>
      <c r="AE1612" s="10"/>
      <c r="AF1612" s="10"/>
      <c r="AG1612" s="10"/>
      <c r="AH1612" s="10"/>
      <c r="AI1612" s="10"/>
      <c r="AJ1612" s="10"/>
      <c r="AK1612" s="10"/>
      <c r="AL1612" s="10"/>
      <c r="AM1612" s="10"/>
      <c r="AN1612" s="10"/>
      <c r="AO1612" s="10"/>
      <c r="AP1612" s="10"/>
      <c r="AQ1612" s="10"/>
      <c r="AR1612" s="10"/>
      <c r="AS1612" s="10"/>
      <c r="AT1612" s="10"/>
      <c r="AU1612" s="10"/>
      <c r="AV1612" s="10"/>
      <c r="AW1612" s="10"/>
      <c r="AX1612" s="10"/>
      <c r="AY1612" s="10"/>
      <c r="AZ1612" s="10"/>
      <c r="BA1612" s="10"/>
      <c r="BB1612" s="10"/>
      <c r="BC1612" s="10"/>
      <c r="BD1612" s="10"/>
      <c r="BE1612" s="10"/>
      <c r="BF1612" s="10"/>
      <c r="BG1612" s="10"/>
      <c r="BH1612" s="10"/>
    </row>
    <row r="1613" spans="1:60" s="83" customFormat="1" x14ac:dyDescent="0.25">
      <c r="A1613" s="91"/>
      <c r="B1613" s="92"/>
      <c r="O1613" s="10"/>
      <c r="P1613" s="10"/>
      <c r="Q1613" s="10"/>
      <c r="R1613" s="10"/>
      <c r="S1613" s="10"/>
      <c r="T1613" s="10"/>
      <c r="U1613" s="10"/>
      <c r="V1613" s="10"/>
      <c r="W1613" s="10"/>
      <c r="X1613" s="10"/>
      <c r="Y1613" s="10"/>
      <c r="Z1613" s="10"/>
      <c r="AA1613" s="10"/>
      <c r="AB1613" s="10"/>
      <c r="AC1613" s="10"/>
      <c r="AD1613" s="10"/>
      <c r="AE1613" s="10"/>
      <c r="AF1613" s="10"/>
      <c r="AG1613" s="10"/>
      <c r="AH1613" s="10"/>
      <c r="AI1613" s="10"/>
      <c r="AJ1613" s="10"/>
      <c r="AK1613" s="10"/>
      <c r="AL1613" s="10"/>
      <c r="AM1613" s="10"/>
      <c r="AN1613" s="10"/>
      <c r="AO1613" s="10"/>
      <c r="AP1613" s="10"/>
      <c r="AQ1613" s="10"/>
      <c r="AR1613" s="10"/>
      <c r="AS1613" s="10"/>
      <c r="AT1613" s="10"/>
      <c r="AU1613" s="10"/>
      <c r="AV1613" s="10"/>
      <c r="AW1613" s="10"/>
      <c r="AX1613" s="10"/>
      <c r="AY1613" s="10"/>
      <c r="AZ1613" s="10"/>
      <c r="BA1613" s="10"/>
      <c r="BB1613" s="10"/>
      <c r="BC1613" s="10"/>
      <c r="BD1613" s="10"/>
      <c r="BE1613" s="10"/>
      <c r="BF1613" s="10"/>
      <c r="BG1613" s="10"/>
      <c r="BH1613" s="10"/>
    </row>
    <row r="1614" spans="1:60" s="83" customFormat="1" x14ac:dyDescent="0.25">
      <c r="A1614" s="91"/>
      <c r="B1614" s="92"/>
      <c r="O1614" s="10"/>
      <c r="P1614" s="10"/>
      <c r="Q1614" s="10"/>
      <c r="R1614" s="10"/>
      <c r="S1614" s="10"/>
      <c r="T1614" s="10"/>
      <c r="U1614" s="10"/>
      <c r="V1614" s="10"/>
      <c r="W1614" s="10"/>
      <c r="X1614" s="10"/>
      <c r="Y1614" s="10"/>
      <c r="Z1614" s="10"/>
      <c r="AA1614" s="10"/>
      <c r="AB1614" s="10"/>
      <c r="AC1614" s="10"/>
      <c r="AD1614" s="10"/>
      <c r="AE1614" s="10"/>
      <c r="AF1614" s="10"/>
      <c r="AG1614" s="10"/>
      <c r="AH1614" s="10"/>
      <c r="AI1614" s="10"/>
      <c r="AJ1614" s="10"/>
      <c r="AK1614" s="10"/>
      <c r="AL1614" s="10"/>
      <c r="AM1614" s="10"/>
      <c r="AN1614" s="10"/>
      <c r="AO1614" s="10"/>
      <c r="AP1614" s="10"/>
      <c r="AQ1614" s="10"/>
      <c r="AR1614" s="10"/>
      <c r="AS1614" s="10"/>
      <c r="AT1614" s="10"/>
      <c r="AU1614" s="10"/>
      <c r="AV1614" s="10"/>
      <c r="AW1614" s="10"/>
      <c r="AX1614" s="10"/>
      <c r="AY1614" s="10"/>
      <c r="AZ1614" s="10"/>
      <c r="BA1614" s="10"/>
      <c r="BB1614" s="10"/>
      <c r="BC1614" s="10"/>
      <c r="BD1614" s="10"/>
      <c r="BE1614" s="10"/>
      <c r="BF1614" s="10"/>
      <c r="BG1614" s="10"/>
      <c r="BH1614" s="10"/>
    </row>
    <row r="1615" spans="1:60" s="83" customFormat="1" x14ac:dyDescent="0.25">
      <c r="A1615" s="91"/>
      <c r="B1615" s="92"/>
      <c r="O1615" s="10"/>
      <c r="P1615" s="10"/>
      <c r="Q1615" s="10"/>
      <c r="R1615" s="10"/>
      <c r="S1615" s="10"/>
      <c r="T1615" s="10"/>
      <c r="U1615" s="10"/>
      <c r="V1615" s="10"/>
      <c r="W1615" s="10"/>
      <c r="X1615" s="10"/>
      <c r="Y1615" s="10"/>
      <c r="Z1615" s="10"/>
      <c r="AA1615" s="10"/>
      <c r="AB1615" s="10"/>
      <c r="AC1615" s="10"/>
      <c r="AD1615" s="10"/>
      <c r="AE1615" s="10"/>
      <c r="AF1615" s="10"/>
      <c r="AG1615" s="10"/>
      <c r="AH1615" s="10"/>
      <c r="AI1615" s="10"/>
      <c r="AJ1615" s="10"/>
      <c r="AK1615" s="10"/>
      <c r="AL1615" s="10"/>
      <c r="AM1615" s="10"/>
      <c r="AN1615" s="10"/>
      <c r="AO1615" s="10"/>
      <c r="AP1615" s="10"/>
      <c r="AQ1615" s="10"/>
      <c r="AR1615" s="10"/>
      <c r="AS1615" s="10"/>
      <c r="AT1615" s="10"/>
      <c r="AU1615" s="10"/>
      <c r="AV1615" s="10"/>
      <c r="AW1615" s="10"/>
      <c r="AX1615" s="10"/>
      <c r="AY1615" s="10"/>
      <c r="AZ1615" s="10"/>
      <c r="BA1615" s="10"/>
      <c r="BB1615" s="10"/>
      <c r="BC1615" s="10"/>
      <c r="BD1615" s="10"/>
      <c r="BE1615" s="10"/>
      <c r="BF1615" s="10"/>
      <c r="BG1615" s="10"/>
      <c r="BH1615" s="10"/>
    </row>
    <row r="1616" spans="1:60" s="83" customFormat="1" x14ac:dyDescent="0.25">
      <c r="A1616" s="91"/>
      <c r="B1616" s="92"/>
      <c r="O1616" s="10"/>
      <c r="P1616" s="10"/>
      <c r="Q1616" s="10"/>
      <c r="R1616" s="10"/>
      <c r="S1616" s="10"/>
      <c r="T1616" s="10"/>
      <c r="U1616" s="10"/>
      <c r="V1616" s="10"/>
      <c r="W1616" s="10"/>
      <c r="X1616" s="10"/>
      <c r="Y1616" s="10"/>
      <c r="Z1616" s="10"/>
      <c r="AA1616" s="10"/>
      <c r="AB1616" s="10"/>
      <c r="AC1616" s="10"/>
      <c r="AD1616" s="10"/>
      <c r="AE1616" s="10"/>
      <c r="AF1616" s="10"/>
      <c r="AG1616" s="10"/>
      <c r="AH1616" s="10"/>
      <c r="AI1616" s="10"/>
      <c r="AJ1616" s="10"/>
      <c r="AK1616" s="10"/>
      <c r="AL1616" s="10"/>
      <c r="AM1616" s="10"/>
      <c r="AN1616" s="10"/>
      <c r="AO1616" s="10"/>
      <c r="AP1616" s="10"/>
      <c r="AQ1616" s="10"/>
      <c r="AR1616" s="10"/>
      <c r="AS1616" s="10"/>
      <c r="AT1616" s="10"/>
      <c r="AU1616" s="10"/>
      <c r="AV1616" s="10"/>
      <c r="AW1616" s="10"/>
      <c r="AX1616" s="10"/>
      <c r="AY1616" s="10"/>
      <c r="AZ1616" s="10"/>
      <c r="BA1616" s="10"/>
      <c r="BB1616" s="10"/>
      <c r="BC1616" s="10"/>
      <c r="BD1616" s="10"/>
      <c r="BE1616" s="10"/>
      <c r="BF1616" s="10"/>
      <c r="BG1616" s="10"/>
      <c r="BH1616" s="10"/>
    </row>
    <row r="1617" spans="1:60" s="83" customFormat="1" x14ac:dyDescent="0.25">
      <c r="A1617" s="91"/>
      <c r="B1617" s="92"/>
      <c r="O1617" s="10"/>
      <c r="P1617" s="10"/>
      <c r="Q1617" s="10"/>
      <c r="R1617" s="10"/>
      <c r="S1617" s="10"/>
      <c r="T1617" s="10"/>
      <c r="U1617" s="10"/>
      <c r="V1617" s="10"/>
      <c r="W1617" s="10"/>
      <c r="X1617" s="10"/>
      <c r="Y1617" s="10"/>
      <c r="Z1617" s="10"/>
      <c r="AA1617" s="10"/>
      <c r="AB1617" s="10"/>
      <c r="AC1617" s="10"/>
      <c r="AD1617" s="10"/>
      <c r="AE1617" s="10"/>
      <c r="AF1617" s="10"/>
      <c r="AG1617" s="10"/>
      <c r="AH1617" s="10"/>
      <c r="AI1617" s="10"/>
      <c r="AJ1617" s="10"/>
      <c r="AK1617" s="10"/>
      <c r="AL1617" s="10"/>
      <c r="AM1617" s="10"/>
      <c r="AN1617" s="10"/>
      <c r="AO1617" s="10"/>
      <c r="AP1617" s="10"/>
      <c r="AQ1617" s="10"/>
      <c r="AR1617" s="10"/>
      <c r="AS1617" s="10"/>
      <c r="AT1617" s="10"/>
      <c r="AU1617" s="10"/>
      <c r="AV1617" s="10"/>
      <c r="AW1617" s="10"/>
      <c r="AX1617" s="10"/>
      <c r="AY1617" s="10"/>
      <c r="AZ1617" s="10"/>
      <c r="BA1617" s="10"/>
      <c r="BB1617" s="10"/>
      <c r="BC1617" s="10"/>
      <c r="BD1617" s="10"/>
      <c r="BE1617" s="10"/>
      <c r="BF1617" s="10"/>
      <c r="BG1617" s="10"/>
      <c r="BH1617" s="10"/>
    </row>
    <row r="1618" spans="1:60" s="83" customFormat="1" x14ac:dyDescent="0.25">
      <c r="A1618" s="91"/>
      <c r="B1618" s="92"/>
      <c r="O1618" s="10"/>
      <c r="P1618" s="10"/>
      <c r="Q1618" s="10"/>
      <c r="R1618" s="10"/>
      <c r="S1618" s="10"/>
      <c r="T1618" s="10"/>
      <c r="U1618" s="10"/>
      <c r="V1618" s="10"/>
      <c r="W1618" s="10"/>
      <c r="X1618" s="10"/>
      <c r="Y1618" s="10"/>
      <c r="Z1618" s="10"/>
      <c r="AA1618" s="10"/>
      <c r="AB1618" s="10"/>
      <c r="AC1618" s="10"/>
      <c r="AD1618" s="10"/>
      <c r="AE1618" s="10"/>
      <c r="AF1618" s="10"/>
      <c r="AG1618" s="10"/>
      <c r="AH1618" s="10"/>
      <c r="AI1618" s="10"/>
      <c r="AJ1618" s="10"/>
      <c r="AK1618" s="10"/>
      <c r="AL1618" s="10"/>
      <c r="AM1618" s="10"/>
      <c r="AN1618" s="10"/>
      <c r="AO1618" s="10"/>
      <c r="AP1618" s="10"/>
      <c r="AQ1618" s="10"/>
      <c r="AR1618" s="10"/>
      <c r="AS1618" s="10"/>
      <c r="AT1618" s="10"/>
      <c r="AU1618" s="10"/>
      <c r="AV1618" s="10"/>
      <c r="AW1618" s="10"/>
      <c r="AX1618" s="10"/>
      <c r="AY1618" s="10"/>
      <c r="AZ1618" s="10"/>
      <c r="BA1618" s="10"/>
      <c r="BB1618" s="10"/>
      <c r="BC1618" s="10"/>
      <c r="BD1618" s="10"/>
      <c r="BE1618" s="10"/>
      <c r="BF1618" s="10"/>
      <c r="BG1618" s="10"/>
      <c r="BH1618" s="10"/>
    </row>
    <row r="1619" spans="1:60" s="83" customFormat="1" x14ac:dyDescent="0.25">
      <c r="A1619" s="91"/>
      <c r="B1619" s="92"/>
      <c r="O1619" s="10"/>
      <c r="P1619" s="10"/>
      <c r="Q1619" s="10"/>
      <c r="R1619" s="10"/>
      <c r="S1619" s="10"/>
      <c r="T1619" s="10"/>
      <c r="U1619" s="10"/>
      <c r="V1619" s="10"/>
      <c r="W1619" s="10"/>
      <c r="X1619" s="10"/>
      <c r="Y1619" s="10"/>
      <c r="Z1619" s="10"/>
      <c r="AA1619" s="10"/>
      <c r="AB1619" s="10"/>
      <c r="AC1619" s="10"/>
      <c r="AD1619" s="10"/>
      <c r="AE1619" s="10"/>
      <c r="AF1619" s="10"/>
      <c r="AG1619" s="10"/>
      <c r="AH1619" s="10"/>
      <c r="AI1619" s="10"/>
      <c r="AJ1619" s="10"/>
      <c r="AK1619" s="10"/>
      <c r="AL1619" s="10"/>
      <c r="AM1619" s="10"/>
      <c r="AN1619" s="10"/>
      <c r="AO1619" s="10"/>
      <c r="AP1619" s="10"/>
      <c r="AQ1619" s="10"/>
      <c r="AR1619" s="10"/>
      <c r="AS1619" s="10"/>
      <c r="AT1619" s="10"/>
      <c r="AU1619" s="10"/>
      <c r="AV1619" s="10"/>
      <c r="AW1619" s="10"/>
      <c r="AX1619" s="10"/>
      <c r="AY1619" s="10"/>
      <c r="AZ1619" s="10"/>
      <c r="BA1619" s="10"/>
      <c r="BB1619" s="10"/>
      <c r="BC1619" s="10"/>
      <c r="BD1619" s="10"/>
      <c r="BE1619" s="10"/>
      <c r="BF1619" s="10"/>
      <c r="BG1619" s="10"/>
      <c r="BH1619" s="10"/>
    </row>
    <row r="1620" spans="1:60" s="83" customFormat="1" x14ac:dyDescent="0.25">
      <c r="A1620" s="91"/>
      <c r="B1620" s="92"/>
      <c r="O1620" s="10"/>
      <c r="P1620" s="10"/>
      <c r="Q1620" s="10"/>
      <c r="R1620" s="10"/>
      <c r="S1620" s="10"/>
      <c r="T1620" s="10"/>
      <c r="U1620" s="10"/>
      <c r="V1620" s="10"/>
      <c r="W1620" s="10"/>
      <c r="X1620" s="10"/>
      <c r="Y1620" s="10"/>
      <c r="Z1620" s="10"/>
      <c r="AA1620" s="10"/>
      <c r="AB1620" s="10"/>
      <c r="AC1620" s="10"/>
      <c r="AD1620" s="10"/>
      <c r="AE1620" s="10"/>
      <c r="AF1620" s="10"/>
      <c r="AG1620" s="10"/>
      <c r="AH1620" s="10"/>
      <c r="AI1620" s="10"/>
      <c r="AJ1620" s="10"/>
      <c r="AK1620" s="10"/>
      <c r="AL1620" s="10"/>
      <c r="AM1620" s="10"/>
      <c r="AN1620" s="10"/>
      <c r="AO1620" s="10"/>
      <c r="AP1620" s="10"/>
      <c r="AQ1620" s="10"/>
      <c r="AR1620" s="10"/>
      <c r="AS1620" s="10"/>
      <c r="AT1620" s="10"/>
      <c r="AU1620" s="10"/>
      <c r="AV1620" s="10"/>
      <c r="AW1620" s="10"/>
      <c r="AX1620" s="10"/>
      <c r="AY1620" s="10"/>
      <c r="AZ1620" s="10"/>
      <c r="BA1620" s="10"/>
      <c r="BB1620" s="10"/>
      <c r="BC1620" s="10"/>
      <c r="BD1620" s="10"/>
      <c r="BE1620" s="10"/>
      <c r="BF1620" s="10"/>
      <c r="BG1620" s="10"/>
      <c r="BH1620" s="10"/>
    </row>
    <row r="1621" spans="1:60" s="83" customFormat="1" x14ac:dyDescent="0.25">
      <c r="A1621" s="91"/>
      <c r="B1621" s="92"/>
      <c r="O1621" s="10"/>
      <c r="P1621" s="10"/>
      <c r="Q1621" s="10"/>
      <c r="R1621" s="10"/>
      <c r="S1621" s="10"/>
      <c r="T1621" s="10"/>
      <c r="U1621" s="10"/>
      <c r="V1621" s="10"/>
      <c r="W1621" s="10"/>
      <c r="X1621" s="10"/>
      <c r="Y1621" s="10"/>
      <c r="Z1621" s="10"/>
      <c r="AA1621" s="10"/>
      <c r="AB1621" s="10"/>
      <c r="AC1621" s="10"/>
      <c r="AD1621" s="10"/>
      <c r="AE1621" s="10"/>
      <c r="AF1621" s="10"/>
      <c r="AG1621" s="10"/>
      <c r="AH1621" s="10"/>
      <c r="AI1621" s="10"/>
      <c r="AJ1621" s="10"/>
      <c r="AK1621" s="10"/>
      <c r="AL1621" s="10"/>
      <c r="AM1621" s="10"/>
      <c r="AN1621" s="10"/>
      <c r="AO1621" s="10"/>
      <c r="AP1621" s="10"/>
      <c r="AQ1621" s="10"/>
      <c r="AR1621" s="10"/>
      <c r="AS1621" s="10"/>
      <c r="AT1621" s="10"/>
      <c r="AU1621" s="10"/>
      <c r="AV1621" s="10"/>
      <c r="AW1621" s="10"/>
      <c r="AX1621" s="10"/>
      <c r="AY1621" s="10"/>
      <c r="AZ1621" s="10"/>
      <c r="BA1621" s="10"/>
      <c r="BB1621" s="10"/>
      <c r="BC1621" s="10"/>
      <c r="BD1621" s="10"/>
      <c r="BE1621" s="10"/>
      <c r="BF1621" s="10"/>
      <c r="BG1621" s="10"/>
      <c r="BH1621" s="10"/>
    </row>
    <row r="1622" spans="1:60" s="83" customFormat="1" x14ac:dyDescent="0.25">
      <c r="A1622" s="91"/>
      <c r="B1622" s="92"/>
      <c r="O1622" s="10"/>
      <c r="P1622" s="10"/>
      <c r="Q1622" s="10"/>
      <c r="R1622" s="10"/>
      <c r="S1622" s="10"/>
      <c r="T1622" s="10"/>
      <c r="U1622" s="10"/>
      <c r="V1622" s="10"/>
      <c r="W1622" s="10"/>
      <c r="X1622" s="10"/>
      <c r="Y1622" s="10"/>
      <c r="Z1622" s="10"/>
      <c r="AA1622" s="10"/>
      <c r="AB1622" s="10"/>
      <c r="AC1622" s="10"/>
      <c r="AD1622" s="10"/>
      <c r="AE1622" s="10"/>
      <c r="AF1622" s="10"/>
      <c r="AG1622" s="10"/>
      <c r="AH1622" s="10"/>
      <c r="AI1622" s="10"/>
      <c r="AJ1622" s="10"/>
      <c r="AK1622" s="10"/>
      <c r="AL1622" s="10"/>
      <c r="AM1622" s="10"/>
      <c r="AN1622" s="10"/>
      <c r="AO1622" s="10"/>
      <c r="AP1622" s="10"/>
      <c r="AQ1622" s="10"/>
      <c r="AR1622" s="10"/>
      <c r="AS1622" s="10"/>
      <c r="AT1622" s="10"/>
      <c r="AU1622" s="10"/>
      <c r="AV1622" s="10"/>
      <c r="AW1622" s="10"/>
      <c r="AX1622" s="10"/>
      <c r="AY1622" s="10"/>
      <c r="AZ1622" s="10"/>
      <c r="BA1622" s="10"/>
      <c r="BB1622" s="10"/>
      <c r="BC1622" s="10"/>
      <c r="BD1622" s="10"/>
      <c r="BE1622" s="10"/>
      <c r="BF1622" s="10"/>
      <c r="BG1622" s="10"/>
      <c r="BH1622" s="10"/>
    </row>
    <row r="1623" spans="1:60" s="83" customFormat="1" x14ac:dyDescent="0.25">
      <c r="A1623" s="91"/>
      <c r="B1623" s="92"/>
      <c r="O1623" s="10"/>
      <c r="P1623" s="10"/>
      <c r="Q1623" s="10"/>
      <c r="R1623" s="10"/>
      <c r="S1623" s="10"/>
      <c r="T1623" s="10"/>
      <c r="U1623" s="10"/>
      <c r="V1623" s="10"/>
      <c r="W1623" s="10"/>
      <c r="X1623" s="10"/>
      <c r="Y1623" s="10"/>
      <c r="Z1623" s="10"/>
      <c r="AA1623" s="10"/>
      <c r="AB1623" s="10"/>
      <c r="AC1623" s="10"/>
      <c r="AD1623" s="10"/>
      <c r="AE1623" s="10"/>
      <c r="AF1623" s="10"/>
      <c r="AG1623" s="10"/>
      <c r="AH1623" s="10"/>
      <c r="AI1623" s="10"/>
      <c r="AJ1623" s="10"/>
      <c r="AK1623" s="10"/>
      <c r="AL1623" s="10"/>
      <c r="AM1623" s="10"/>
      <c r="AN1623" s="10"/>
      <c r="AO1623" s="10"/>
      <c r="AP1623" s="10"/>
      <c r="AQ1623" s="10"/>
      <c r="AR1623" s="10"/>
      <c r="AS1623" s="10"/>
      <c r="AT1623" s="10"/>
      <c r="AU1623" s="10"/>
      <c r="AV1623" s="10"/>
      <c r="AW1623" s="10"/>
      <c r="AX1623" s="10"/>
      <c r="AY1623" s="10"/>
      <c r="AZ1623" s="10"/>
      <c r="BA1623" s="10"/>
      <c r="BB1623" s="10"/>
      <c r="BC1623" s="10"/>
      <c r="BD1623" s="10"/>
      <c r="BE1623" s="10"/>
      <c r="BF1623" s="10"/>
      <c r="BG1623" s="10"/>
      <c r="BH1623" s="10"/>
    </row>
    <row r="1624" spans="1:60" s="83" customFormat="1" x14ac:dyDescent="0.25">
      <c r="A1624" s="91"/>
      <c r="B1624" s="92"/>
      <c r="O1624" s="10"/>
      <c r="P1624" s="10"/>
      <c r="Q1624" s="10"/>
      <c r="R1624" s="10"/>
      <c r="S1624" s="10"/>
      <c r="T1624" s="10"/>
      <c r="U1624" s="10"/>
      <c r="V1624" s="10"/>
      <c r="W1624" s="10"/>
      <c r="X1624" s="10"/>
      <c r="Y1624" s="10"/>
      <c r="Z1624" s="10"/>
      <c r="AA1624" s="10"/>
      <c r="AB1624" s="10"/>
      <c r="AC1624" s="10"/>
      <c r="AD1624" s="10"/>
      <c r="AE1624" s="10"/>
      <c r="AF1624" s="10"/>
      <c r="AG1624" s="10"/>
      <c r="AH1624" s="10"/>
      <c r="AI1624" s="10"/>
      <c r="AJ1624" s="10"/>
      <c r="AK1624" s="10"/>
      <c r="AL1624" s="10"/>
      <c r="AM1624" s="10"/>
      <c r="AN1624" s="10"/>
      <c r="AO1624" s="10"/>
      <c r="AP1624" s="10"/>
      <c r="AQ1624" s="10"/>
      <c r="AR1624" s="10"/>
      <c r="AS1624" s="10"/>
      <c r="AT1624" s="10"/>
      <c r="AU1624" s="10"/>
      <c r="AV1624" s="10"/>
      <c r="AW1624" s="10"/>
      <c r="AX1624" s="10"/>
      <c r="AY1624" s="10"/>
      <c r="AZ1624" s="10"/>
      <c r="BA1624" s="10"/>
      <c r="BB1624" s="10"/>
      <c r="BC1624" s="10"/>
      <c r="BD1624" s="10"/>
      <c r="BE1624" s="10"/>
      <c r="BF1624" s="10"/>
      <c r="BG1624" s="10"/>
      <c r="BH1624" s="10"/>
    </row>
    <row r="1625" spans="1:60" s="83" customFormat="1" x14ac:dyDescent="0.25">
      <c r="A1625" s="91"/>
      <c r="B1625" s="92"/>
      <c r="O1625" s="10"/>
      <c r="P1625" s="10"/>
      <c r="Q1625" s="10"/>
      <c r="R1625" s="10"/>
      <c r="S1625" s="10"/>
      <c r="T1625" s="10"/>
      <c r="U1625" s="10"/>
      <c r="V1625" s="10"/>
      <c r="W1625" s="10"/>
      <c r="X1625" s="10"/>
      <c r="Y1625" s="10"/>
      <c r="Z1625" s="10"/>
      <c r="AA1625" s="10"/>
      <c r="AB1625" s="10"/>
      <c r="AC1625" s="10"/>
      <c r="AD1625" s="10"/>
      <c r="AE1625" s="10"/>
      <c r="AF1625" s="10"/>
      <c r="AG1625" s="10"/>
      <c r="AH1625" s="10"/>
      <c r="AI1625" s="10"/>
      <c r="AJ1625" s="10"/>
      <c r="AK1625" s="10"/>
      <c r="AL1625" s="10"/>
      <c r="AM1625" s="10"/>
      <c r="AN1625" s="10"/>
      <c r="AO1625" s="10"/>
      <c r="AP1625" s="10"/>
      <c r="AQ1625" s="10"/>
      <c r="AR1625" s="10"/>
      <c r="AS1625" s="10"/>
      <c r="AT1625" s="10"/>
      <c r="AU1625" s="10"/>
      <c r="AV1625" s="10"/>
      <c r="AW1625" s="10"/>
      <c r="AX1625" s="10"/>
      <c r="AY1625" s="10"/>
      <c r="AZ1625" s="10"/>
      <c r="BA1625" s="10"/>
      <c r="BB1625" s="10"/>
      <c r="BC1625" s="10"/>
      <c r="BD1625" s="10"/>
      <c r="BE1625" s="10"/>
      <c r="BF1625" s="10"/>
      <c r="BG1625" s="10"/>
      <c r="BH1625" s="10"/>
    </row>
    <row r="1626" spans="1:60" s="83" customFormat="1" x14ac:dyDescent="0.25">
      <c r="A1626" s="91"/>
      <c r="B1626" s="92"/>
      <c r="O1626" s="10"/>
      <c r="P1626" s="10"/>
      <c r="Q1626" s="10"/>
      <c r="R1626" s="10"/>
      <c r="S1626" s="10"/>
      <c r="T1626" s="10"/>
      <c r="U1626" s="10"/>
      <c r="V1626" s="10"/>
      <c r="W1626" s="10"/>
      <c r="X1626" s="10"/>
      <c r="Y1626" s="10"/>
      <c r="Z1626" s="10"/>
      <c r="AA1626" s="10"/>
      <c r="AB1626" s="10"/>
      <c r="AC1626" s="10"/>
      <c r="AD1626" s="10"/>
      <c r="AE1626" s="10"/>
      <c r="AF1626" s="10"/>
      <c r="AG1626" s="10"/>
      <c r="AH1626" s="10"/>
      <c r="AI1626" s="10"/>
      <c r="AJ1626" s="10"/>
      <c r="AK1626" s="10"/>
      <c r="AL1626" s="10"/>
      <c r="AM1626" s="10"/>
      <c r="AN1626" s="10"/>
      <c r="AO1626" s="10"/>
      <c r="AP1626" s="10"/>
      <c r="AQ1626" s="10"/>
      <c r="AR1626" s="10"/>
      <c r="AS1626" s="10"/>
      <c r="AT1626" s="10"/>
      <c r="AU1626" s="10"/>
      <c r="AV1626" s="10"/>
      <c r="AW1626" s="10"/>
      <c r="AX1626" s="10"/>
      <c r="AY1626" s="10"/>
      <c r="AZ1626" s="10"/>
      <c r="BA1626" s="10"/>
      <c r="BB1626" s="10"/>
      <c r="BC1626" s="10"/>
      <c r="BD1626" s="10"/>
      <c r="BE1626" s="10"/>
      <c r="BF1626" s="10"/>
      <c r="BG1626" s="10"/>
      <c r="BH1626" s="10"/>
    </row>
    <row r="1627" spans="1:60" s="83" customFormat="1" x14ac:dyDescent="0.25">
      <c r="A1627" s="91"/>
      <c r="B1627" s="92"/>
      <c r="O1627" s="10"/>
      <c r="P1627" s="10"/>
      <c r="Q1627" s="10"/>
      <c r="R1627" s="10"/>
      <c r="S1627" s="10"/>
      <c r="T1627" s="10"/>
      <c r="U1627" s="10"/>
      <c r="V1627" s="10"/>
      <c r="W1627" s="10"/>
      <c r="X1627" s="10"/>
      <c r="Y1627" s="10"/>
      <c r="Z1627" s="10"/>
      <c r="AA1627" s="10"/>
      <c r="AB1627" s="10"/>
      <c r="AC1627" s="10"/>
      <c r="AD1627" s="10"/>
      <c r="AE1627" s="10"/>
      <c r="AF1627" s="10"/>
      <c r="AG1627" s="10"/>
      <c r="AH1627" s="10"/>
      <c r="AI1627" s="10"/>
      <c r="AJ1627" s="10"/>
      <c r="AK1627" s="10"/>
      <c r="AL1627" s="10"/>
      <c r="AM1627" s="10"/>
      <c r="AN1627" s="10"/>
      <c r="AO1627" s="10"/>
      <c r="AP1627" s="10"/>
      <c r="AQ1627" s="10"/>
      <c r="AR1627" s="10"/>
      <c r="AS1627" s="10"/>
      <c r="AT1627" s="10"/>
      <c r="AU1627" s="10"/>
      <c r="AV1627" s="10"/>
      <c r="AW1627" s="10"/>
      <c r="AX1627" s="10"/>
      <c r="AY1627" s="10"/>
      <c r="AZ1627" s="10"/>
      <c r="BA1627" s="10"/>
      <c r="BB1627" s="10"/>
      <c r="BC1627" s="10"/>
      <c r="BD1627" s="10"/>
      <c r="BE1627" s="10"/>
      <c r="BF1627" s="10"/>
      <c r="BG1627" s="10"/>
      <c r="BH1627" s="10"/>
    </row>
    <row r="1628" spans="1:60" s="83" customFormat="1" x14ac:dyDescent="0.25">
      <c r="A1628" s="91"/>
      <c r="B1628" s="92"/>
      <c r="O1628" s="10"/>
      <c r="P1628" s="10"/>
      <c r="Q1628" s="10"/>
      <c r="R1628" s="10"/>
      <c r="S1628" s="10"/>
      <c r="T1628" s="10"/>
      <c r="U1628" s="10"/>
      <c r="V1628" s="10"/>
      <c r="W1628" s="10"/>
      <c r="X1628" s="10"/>
      <c r="Y1628" s="10"/>
      <c r="Z1628" s="10"/>
      <c r="AA1628" s="10"/>
      <c r="AB1628" s="10"/>
      <c r="AC1628" s="10"/>
      <c r="AD1628" s="10"/>
      <c r="AE1628" s="10"/>
      <c r="AF1628" s="10"/>
      <c r="AG1628" s="10"/>
      <c r="AH1628" s="10"/>
      <c r="AI1628" s="10"/>
      <c r="AJ1628" s="10"/>
      <c r="AK1628" s="10"/>
      <c r="AL1628" s="10"/>
      <c r="AM1628" s="10"/>
      <c r="AN1628" s="10"/>
      <c r="AO1628" s="10"/>
      <c r="AP1628" s="10"/>
      <c r="AQ1628" s="10"/>
      <c r="AR1628" s="10"/>
      <c r="AS1628" s="10"/>
      <c r="AT1628" s="10"/>
      <c r="AU1628" s="10"/>
      <c r="AV1628" s="10"/>
      <c r="AW1628" s="10"/>
      <c r="AX1628" s="10"/>
      <c r="AY1628" s="10"/>
      <c r="AZ1628" s="10"/>
      <c r="BA1628" s="10"/>
      <c r="BB1628" s="10"/>
      <c r="BC1628" s="10"/>
      <c r="BD1628" s="10"/>
      <c r="BE1628" s="10"/>
      <c r="BF1628" s="10"/>
      <c r="BG1628" s="10"/>
      <c r="BH1628" s="10"/>
    </row>
    <row r="1629" spans="1:60" s="83" customFormat="1" x14ac:dyDescent="0.25">
      <c r="A1629" s="91"/>
      <c r="B1629" s="92"/>
      <c r="O1629" s="10"/>
      <c r="P1629" s="10"/>
      <c r="Q1629" s="10"/>
      <c r="R1629" s="10"/>
      <c r="S1629" s="10"/>
      <c r="T1629" s="10"/>
      <c r="U1629" s="10"/>
      <c r="V1629" s="10"/>
      <c r="W1629" s="10"/>
      <c r="X1629" s="10"/>
      <c r="Y1629" s="10"/>
      <c r="Z1629" s="10"/>
      <c r="AA1629" s="10"/>
      <c r="AB1629" s="10"/>
      <c r="AC1629" s="10"/>
      <c r="AD1629" s="10"/>
      <c r="AE1629" s="10"/>
      <c r="AF1629" s="10"/>
      <c r="AG1629" s="10"/>
      <c r="AH1629" s="10"/>
      <c r="AI1629" s="10"/>
      <c r="AJ1629" s="10"/>
      <c r="AK1629" s="10"/>
      <c r="AL1629" s="10"/>
      <c r="AM1629" s="10"/>
      <c r="AN1629" s="10"/>
      <c r="AO1629" s="10"/>
      <c r="AP1629" s="10"/>
      <c r="AQ1629" s="10"/>
      <c r="AR1629" s="10"/>
      <c r="AS1629" s="10"/>
      <c r="AT1629" s="10"/>
      <c r="AU1629" s="10"/>
      <c r="AV1629" s="10"/>
      <c r="AW1629" s="10"/>
      <c r="AX1629" s="10"/>
      <c r="AY1629" s="10"/>
      <c r="AZ1629" s="10"/>
      <c r="BA1629" s="10"/>
      <c r="BB1629" s="10"/>
      <c r="BC1629" s="10"/>
      <c r="BD1629" s="10"/>
      <c r="BE1629" s="10"/>
      <c r="BF1629" s="10"/>
      <c r="BG1629" s="10"/>
      <c r="BH1629" s="10"/>
    </row>
    <row r="1630" spans="1:60" s="83" customFormat="1" x14ac:dyDescent="0.25">
      <c r="A1630" s="91"/>
      <c r="B1630" s="92"/>
      <c r="O1630" s="10"/>
      <c r="P1630" s="10"/>
      <c r="Q1630" s="10"/>
      <c r="R1630" s="10"/>
      <c r="S1630" s="10"/>
      <c r="T1630" s="10"/>
      <c r="U1630" s="10"/>
      <c r="V1630" s="10"/>
      <c r="W1630" s="10"/>
      <c r="X1630" s="10"/>
      <c r="Y1630" s="10"/>
      <c r="Z1630" s="10"/>
      <c r="AA1630" s="10"/>
      <c r="AB1630" s="10"/>
      <c r="AC1630" s="10"/>
      <c r="AD1630" s="10"/>
      <c r="AE1630" s="10"/>
      <c r="AF1630" s="10"/>
      <c r="AG1630" s="10"/>
      <c r="AH1630" s="10"/>
      <c r="AI1630" s="10"/>
      <c r="AJ1630" s="10"/>
      <c r="AK1630" s="10"/>
      <c r="AL1630" s="10"/>
      <c r="AM1630" s="10"/>
      <c r="AN1630" s="10"/>
      <c r="AO1630" s="10"/>
      <c r="AP1630" s="10"/>
      <c r="AQ1630" s="10"/>
      <c r="AR1630" s="10"/>
      <c r="AS1630" s="10"/>
      <c r="AT1630" s="10"/>
      <c r="AU1630" s="10"/>
      <c r="AV1630" s="10"/>
      <c r="AW1630" s="10"/>
      <c r="AX1630" s="10"/>
      <c r="AY1630" s="10"/>
      <c r="AZ1630" s="10"/>
      <c r="BA1630" s="10"/>
      <c r="BB1630" s="10"/>
      <c r="BC1630" s="10"/>
      <c r="BD1630" s="10"/>
      <c r="BE1630" s="10"/>
      <c r="BF1630" s="10"/>
      <c r="BG1630" s="10"/>
      <c r="BH1630" s="10"/>
    </row>
    <row r="1631" spans="1:60" s="83" customFormat="1" x14ac:dyDescent="0.25">
      <c r="A1631" s="91"/>
      <c r="B1631" s="92"/>
      <c r="O1631" s="10"/>
      <c r="P1631" s="10"/>
      <c r="Q1631" s="10"/>
      <c r="R1631" s="10"/>
      <c r="S1631" s="10"/>
      <c r="T1631" s="10"/>
      <c r="U1631" s="10"/>
      <c r="V1631" s="10"/>
      <c r="W1631" s="10"/>
      <c r="X1631" s="10"/>
      <c r="Y1631" s="10"/>
      <c r="Z1631" s="10"/>
      <c r="AA1631" s="10"/>
      <c r="AB1631" s="10"/>
      <c r="AC1631" s="10"/>
      <c r="AD1631" s="10"/>
      <c r="AE1631" s="10"/>
      <c r="AF1631" s="10"/>
      <c r="AG1631" s="10"/>
      <c r="AH1631" s="10"/>
      <c r="AI1631" s="10"/>
      <c r="AJ1631" s="10"/>
      <c r="AK1631" s="10"/>
      <c r="AL1631" s="10"/>
      <c r="AM1631" s="10"/>
      <c r="AN1631" s="10"/>
      <c r="AO1631" s="10"/>
      <c r="AP1631" s="10"/>
      <c r="AQ1631" s="10"/>
      <c r="AR1631" s="10"/>
      <c r="AS1631" s="10"/>
      <c r="AT1631" s="10"/>
      <c r="AU1631" s="10"/>
      <c r="AV1631" s="10"/>
      <c r="AW1631" s="10"/>
      <c r="AX1631" s="10"/>
      <c r="AY1631" s="10"/>
      <c r="AZ1631" s="10"/>
      <c r="BA1631" s="10"/>
      <c r="BB1631" s="10"/>
      <c r="BC1631" s="10"/>
      <c r="BD1631" s="10"/>
      <c r="BE1631" s="10"/>
      <c r="BF1631" s="10"/>
      <c r="BG1631" s="10"/>
      <c r="BH1631" s="10"/>
    </row>
    <row r="1632" spans="1:60" s="83" customFormat="1" x14ac:dyDescent="0.25">
      <c r="A1632" s="91"/>
      <c r="B1632" s="92"/>
      <c r="O1632" s="10"/>
      <c r="P1632" s="10"/>
      <c r="Q1632" s="10"/>
      <c r="R1632" s="10"/>
      <c r="S1632" s="10"/>
      <c r="T1632" s="10"/>
      <c r="U1632" s="10"/>
      <c r="V1632" s="10"/>
      <c r="W1632" s="10"/>
      <c r="X1632" s="10"/>
      <c r="Y1632" s="10"/>
      <c r="Z1632" s="10"/>
      <c r="AA1632" s="10"/>
      <c r="AB1632" s="10"/>
      <c r="AC1632" s="10"/>
      <c r="AD1632" s="10"/>
      <c r="AE1632" s="10"/>
      <c r="AF1632" s="10"/>
      <c r="AG1632" s="10"/>
      <c r="AH1632" s="10"/>
      <c r="AI1632" s="10"/>
      <c r="AJ1632" s="10"/>
      <c r="AK1632" s="10"/>
      <c r="AL1632" s="10"/>
      <c r="AM1632" s="10"/>
      <c r="AN1632" s="10"/>
      <c r="AO1632" s="10"/>
      <c r="AP1632" s="10"/>
      <c r="AQ1632" s="10"/>
      <c r="AR1632" s="10"/>
      <c r="AS1632" s="10"/>
      <c r="AT1632" s="10"/>
      <c r="AU1632" s="10"/>
      <c r="AV1632" s="10"/>
      <c r="AW1632" s="10"/>
      <c r="AX1632" s="10"/>
      <c r="AY1632" s="10"/>
      <c r="AZ1632" s="10"/>
      <c r="BA1632" s="10"/>
      <c r="BB1632" s="10"/>
      <c r="BC1632" s="10"/>
      <c r="BD1632" s="10"/>
      <c r="BE1632" s="10"/>
      <c r="BF1632" s="10"/>
      <c r="BG1632" s="10"/>
      <c r="BH1632" s="10"/>
    </row>
    <row r="1633" spans="1:60" s="83" customFormat="1" x14ac:dyDescent="0.25">
      <c r="A1633" s="91"/>
      <c r="B1633" s="92"/>
      <c r="O1633" s="10"/>
      <c r="P1633" s="10"/>
      <c r="Q1633" s="10"/>
      <c r="R1633" s="10"/>
      <c r="S1633" s="10"/>
      <c r="T1633" s="10"/>
      <c r="U1633" s="10"/>
      <c r="V1633" s="10"/>
      <c r="W1633" s="10"/>
      <c r="X1633" s="10"/>
      <c r="Y1633" s="10"/>
      <c r="Z1633" s="10"/>
      <c r="AA1633" s="10"/>
      <c r="AB1633" s="10"/>
      <c r="AC1633" s="10"/>
      <c r="AD1633" s="10"/>
      <c r="AE1633" s="10"/>
      <c r="AF1633" s="10"/>
      <c r="AG1633" s="10"/>
      <c r="AH1633" s="10"/>
      <c r="AI1633" s="10"/>
      <c r="AJ1633" s="10"/>
      <c r="AK1633" s="10"/>
      <c r="AL1633" s="10"/>
      <c r="AM1633" s="10"/>
      <c r="AN1633" s="10"/>
      <c r="AO1633" s="10"/>
      <c r="AP1633" s="10"/>
      <c r="AQ1633" s="10"/>
      <c r="AR1633" s="10"/>
      <c r="AS1633" s="10"/>
      <c r="AT1633" s="10"/>
      <c r="AU1633" s="10"/>
      <c r="AV1633" s="10"/>
      <c r="AW1633" s="10"/>
      <c r="AX1633" s="10"/>
      <c r="AY1633" s="10"/>
      <c r="AZ1633" s="10"/>
      <c r="BA1633" s="10"/>
      <c r="BB1633" s="10"/>
      <c r="BC1633" s="10"/>
      <c r="BD1633" s="10"/>
      <c r="BE1633" s="10"/>
      <c r="BF1633" s="10"/>
      <c r="BG1633" s="10"/>
      <c r="BH1633" s="10"/>
    </row>
    <row r="1634" spans="1:60" s="83" customFormat="1" x14ac:dyDescent="0.25">
      <c r="A1634" s="91"/>
      <c r="B1634" s="92"/>
      <c r="O1634" s="10"/>
      <c r="P1634" s="10"/>
      <c r="Q1634" s="10"/>
      <c r="R1634" s="10"/>
      <c r="S1634" s="10"/>
      <c r="T1634" s="10"/>
      <c r="U1634" s="10"/>
      <c r="V1634" s="10"/>
      <c r="W1634" s="10"/>
      <c r="X1634" s="10"/>
      <c r="Y1634" s="10"/>
      <c r="Z1634" s="10"/>
      <c r="AA1634" s="10"/>
      <c r="AB1634" s="10"/>
      <c r="AC1634" s="10"/>
      <c r="AD1634" s="10"/>
      <c r="AE1634" s="10"/>
      <c r="AF1634" s="10"/>
      <c r="AG1634" s="10"/>
      <c r="AH1634" s="10"/>
      <c r="AI1634" s="10"/>
      <c r="AJ1634" s="10"/>
      <c r="AK1634" s="10"/>
      <c r="AL1634" s="10"/>
      <c r="AM1634" s="10"/>
      <c r="AN1634" s="10"/>
      <c r="AO1634" s="10"/>
      <c r="AP1634" s="10"/>
      <c r="AQ1634" s="10"/>
      <c r="AR1634" s="10"/>
      <c r="AS1634" s="10"/>
      <c r="AT1634" s="10"/>
      <c r="AU1634" s="10"/>
      <c r="AV1634" s="10"/>
      <c r="AW1634" s="10"/>
      <c r="AX1634" s="10"/>
      <c r="AY1634" s="10"/>
      <c r="AZ1634" s="10"/>
      <c r="BA1634" s="10"/>
      <c r="BB1634" s="10"/>
      <c r="BC1634" s="10"/>
      <c r="BD1634" s="10"/>
      <c r="BE1634" s="10"/>
      <c r="BF1634" s="10"/>
      <c r="BG1634" s="10"/>
      <c r="BH1634" s="10"/>
    </row>
    <row r="1635" spans="1:60" s="83" customFormat="1" x14ac:dyDescent="0.25">
      <c r="A1635" s="91"/>
      <c r="B1635" s="92"/>
      <c r="O1635" s="10"/>
      <c r="P1635" s="10"/>
      <c r="Q1635" s="10"/>
      <c r="R1635" s="10"/>
      <c r="S1635" s="10"/>
      <c r="T1635" s="10"/>
      <c r="U1635" s="10"/>
      <c r="V1635" s="10"/>
      <c r="W1635" s="10"/>
      <c r="X1635" s="10"/>
      <c r="Y1635" s="10"/>
      <c r="Z1635" s="10"/>
      <c r="AA1635" s="10"/>
      <c r="AB1635" s="10"/>
      <c r="AC1635" s="10"/>
      <c r="AD1635" s="10"/>
      <c r="AE1635" s="10"/>
      <c r="AF1635" s="10"/>
      <c r="AG1635" s="10"/>
      <c r="AH1635" s="10"/>
      <c r="AI1635" s="10"/>
      <c r="AJ1635" s="10"/>
      <c r="AK1635" s="10"/>
      <c r="AL1635" s="10"/>
      <c r="AM1635" s="10"/>
      <c r="AN1635" s="10"/>
      <c r="AO1635" s="10"/>
      <c r="AP1635" s="10"/>
      <c r="AQ1635" s="10"/>
      <c r="AR1635" s="10"/>
      <c r="AS1635" s="10"/>
      <c r="AT1635" s="10"/>
      <c r="AU1635" s="10"/>
      <c r="AV1635" s="10"/>
      <c r="AW1635" s="10"/>
      <c r="AX1635" s="10"/>
      <c r="AY1635" s="10"/>
      <c r="AZ1635" s="10"/>
      <c r="BA1635" s="10"/>
      <c r="BB1635" s="10"/>
      <c r="BC1635" s="10"/>
      <c r="BD1635" s="10"/>
      <c r="BE1635" s="10"/>
      <c r="BF1635" s="10"/>
      <c r="BG1635" s="10"/>
      <c r="BH1635" s="10"/>
    </row>
    <row r="1636" spans="1:60" s="83" customFormat="1" x14ac:dyDescent="0.25">
      <c r="A1636" s="91"/>
      <c r="B1636" s="92"/>
      <c r="O1636" s="10"/>
      <c r="P1636" s="10"/>
      <c r="Q1636" s="10"/>
      <c r="R1636" s="10"/>
      <c r="S1636" s="10"/>
      <c r="T1636" s="10"/>
      <c r="U1636" s="10"/>
      <c r="V1636" s="10"/>
      <c r="W1636" s="10"/>
      <c r="X1636" s="10"/>
      <c r="Y1636" s="10"/>
      <c r="Z1636" s="10"/>
      <c r="AA1636" s="10"/>
      <c r="AB1636" s="10"/>
      <c r="AC1636" s="10"/>
      <c r="AD1636" s="10"/>
      <c r="AE1636" s="10"/>
      <c r="AF1636" s="10"/>
      <c r="AG1636" s="10"/>
      <c r="AH1636" s="10"/>
      <c r="AI1636" s="10"/>
      <c r="AJ1636" s="10"/>
      <c r="AK1636" s="10"/>
      <c r="AL1636" s="10"/>
      <c r="AM1636" s="10"/>
      <c r="AN1636" s="10"/>
      <c r="AO1636" s="10"/>
      <c r="AP1636" s="10"/>
      <c r="AQ1636" s="10"/>
      <c r="AR1636" s="10"/>
      <c r="AS1636" s="10"/>
      <c r="AT1636" s="10"/>
      <c r="AU1636" s="10"/>
      <c r="AV1636" s="10"/>
      <c r="AW1636" s="10"/>
      <c r="AX1636" s="10"/>
      <c r="AY1636" s="10"/>
      <c r="AZ1636" s="10"/>
      <c r="BA1636" s="10"/>
      <c r="BB1636" s="10"/>
      <c r="BC1636" s="10"/>
      <c r="BD1636" s="10"/>
      <c r="BE1636" s="10"/>
      <c r="BF1636" s="10"/>
      <c r="BG1636" s="10"/>
      <c r="BH1636" s="10"/>
    </row>
    <row r="1637" spans="1:60" s="83" customFormat="1" x14ac:dyDescent="0.25">
      <c r="A1637" s="91"/>
      <c r="B1637" s="92"/>
      <c r="O1637" s="10"/>
      <c r="P1637" s="10"/>
      <c r="Q1637" s="10"/>
      <c r="R1637" s="10"/>
      <c r="S1637" s="10"/>
      <c r="T1637" s="10"/>
      <c r="U1637" s="10"/>
      <c r="V1637" s="10"/>
      <c r="W1637" s="10"/>
      <c r="X1637" s="10"/>
      <c r="Y1637" s="10"/>
      <c r="Z1637" s="10"/>
      <c r="AA1637" s="10"/>
      <c r="AB1637" s="10"/>
      <c r="AC1637" s="10"/>
      <c r="AD1637" s="10"/>
      <c r="AE1637" s="10"/>
      <c r="AF1637" s="10"/>
      <c r="AG1637" s="10"/>
      <c r="AH1637" s="10"/>
      <c r="AI1637" s="10"/>
      <c r="AJ1637" s="10"/>
      <c r="AK1637" s="10"/>
      <c r="AL1637" s="10"/>
      <c r="AM1637" s="10"/>
      <c r="AN1637" s="10"/>
      <c r="AO1637" s="10"/>
      <c r="AP1637" s="10"/>
      <c r="AQ1637" s="10"/>
      <c r="AR1637" s="10"/>
      <c r="AS1637" s="10"/>
      <c r="AT1637" s="10"/>
      <c r="AU1637" s="10"/>
      <c r="AV1637" s="10"/>
      <c r="AW1637" s="10"/>
      <c r="AX1637" s="10"/>
      <c r="AY1637" s="10"/>
      <c r="AZ1637" s="10"/>
      <c r="BA1637" s="10"/>
      <c r="BB1637" s="10"/>
      <c r="BC1637" s="10"/>
      <c r="BD1637" s="10"/>
      <c r="BE1637" s="10"/>
      <c r="BF1637" s="10"/>
      <c r="BG1637" s="10"/>
      <c r="BH1637" s="10"/>
    </row>
    <row r="1638" spans="1:60" s="83" customFormat="1" x14ac:dyDescent="0.25">
      <c r="A1638" s="91"/>
      <c r="B1638" s="92"/>
      <c r="O1638" s="10"/>
      <c r="P1638" s="10"/>
      <c r="Q1638" s="10"/>
      <c r="R1638" s="10"/>
      <c r="S1638" s="10"/>
      <c r="T1638" s="10"/>
      <c r="U1638" s="10"/>
      <c r="V1638" s="10"/>
      <c r="W1638" s="10"/>
      <c r="X1638" s="10"/>
      <c r="Y1638" s="10"/>
      <c r="Z1638" s="10"/>
      <c r="AA1638" s="10"/>
      <c r="AB1638" s="10"/>
      <c r="AC1638" s="10"/>
      <c r="AD1638" s="10"/>
      <c r="AE1638" s="10"/>
      <c r="AF1638" s="10"/>
      <c r="AG1638" s="10"/>
      <c r="AH1638" s="10"/>
      <c r="AI1638" s="10"/>
      <c r="AJ1638" s="10"/>
      <c r="AK1638" s="10"/>
      <c r="AL1638" s="10"/>
      <c r="AM1638" s="10"/>
      <c r="AN1638" s="10"/>
      <c r="AO1638" s="10"/>
      <c r="AP1638" s="10"/>
      <c r="AQ1638" s="10"/>
      <c r="AR1638" s="10"/>
      <c r="AS1638" s="10"/>
      <c r="AT1638" s="10"/>
      <c r="AU1638" s="10"/>
      <c r="AV1638" s="10"/>
      <c r="AW1638" s="10"/>
      <c r="AX1638" s="10"/>
      <c r="AY1638" s="10"/>
      <c r="AZ1638" s="10"/>
      <c r="BA1638" s="10"/>
      <c r="BB1638" s="10"/>
      <c r="BC1638" s="10"/>
      <c r="BD1638" s="10"/>
      <c r="BE1638" s="10"/>
      <c r="BF1638" s="10"/>
      <c r="BG1638" s="10"/>
      <c r="BH1638" s="10"/>
    </row>
    <row r="1639" spans="1:60" s="83" customFormat="1" x14ac:dyDescent="0.25">
      <c r="A1639" s="91"/>
      <c r="B1639" s="92"/>
      <c r="O1639" s="10"/>
      <c r="P1639" s="10"/>
      <c r="Q1639" s="10"/>
      <c r="R1639" s="10"/>
      <c r="S1639" s="10"/>
      <c r="T1639" s="10"/>
      <c r="U1639" s="10"/>
      <c r="V1639" s="10"/>
      <c r="W1639" s="10"/>
      <c r="X1639" s="10"/>
      <c r="Y1639" s="10"/>
      <c r="Z1639" s="10"/>
      <c r="AA1639" s="10"/>
      <c r="AB1639" s="10"/>
      <c r="AC1639" s="10"/>
      <c r="AD1639" s="10"/>
      <c r="AE1639" s="10"/>
      <c r="AF1639" s="10"/>
      <c r="AG1639" s="10"/>
      <c r="AH1639" s="10"/>
      <c r="AI1639" s="10"/>
      <c r="AJ1639" s="10"/>
      <c r="AK1639" s="10"/>
      <c r="AL1639" s="10"/>
      <c r="AM1639" s="10"/>
      <c r="AN1639" s="10"/>
      <c r="AO1639" s="10"/>
      <c r="AP1639" s="10"/>
      <c r="AQ1639" s="10"/>
      <c r="AR1639" s="10"/>
      <c r="AS1639" s="10"/>
      <c r="AT1639" s="10"/>
      <c r="AU1639" s="10"/>
      <c r="AV1639" s="10"/>
      <c r="AW1639" s="10"/>
      <c r="AX1639" s="10"/>
      <c r="AY1639" s="10"/>
      <c r="AZ1639" s="10"/>
      <c r="BA1639" s="10"/>
      <c r="BB1639" s="10"/>
      <c r="BC1639" s="10"/>
      <c r="BD1639" s="10"/>
      <c r="BE1639" s="10"/>
      <c r="BF1639" s="10"/>
      <c r="BG1639" s="10"/>
      <c r="BH1639" s="10"/>
    </row>
    <row r="1640" spans="1:60" s="83" customFormat="1" x14ac:dyDescent="0.25">
      <c r="A1640" s="91"/>
      <c r="B1640" s="92"/>
      <c r="O1640" s="10"/>
      <c r="P1640" s="10"/>
      <c r="Q1640" s="10"/>
      <c r="R1640" s="10"/>
      <c r="S1640" s="10"/>
      <c r="T1640" s="10"/>
      <c r="U1640" s="10"/>
      <c r="V1640" s="10"/>
      <c r="W1640" s="10"/>
      <c r="X1640" s="10"/>
      <c r="Y1640" s="10"/>
      <c r="Z1640" s="10"/>
      <c r="AA1640" s="10"/>
      <c r="AB1640" s="10"/>
      <c r="AC1640" s="10"/>
      <c r="AD1640" s="10"/>
      <c r="AE1640" s="10"/>
      <c r="AF1640" s="10"/>
      <c r="AG1640" s="10"/>
      <c r="AH1640" s="10"/>
      <c r="AI1640" s="10"/>
      <c r="AJ1640" s="10"/>
      <c r="AK1640" s="10"/>
      <c r="AL1640" s="10"/>
      <c r="AM1640" s="10"/>
      <c r="AN1640" s="10"/>
      <c r="AO1640" s="10"/>
      <c r="AP1640" s="10"/>
      <c r="AQ1640" s="10"/>
      <c r="AR1640" s="10"/>
      <c r="AS1640" s="10"/>
      <c r="AT1640" s="10"/>
      <c r="AU1640" s="10"/>
      <c r="AV1640" s="10"/>
      <c r="AW1640" s="10"/>
      <c r="AX1640" s="10"/>
      <c r="AY1640" s="10"/>
      <c r="AZ1640" s="10"/>
      <c r="BA1640" s="10"/>
      <c r="BB1640" s="10"/>
      <c r="BC1640" s="10"/>
      <c r="BD1640" s="10"/>
      <c r="BE1640" s="10"/>
      <c r="BF1640" s="10"/>
      <c r="BG1640" s="10"/>
      <c r="BH1640" s="10"/>
    </row>
    <row r="1641" spans="1:60" s="83" customFormat="1" x14ac:dyDescent="0.25">
      <c r="A1641" s="91"/>
      <c r="B1641" s="92"/>
      <c r="O1641" s="10"/>
      <c r="P1641" s="10"/>
      <c r="Q1641" s="10"/>
      <c r="R1641" s="10"/>
      <c r="S1641" s="10"/>
      <c r="T1641" s="10"/>
      <c r="U1641" s="10"/>
      <c r="V1641" s="10"/>
      <c r="W1641" s="10"/>
      <c r="X1641" s="10"/>
      <c r="Y1641" s="10"/>
      <c r="Z1641" s="10"/>
      <c r="AA1641" s="10"/>
      <c r="AB1641" s="10"/>
      <c r="AC1641" s="10"/>
      <c r="AD1641" s="10"/>
      <c r="AE1641" s="10"/>
      <c r="AF1641" s="10"/>
      <c r="AG1641" s="10"/>
      <c r="AH1641" s="10"/>
      <c r="AI1641" s="10"/>
      <c r="AJ1641" s="10"/>
      <c r="AK1641" s="10"/>
      <c r="AL1641" s="10"/>
      <c r="AM1641" s="10"/>
      <c r="AN1641" s="10"/>
      <c r="AO1641" s="10"/>
      <c r="AP1641" s="10"/>
      <c r="AQ1641" s="10"/>
      <c r="AR1641" s="10"/>
      <c r="AS1641" s="10"/>
      <c r="AT1641" s="10"/>
      <c r="AU1641" s="10"/>
      <c r="AV1641" s="10"/>
      <c r="AW1641" s="10"/>
      <c r="AX1641" s="10"/>
      <c r="AY1641" s="10"/>
      <c r="AZ1641" s="10"/>
      <c r="BA1641" s="10"/>
      <c r="BB1641" s="10"/>
      <c r="BC1641" s="10"/>
      <c r="BD1641" s="10"/>
      <c r="BE1641" s="10"/>
      <c r="BF1641" s="10"/>
      <c r="BG1641" s="10"/>
      <c r="BH1641" s="10"/>
    </row>
    <row r="1642" spans="1:60" s="83" customFormat="1" x14ac:dyDescent="0.25">
      <c r="A1642" s="91"/>
      <c r="B1642" s="92"/>
      <c r="O1642" s="10"/>
      <c r="P1642" s="10"/>
      <c r="Q1642" s="10"/>
      <c r="R1642" s="10"/>
      <c r="S1642" s="10"/>
      <c r="T1642" s="10"/>
      <c r="U1642" s="10"/>
      <c r="V1642" s="10"/>
      <c r="W1642" s="10"/>
      <c r="X1642" s="10"/>
      <c r="Y1642" s="10"/>
      <c r="Z1642" s="10"/>
      <c r="AA1642" s="10"/>
      <c r="AB1642" s="10"/>
      <c r="AC1642" s="10"/>
      <c r="AD1642" s="10"/>
      <c r="AE1642" s="10"/>
      <c r="AF1642" s="10"/>
      <c r="AG1642" s="10"/>
      <c r="AH1642" s="10"/>
      <c r="AI1642" s="10"/>
      <c r="AJ1642" s="10"/>
      <c r="AK1642" s="10"/>
      <c r="AL1642" s="10"/>
      <c r="AM1642" s="10"/>
      <c r="AN1642" s="10"/>
      <c r="AO1642" s="10"/>
      <c r="AP1642" s="10"/>
      <c r="AQ1642" s="10"/>
      <c r="AR1642" s="10"/>
      <c r="AS1642" s="10"/>
      <c r="AT1642" s="10"/>
      <c r="AU1642" s="10"/>
      <c r="AV1642" s="10"/>
      <c r="AW1642" s="10"/>
      <c r="AX1642" s="10"/>
      <c r="AY1642" s="10"/>
      <c r="AZ1642" s="10"/>
      <c r="BA1642" s="10"/>
      <c r="BB1642" s="10"/>
      <c r="BC1642" s="10"/>
      <c r="BD1642" s="10"/>
      <c r="BE1642" s="10"/>
      <c r="BF1642" s="10"/>
      <c r="BG1642" s="10"/>
      <c r="BH1642" s="10"/>
    </row>
    <row r="1643" spans="1:60" s="83" customFormat="1" x14ac:dyDescent="0.25">
      <c r="A1643" s="91"/>
      <c r="B1643" s="92"/>
      <c r="O1643" s="10"/>
      <c r="P1643" s="10"/>
      <c r="Q1643" s="10"/>
      <c r="R1643" s="10"/>
      <c r="S1643" s="10"/>
      <c r="T1643" s="10"/>
      <c r="U1643" s="10"/>
      <c r="V1643" s="10"/>
      <c r="W1643" s="10"/>
      <c r="X1643" s="10"/>
      <c r="Y1643" s="10"/>
      <c r="Z1643" s="10"/>
      <c r="AA1643" s="10"/>
      <c r="AB1643" s="10"/>
      <c r="AC1643" s="10"/>
      <c r="AD1643" s="10"/>
      <c r="AE1643" s="10"/>
      <c r="AF1643" s="10"/>
      <c r="AG1643" s="10"/>
      <c r="AH1643" s="10"/>
      <c r="AI1643" s="10"/>
      <c r="AJ1643" s="10"/>
      <c r="AK1643" s="10"/>
      <c r="AL1643" s="10"/>
      <c r="AM1643" s="10"/>
      <c r="AN1643" s="10"/>
      <c r="AO1643" s="10"/>
      <c r="AP1643" s="10"/>
      <c r="AQ1643" s="10"/>
      <c r="AR1643" s="10"/>
      <c r="AS1643" s="10"/>
      <c r="AT1643" s="10"/>
      <c r="AU1643" s="10"/>
      <c r="AV1643" s="10"/>
      <c r="AW1643" s="10"/>
      <c r="AX1643" s="10"/>
      <c r="AY1643" s="10"/>
      <c r="AZ1643" s="10"/>
      <c r="BA1643" s="10"/>
      <c r="BB1643" s="10"/>
      <c r="BC1643" s="10"/>
      <c r="BD1643" s="10"/>
      <c r="BE1643" s="10"/>
      <c r="BF1643" s="10"/>
      <c r="BG1643" s="10"/>
      <c r="BH1643" s="10"/>
    </row>
    <row r="1644" spans="1:60" s="83" customFormat="1" x14ac:dyDescent="0.25">
      <c r="A1644" s="91"/>
      <c r="B1644" s="92"/>
      <c r="O1644" s="10"/>
      <c r="P1644" s="10"/>
      <c r="Q1644" s="10"/>
      <c r="R1644" s="10"/>
      <c r="S1644" s="10"/>
      <c r="T1644" s="10"/>
      <c r="U1644" s="10"/>
      <c r="V1644" s="10"/>
      <c r="W1644" s="10"/>
      <c r="X1644" s="10"/>
      <c r="Y1644" s="10"/>
      <c r="Z1644" s="10"/>
      <c r="AA1644" s="10"/>
      <c r="AB1644" s="10"/>
      <c r="AC1644" s="10"/>
      <c r="AD1644" s="10"/>
      <c r="AE1644" s="10"/>
      <c r="AF1644" s="10"/>
      <c r="AG1644" s="10"/>
      <c r="AH1644" s="10"/>
      <c r="AI1644" s="10"/>
      <c r="AJ1644" s="10"/>
      <c r="AK1644" s="10"/>
      <c r="AL1644" s="10"/>
      <c r="AM1644" s="10"/>
      <c r="AN1644" s="10"/>
      <c r="AO1644" s="10"/>
      <c r="AP1644" s="10"/>
      <c r="AQ1644" s="10"/>
      <c r="AR1644" s="10"/>
      <c r="AS1644" s="10"/>
      <c r="AT1644" s="10"/>
      <c r="AU1644" s="10"/>
      <c r="AV1644" s="10"/>
      <c r="AW1644" s="10"/>
      <c r="AX1644" s="10"/>
      <c r="AY1644" s="10"/>
      <c r="AZ1644" s="10"/>
      <c r="BA1644" s="10"/>
      <c r="BB1644" s="10"/>
      <c r="BC1644" s="10"/>
      <c r="BD1644" s="10"/>
      <c r="BE1644" s="10"/>
      <c r="BF1644" s="10"/>
      <c r="BG1644" s="10"/>
      <c r="BH1644" s="10"/>
    </row>
    <row r="1645" spans="1:60" s="83" customFormat="1" x14ac:dyDescent="0.25">
      <c r="A1645" s="91"/>
      <c r="B1645" s="92"/>
      <c r="O1645" s="10"/>
      <c r="P1645" s="10"/>
      <c r="Q1645" s="10"/>
      <c r="R1645" s="10"/>
      <c r="S1645" s="10"/>
      <c r="T1645" s="10"/>
      <c r="U1645" s="10"/>
      <c r="V1645" s="10"/>
      <c r="W1645" s="10"/>
      <c r="X1645" s="10"/>
      <c r="Y1645" s="10"/>
      <c r="Z1645" s="10"/>
      <c r="AA1645" s="10"/>
      <c r="AB1645" s="10"/>
      <c r="AC1645" s="10"/>
      <c r="AD1645" s="10"/>
      <c r="AE1645" s="10"/>
      <c r="AF1645" s="10"/>
      <c r="AG1645" s="10"/>
      <c r="AH1645" s="10"/>
      <c r="AI1645" s="10"/>
      <c r="AJ1645" s="10"/>
      <c r="AK1645" s="10"/>
      <c r="AL1645" s="10"/>
      <c r="AM1645" s="10"/>
      <c r="AN1645" s="10"/>
      <c r="AO1645" s="10"/>
      <c r="AP1645" s="10"/>
      <c r="AQ1645" s="10"/>
      <c r="AR1645" s="10"/>
      <c r="AS1645" s="10"/>
      <c r="AT1645" s="10"/>
      <c r="AU1645" s="10"/>
      <c r="AV1645" s="10"/>
      <c r="AW1645" s="10"/>
      <c r="AX1645" s="10"/>
      <c r="AY1645" s="10"/>
      <c r="AZ1645" s="10"/>
      <c r="BA1645" s="10"/>
      <c r="BB1645" s="10"/>
      <c r="BC1645" s="10"/>
      <c r="BD1645" s="10"/>
      <c r="BE1645" s="10"/>
      <c r="BF1645" s="10"/>
      <c r="BG1645" s="10"/>
      <c r="BH1645" s="10"/>
    </row>
    <row r="1646" spans="1:60" s="83" customFormat="1" x14ac:dyDescent="0.25">
      <c r="A1646" s="91"/>
      <c r="B1646" s="92"/>
      <c r="O1646" s="10"/>
      <c r="P1646" s="10"/>
      <c r="Q1646" s="10"/>
      <c r="R1646" s="10"/>
      <c r="S1646" s="10"/>
      <c r="T1646" s="10"/>
      <c r="U1646" s="10"/>
      <c r="V1646" s="10"/>
      <c r="W1646" s="10"/>
      <c r="X1646" s="10"/>
      <c r="Y1646" s="10"/>
      <c r="Z1646" s="10"/>
      <c r="AA1646" s="10"/>
      <c r="AB1646" s="10"/>
      <c r="AC1646" s="10"/>
      <c r="AD1646" s="10"/>
      <c r="AE1646" s="10"/>
      <c r="AF1646" s="10"/>
      <c r="AG1646" s="10"/>
      <c r="AH1646" s="10"/>
      <c r="AI1646" s="10"/>
      <c r="AJ1646" s="10"/>
      <c r="AK1646" s="10"/>
      <c r="AL1646" s="10"/>
      <c r="AM1646" s="10"/>
      <c r="AN1646" s="10"/>
      <c r="AO1646" s="10"/>
      <c r="AP1646" s="10"/>
      <c r="AQ1646" s="10"/>
      <c r="AR1646" s="10"/>
      <c r="AS1646" s="10"/>
      <c r="AT1646" s="10"/>
      <c r="AU1646" s="10"/>
      <c r="AV1646" s="10"/>
      <c r="AW1646" s="10"/>
      <c r="AX1646" s="10"/>
      <c r="AY1646" s="10"/>
      <c r="AZ1646" s="10"/>
      <c r="BA1646" s="10"/>
      <c r="BB1646" s="10"/>
      <c r="BC1646" s="10"/>
      <c r="BD1646" s="10"/>
      <c r="BE1646" s="10"/>
      <c r="BF1646" s="10"/>
      <c r="BG1646" s="10"/>
      <c r="BH1646" s="10"/>
    </row>
    <row r="1647" spans="1:60" s="83" customFormat="1" x14ac:dyDescent="0.25">
      <c r="A1647" s="91"/>
      <c r="B1647" s="92"/>
      <c r="O1647" s="10"/>
      <c r="P1647" s="10"/>
      <c r="Q1647" s="10"/>
      <c r="R1647" s="10"/>
      <c r="S1647" s="10"/>
      <c r="T1647" s="10"/>
      <c r="U1647" s="10"/>
      <c r="V1647" s="10"/>
      <c r="W1647" s="10"/>
      <c r="X1647" s="10"/>
      <c r="Y1647" s="10"/>
      <c r="Z1647" s="10"/>
      <c r="AA1647" s="10"/>
      <c r="AB1647" s="10"/>
      <c r="AC1647" s="10"/>
      <c r="AD1647" s="10"/>
      <c r="AE1647" s="10"/>
      <c r="AF1647" s="10"/>
      <c r="AG1647" s="10"/>
      <c r="AH1647" s="10"/>
      <c r="AI1647" s="10"/>
      <c r="AJ1647" s="10"/>
      <c r="AK1647" s="10"/>
      <c r="AL1647" s="10"/>
      <c r="AM1647" s="10"/>
      <c r="AN1647" s="10"/>
      <c r="AO1647" s="10"/>
      <c r="AP1647" s="10"/>
      <c r="AQ1647" s="10"/>
      <c r="AR1647" s="10"/>
      <c r="AS1647" s="10"/>
      <c r="AT1647" s="10"/>
      <c r="AU1647" s="10"/>
      <c r="AV1647" s="10"/>
      <c r="AW1647" s="10"/>
      <c r="AX1647" s="10"/>
      <c r="AY1647" s="10"/>
      <c r="AZ1647" s="10"/>
      <c r="BA1647" s="10"/>
      <c r="BB1647" s="10"/>
      <c r="BC1647" s="10"/>
      <c r="BD1647" s="10"/>
      <c r="BE1647" s="10"/>
      <c r="BF1647" s="10"/>
      <c r="BG1647" s="10"/>
      <c r="BH1647" s="10"/>
    </row>
    <row r="1648" spans="1:60" s="83" customFormat="1" x14ac:dyDescent="0.25">
      <c r="A1648" s="91"/>
      <c r="B1648" s="92"/>
      <c r="O1648" s="10"/>
      <c r="P1648" s="10"/>
      <c r="Q1648" s="10"/>
      <c r="R1648" s="10"/>
      <c r="S1648" s="10"/>
      <c r="T1648" s="10"/>
      <c r="U1648" s="10"/>
      <c r="V1648" s="10"/>
      <c r="W1648" s="10"/>
      <c r="X1648" s="10"/>
      <c r="Y1648" s="10"/>
      <c r="Z1648" s="10"/>
      <c r="AA1648" s="10"/>
      <c r="AB1648" s="10"/>
      <c r="AC1648" s="10"/>
      <c r="AD1648" s="10"/>
      <c r="AE1648" s="10"/>
      <c r="AF1648" s="10"/>
      <c r="AG1648" s="10"/>
      <c r="AH1648" s="10"/>
      <c r="AI1648" s="10"/>
      <c r="AJ1648" s="10"/>
      <c r="AK1648" s="10"/>
      <c r="AL1648" s="10"/>
      <c r="AM1648" s="10"/>
      <c r="AN1648" s="10"/>
      <c r="AO1648" s="10"/>
      <c r="AP1648" s="10"/>
      <c r="AQ1648" s="10"/>
      <c r="AR1648" s="10"/>
      <c r="AS1648" s="10"/>
      <c r="AT1648" s="10"/>
      <c r="AU1648" s="10"/>
      <c r="AV1648" s="10"/>
      <c r="AW1648" s="10"/>
      <c r="AX1648" s="10"/>
      <c r="AY1648" s="10"/>
      <c r="AZ1648" s="10"/>
      <c r="BA1648" s="10"/>
      <c r="BB1648" s="10"/>
      <c r="BC1648" s="10"/>
      <c r="BD1648" s="10"/>
      <c r="BE1648" s="10"/>
      <c r="BF1648" s="10"/>
      <c r="BG1648" s="10"/>
      <c r="BH1648" s="10"/>
    </row>
    <row r="1649" spans="1:60" s="83" customFormat="1" x14ac:dyDescent="0.25">
      <c r="A1649" s="91"/>
      <c r="B1649" s="92"/>
      <c r="O1649" s="10"/>
      <c r="P1649" s="10"/>
      <c r="Q1649" s="10"/>
      <c r="R1649" s="10"/>
      <c r="S1649" s="10"/>
      <c r="T1649" s="10"/>
      <c r="U1649" s="10"/>
      <c r="V1649" s="10"/>
      <c r="W1649" s="10"/>
      <c r="X1649" s="10"/>
      <c r="Y1649" s="10"/>
      <c r="Z1649" s="10"/>
      <c r="AA1649" s="10"/>
      <c r="AB1649" s="10"/>
      <c r="AC1649" s="10"/>
      <c r="AD1649" s="10"/>
      <c r="AE1649" s="10"/>
      <c r="AF1649" s="10"/>
      <c r="AG1649" s="10"/>
      <c r="AH1649" s="10"/>
      <c r="AI1649" s="10"/>
      <c r="AJ1649" s="10"/>
      <c r="AK1649" s="10"/>
      <c r="AL1649" s="10"/>
      <c r="AM1649" s="10"/>
      <c r="AN1649" s="10"/>
      <c r="AO1649" s="10"/>
      <c r="AP1649" s="10"/>
      <c r="AQ1649" s="10"/>
      <c r="AR1649" s="10"/>
      <c r="AS1649" s="10"/>
      <c r="AT1649" s="10"/>
      <c r="AU1649" s="10"/>
      <c r="AV1649" s="10"/>
      <c r="AW1649" s="10"/>
      <c r="AX1649" s="10"/>
      <c r="AY1649" s="10"/>
      <c r="AZ1649" s="10"/>
      <c r="BA1649" s="10"/>
      <c r="BB1649" s="10"/>
      <c r="BC1649" s="10"/>
      <c r="BD1649" s="10"/>
      <c r="BE1649" s="10"/>
      <c r="BF1649" s="10"/>
      <c r="BG1649" s="10"/>
      <c r="BH1649" s="10"/>
    </row>
    <row r="1650" spans="1:60" s="83" customFormat="1" x14ac:dyDescent="0.25">
      <c r="A1650" s="91"/>
      <c r="B1650" s="92"/>
      <c r="O1650" s="10"/>
      <c r="P1650" s="10"/>
      <c r="Q1650" s="10"/>
      <c r="R1650" s="10"/>
      <c r="S1650" s="10"/>
      <c r="T1650" s="10"/>
      <c r="U1650" s="10"/>
      <c r="V1650" s="10"/>
      <c r="W1650" s="10"/>
      <c r="X1650" s="10"/>
      <c r="Y1650" s="10"/>
      <c r="Z1650" s="10"/>
      <c r="AA1650" s="10"/>
      <c r="AB1650" s="10"/>
      <c r="AC1650" s="10"/>
      <c r="AD1650" s="10"/>
      <c r="AE1650" s="10"/>
      <c r="AF1650" s="10"/>
      <c r="AG1650" s="10"/>
      <c r="AH1650" s="10"/>
      <c r="AI1650" s="10"/>
      <c r="AJ1650" s="10"/>
      <c r="AK1650" s="10"/>
      <c r="AL1650" s="10"/>
      <c r="AM1650" s="10"/>
      <c r="AN1650" s="10"/>
      <c r="AO1650" s="10"/>
      <c r="AP1650" s="10"/>
      <c r="AQ1650" s="10"/>
      <c r="AR1650" s="10"/>
      <c r="AS1650" s="10"/>
      <c r="AT1650" s="10"/>
      <c r="AU1650" s="10"/>
      <c r="AV1650" s="10"/>
      <c r="AW1650" s="10"/>
      <c r="AX1650" s="10"/>
      <c r="AY1650" s="10"/>
      <c r="AZ1650" s="10"/>
      <c r="BA1650" s="10"/>
      <c r="BB1650" s="10"/>
      <c r="BC1650" s="10"/>
      <c r="BD1650" s="10"/>
      <c r="BE1650" s="10"/>
      <c r="BF1650" s="10"/>
      <c r="BG1650" s="10"/>
      <c r="BH1650" s="10"/>
    </row>
    <row r="1651" spans="1:60" s="83" customFormat="1" x14ac:dyDescent="0.25">
      <c r="A1651" s="91"/>
      <c r="B1651" s="92"/>
      <c r="O1651" s="10"/>
      <c r="P1651" s="10"/>
      <c r="Q1651" s="10"/>
      <c r="R1651" s="10"/>
      <c r="S1651" s="10"/>
      <c r="T1651" s="10"/>
      <c r="U1651" s="10"/>
      <c r="V1651" s="10"/>
      <c r="W1651" s="10"/>
      <c r="X1651" s="10"/>
      <c r="Y1651" s="10"/>
      <c r="Z1651" s="10"/>
      <c r="AA1651" s="10"/>
      <c r="AB1651" s="10"/>
      <c r="AC1651" s="10"/>
      <c r="AD1651" s="10"/>
      <c r="AE1651" s="10"/>
      <c r="AF1651" s="10"/>
      <c r="AG1651" s="10"/>
      <c r="AH1651" s="10"/>
      <c r="AI1651" s="10"/>
      <c r="AJ1651" s="10"/>
      <c r="AK1651" s="10"/>
      <c r="AL1651" s="10"/>
      <c r="AM1651" s="10"/>
      <c r="AN1651" s="10"/>
      <c r="AO1651" s="10"/>
      <c r="AP1651" s="10"/>
      <c r="AQ1651" s="10"/>
      <c r="AR1651" s="10"/>
      <c r="AS1651" s="10"/>
      <c r="AT1651" s="10"/>
      <c r="AU1651" s="10"/>
      <c r="AV1651" s="10"/>
      <c r="AW1651" s="10"/>
      <c r="AX1651" s="10"/>
      <c r="AY1651" s="10"/>
      <c r="AZ1651" s="10"/>
      <c r="BA1651" s="10"/>
      <c r="BB1651" s="10"/>
      <c r="BC1651" s="10"/>
      <c r="BD1651" s="10"/>
      <c r="BE1651" s="10"/>
      <c r="BF1651" s="10"/>
      <c r="BG1651" s="10"/>
      <c r="BH1651" s="10"/>
    </row>
    <row r="1652" spans="1:60" s="83" customFormat="1" x14ac:dyDescent="0.25">
      <c r="A1652" s="91"/>
      <c r="B1652" s="92"/>
      <c r="O1652" s="10"/>
      <c r="P1652" s="10"/>
      <c r="Q1652" s="10"/>
      <c r="R1652" s="10"/>
      <c r="S1652" s="10"/>
      <c r="T1652" s="10"/>
      <c r="U1652" s="10"/>
      <c r="V1652" s="10"/>
      <c r="W1652" s="10"/>
      <c r="X1652" s="10"/>
      <c r="Y1652" s="10"/>
      <c r="Z1652" s="10"/>
      <c r="AA1652" s="10"/>
      <c r="AB1652" s="10"/>
      <c r="AC1652" s="10"/>
      <c r="AD1652" s="10"/>
      <c r="AE1652" s="10"/>
      <c r="AF1652" s="10"/>
      <c r="AG1652" s="10"/>
      <c r="AH1652" s="10"/>
      <c r="AI1652" s="10"/>
      <c r="AJ1652" s="10"/>
      <c r="AK1652" s="10"/>
      <c r="AL1652" s="10"/>
      <c r="AM1652" s="10"/>
      <c r="AN1652" s="10"/>
      <c r="AO1652" s="10"/>
      <c r="AP1652" s="10"/>
      <c r="AQ1652" s="10"/>
      <c r="AR1652" s="10"/>
      <c r="AS1652" s="10"/>
      <c r="AT1652" s="10"/>
      <c r="AU1652" s="10"/>
      <c r="AV1652" s="10"/>
      <c r="AW1652" s="10"/>
      <c r="AX1652" s="10"/>
      <c r="AY1652" s="10"/>
      <c r="AZ1652" s="10"/>
      <c r="BA1652" s="10"/>
      <c r="BB1652" s="10"/>
      <c r="BC1652" s="10"/>
      <c r="BD1652" s="10"/>
      <c r="BE1652" s="10"/>
      <c r="BF1652" s="10"/>
      <c r="BG1652" s="10"/>
      <c r="BH1652" s="10"/>
    </row>
    <row r="1653" spans="1:60" s="83" customFormat="1" x14ac:dyDescent="0.25">
      <c r="A1653" s="91"/>
      <c r="B1653" s="92"/>
      <c r="O1653" s="10"/>
      <c r="P1653" s="10"/>
      <c r="Q1653" s="10"/>
      <c r="R1653" s="10"/>
      <c r="S1653" s="10"/>
      <c r="T1653" s="10"/>
      <c r="U1653" s="10"/>
      <c r="V1653" s="10"/>
      <c r="W1653" s="10"/>
      <c r="X1653" s="10"/>
      <c r="Y1653" s="10"/>
      <c r="Z1653" s="10"/>
      <c r="AA1653" s="10"/>
      <c r="AB1653" s="10"/>
      <c r="AC1653" s="10"/>
      <c r="AD1653" s="10"/>
      <c r="AE1653" s="10"/>
      <c r="AF1653" s="10"/>
      <c r="AG1653" s="10"/>
      <c r="AH1653" s="10"/>
      <c r="AI1653" s="10"/>
      <c r="AJ1653" s="10"/>
      <c r="AK1653" s="10"/>
      <c r="AL1653" s="10"/>
      <c r="AM1653" s="10"/>
      <c r="AN1653" s="10"/>
      <c r="AO1653" s="10"/>
      <c r="AP1653" s="10"/>
      <c r="AQ1653" s="10"/>
      <c r="AR1653" s="10"/>
      <c r="AS1653" s="10"/>
      <c r="AT1653" s="10"/>
      <c r="AU1653" s="10"/>
      <c r="AV1653" s="10"/>
      <c r="AW1653" s="10"/>
      <c r="AX1653" s="10"/>
      <c r="AY1653" s="10"/>
      <c r="AZ1653" s="10"/>
      <c r="BA1653" s="10"/>
      <c r="BB1653" s="10"/>
      <c r="BC1653" s="10"/>
      <c r="BD1653" s="10"/>
      <c r="BE1653" s="10"/>
      <c r="BF1653" s="10"/>
      <c r="BG1653" s="10"/>
      <c r="BH1653" s="10"/>
    </row>
    <row r="1654" spans="1:60" s="83" customFormat="1" x14ac:dyDescent="0.25">
      <c r="A1654" s="91"/>
      <c r="B1654" s="92"/>
      <c r="O1654" s="10"/>
      <c r="P1654" s="10"/>
      <c r="Q1654" s="10"/>
      <c r="R1654" s="10"/>
      <c r="S1654" s="10"/>
      <c r="T1654" s="10"/>
      <c r="U1654" s="10"/>
      <c r="V1654" s="10"/>
      <c r="W1654" s="10"/>
      <c r="X1654" s="10"/>
      <c r="Y1654" s="10"/>
      <c r="Z1654" s="10"/>
      <c r="AA1654" s="10"/>
      <c r="AB1654" s="10"/>
      <c r="AC1654" s="10"/>
      <c r="AD1654" s="10"/>
      <c r="AE1654" s="10"/>
      <c r="AF1654" s="10"/>
      <c r="AG1654" s="10"/>
      <c r="AH1654" s="10"/>
      <c r="AI1654" s="10"/>
      <c r="AJ1654" s="10"/>
      <c r="AK1654" s="10"/>
      <c r="AL1654" s="10"/>
      <c r="AM1654" s="10"/>
      <c r="AN1654" s="10"/>
      <c r="AO1654" s="10"/>
      <c r="AP1654" s="10"/>
      <c r="AQ1654" s="10"/>
      <c r="AR1654" s="10"/>
      <c r="AS1654" s="10"/>
      <c r="AT1654" s="10"/>
      <c r="AU1654" s="10"/>
      <c r="AV1654" s="10"/>
      <c r="AW1654" s="10"/>
      <c r="AX1654" s="10"/>
      <c r="AY1654" s="10"/>
      <c r="AZ1654" s="10"/>
      <c r="BA1654" s="10"/>
      <c r="BB1654" s="10"/>
      <c r="BC1654" s="10"/>
      <c r="BD1654" s="10"/>
      <c r="BE1654" s="10"/>
      <c r="BF1654" s="10"/>
      <c r="BG1654" s="10"/>
      <c r="BH1654" s="10"/>
    </row>
    <row r="1655" spans="1:60" s="83" customFormat="1" x14ac:dyDescent="0.25">
      <c r="A1655" s="91"/>
      <c r="B1655" s="92"/>
      <c r="O1655" s="10"/>
      <c r="P1655" s="10"/>
      <c r="Q1655" s="10"/>
      <c r="R1655" s="10"/>
      <c r="S1655" s="10"/>
      <c r="T1655" s="10"/>
      <c r="U1655" s="10"/>
      <c r="V1655" s="10"/>
      <c r="W1655" s="10"/>
      <c r="X1655" s="10"/>
      <c r="Y1655" s="10"/>
      <c r="Z1655" s="10"/>
      <c r="AA1655" s="10"/>
      <c r="AB1655" s="10"/>
      <c r="AC1655" s="10"/>
      <c r="AD1655" s="10"/>
      <c r="AE1655" s="10"/>
      <c r="AF1655" s="10"/>
      <c r="AG1655" s="10"/>
      <c r="AH1655" s="10"/>
      <c r="AI1655" s="10"/>
      <c r="AJ1655" s="10"/>
      <c r="AK1655" s="10"/>
      <c r="AL1655" s="10"/>
      <c r="AM1655" s="10"/>
      <c r="AN1655" s="10"/>
      <c r="AO1655" s="10"/>
      <c r="AP1655" s="10"/>
      <c r="AQ1655" s="10"/>
      <c r="AR1655" s="10"/>
      <c r="AS1655" s="10"/>
      <c r="AT1655" s="10"/>
      <c r="AU1655" s="10"/>
      <c r="AV1655" s="10"/>
      <c r="AW1655" s="10"/>
      <c r="AX1655" s="10"/>
      <c r="AY1655" s="10"/>
      <c r="AZ1655" s="10"/>
      <c r="BA1655" s="10"/>
      <c r="BB1655" s="10"/>
      <c r="BC1655" s="10"/>
      <c r="BD1655" s="10"/>
      <c r="BE1655" s="10"/>
      <c r="BF1655" s="10"/>
      <c r="BG1655" s="10"/>
      <c r="BH1655" s="10"/>
    </row>
    <row r="1656" spans="1:60" s="83" customFormat="1" x14ac:dyDescent="0.25">
      <c r="A1656" s="91"/>
      <c r="B1656" s="92"/>
      <c r="O1656" s="10"/>
      <c r="P1656" s="10"/>
      <c r="Q1656" s="10"/>
      <c r="R1656" s="10"/>
      <c r="S1656" s="10"/>
      <c r="T1656" s="10"/>
      <c r="U1656" s="10"/>
      <c r="V1656" s="10"/>
      <c r="W1656" s="10"/>
      <c r="X1656" s="10"/>
      <c r="Y1656" s="10"/>
      <c r="Z1656" s="10"/>
      <c r="AA1656" s="10"/>
      <c r="AB1656" s="10"/>
      <c r="AC1656" s="10"/>
      <c r="AD1656" s="10"/>
      <c r="AE1656" s="10"/>
      <c r="AF1656" s="10"/>
      <c r="AG1656" s="10"/>
      <c r="AH1656" s="10"/>
      <c r="AI1656" s="10"/>
      <c r="AJ1656" s="10"/>
      <c r="AK1656" s="10"/>
      <c r="AL1656" s="10"/>
      <c r="AM1656" s="10"/>
      <c r="AN1656" s="10"/>
      <c r="AO1656" s="10"/>
      <c r="AP1656" s="10"/>
      <c r="AQ1656" s="10"/>
      <c r="AR1656" s="10"/>
      <c r="AS1656" s="10"/>
      <c r="AT1656" s="10"/>
      <c r="AU1656" s="10"/>
      <c r="AV1656" s="10"/>
      <c r="AW1656" s="10"/>
      <c r="AX1656" s="10"/>
      <c r="AY1656" s="10"/>
      <c r="AZ1656" s="10"/>
      <c r="BA1656" s="10"/>
      <c r="BB1656" s="10"/>
      <c r="BC1656" s="10"/>
      <c r="BD1656" s="10"/>
      <c r="BE1656" s="10"/>
      <c r="BF1656" s="10"/>
      <c r="BG1656" s="10"/>
      <c r="BH1656" s="10"/>
    </row>
    <row r="1657" spans="1:60" s="83" customFormat="1" x14ac:dyDescent="0.25">
      <c r="A1657" s="91"/>
      <c r="B1657" s="92"/>
      <c r="O1657" s="10"/>
      <c r="P1657" s="10"/>
      <c r="Q1657" s="10"/>
      <c r="R1657" s="10"/>
      <c r="S1657" s="10"/>
      <c r="T1657" s="10"/>
      <c r="U1657" s="10"/>
      <c r="V1657" s="10"/>
      <c r="W1657" s="10"/>
      <c r="X1657" s="10"/>
      <c r="Y1657" s="10"/>
      <c r="Z1657" s="10"/>
      <c r="AA1657" s="10"/>
      <c r="AB1657" s="10"/>
      <c r="AC1657" s="10"/>
      <c r="AD1657" s="10"/>
      <c r="AE1657" s="10"/>
      <c r="AF1657" s="10"/>
      <c r="AG1657" s="10"/>
      <c r="AH1657" s="10"/>
      <c r="AI1657" s="10"/>
      <c r="AJ1657" s="10"/>
      <c r="AK1657" s="10"/>
      <c r="AL1657" s="10"/>
      <c r="AM1657" s="10"/>
      <c r="AN1657" s="10"/>
      <c r="AO1657" s="10"/>
      <c r="AP1657" s="10"/>
      <c r="AQ1657" s="10"/>
      <c r="AR1657" s="10"/>
      <c r="AS1657" s="10"/>
      <c r="AT1657" s="10"/>
      <c r="AU1657" s="10"/>
      <c r="AV1657" s="10"/>
      <c r="AW1657" s="10"/>
      <c r="AX1657" s="10"/>
      <c r="AY1657" s="10"/>
      <c r="AZ1657" s="10"/>
      <c r="BA1657" s="10"/>
      <c r="BB1657" s="10"/>
      <c r="BC1657" s="10"/>
      <c r="BD1657" s="10"/>
      <c r="BE1657" s="10"/>
      <c r="BF1657" s="10"/>
      <c r="BG1657" s="10"/>
      <c r="BH1657" s="10"/>
    </row>
    <row r="1658" spans="1:60" s="83" customFormat="1" x14ac:dyDescent="0.25">
      <c r="A1658" s="91"/>
      <c r="B1658" s="92"/>
      <c r="O1658" s="10"/>
      <c r="P1658" s="10"/>
      <c r="Q1658" s="10"/>
      <c r="R1658" s="10"/>
      <c r="S1658" s="10"/>
      <c r="T1658" s="10"/>
      <c r="U1658" s="10"/>
      <c r="V1658" s="10"/>
      <c r="W1658" s="10"/>
      <c r="X1658" s="10"/>
      <c r="Y1658" s="10"/>
      <c r="Z1658" s="10"/>
      <c r="AA1658" s="10"/>
      <c r="AB1658" s="10"/>
      <c r="AC1658" s="10"/>
      <c r="AD1658" s="10"/>
      <c r="AE1658" s="10"/>
      <c r="AF1658" s="10"/>
      <c r="AG1658" s="10"/>
      <c r="AH1658" s="10"/>
      <c r="AI1658" s="10"/>
      <c r="AJ1658" s="10"/>
      <c r="AK1658" s="10"/>
      <c r="AL1658" s="10"/>
      <c r="AM1658" s="10"/>
      <c r="AN1658" s="10"/>
      <c r="AO1658" s="10"/>
      <c r="AP1658" s="10"/>
      <c r="AQ1658" s="10"/>
      <c r="AR1658" s="10"/>
      <c r="AS1658" s="10"/>
      <c r="AT1658" s="10"/>
      <c r="AU1658" s="10"/>
      <c r="AV1658" s="10"/>
      <c r="AW1658" s="10"/>
      <c r="AX1658" s="10"/>
      <c r="AY1658" s="10"/>
      <c r="AZ1658" s="10"/>
      <c r="BA1658" s="10"/>
      <c r="BB1658" s="10"/>
      <c r="BC1658" s="10"/>
      <c r="BD1658" s="10"/>
      <c r="BE1658" s="10"/>
      <c r="BF1658" s="10"/>
      <c r="BG1658" s="10"/>
      <c r="BH1658" s="10"/>
    </row>
    <row r="1659" spans="1:60" s="83" customFormat="1" x14ac:dyDescent="0.25">
      <c r="A1659" s="91"/>
      <c r="B1659" s="92"/>
      <c r="O1659" s="10"/>
      <c r="P1659" s="10"/>
      <c r="Q1659" s="10"/>
      <c r="R1659" s="10"/>
      <c r="S1659" s="10"/>
      <c r="T1659" s="10"/>
      <c r="U1659" s="10"/>
      <c r="V1659" s="10"/>
      <c r="W1659" s="10"/>
      <c r="X1659" s="10"/>
      <c r="Y1659" s="10"/>
      <c r="Z1659" s="10"/>
      <c r="AA1659" s="10"/>
      <c r="AB1659" s="10"/>
      <c r="AC1659" s="10"/>
      <c r="AD1659" s="10"/>
      <c r="AE1659" s="10"/>
      <c r="AF1659" s="10"/>
      <c r="AG1659" s="10"/>
      <c r="AH1659" s="10"/>
      <c r="AI1659" s="10"/>
      <c r="AJ1659" s="10"/>
      <c r="AK1659" s="10"/>
      <c r="AL1659" s="10"/>
      <c r="AM1659" s="10"/>
      <c r="AN1659" s="10"/>
      <c r="AO1659" s="10"/>
      <c r="AP1659" s="10"/>
      <c r="AQ1659" s="10"/>
      <c r="AR1659" s="10"/>
      <c r="AS1659" s="10"/>
      <c r="AT1659" s="10"/>
      <c r="AU1659" s="10"/>
      <c r="AV1659" s="10"/>
      <c r="AW1659" s="10"/>
      <c r="AX1659" s="10"/>
      <c r="AY1659" s="10"/>
      <c r="AZ1659" s="10"/>
      <c r="BA1659" s="10"/>
      <c r="BB1659" s="10"/>
      <c r="BC1659" s="10"/>
      <c r="BD1659" s="10"/>
      <c r="BE1659" s="10"/>
      <c r="BF1659" s="10"/>
      <c r="BG1659" s="10"/>
      <c r="BH1659" s="10"/>
    </row>
    <row r="1660" spans="1:60" s="83" customFormat="1" x14ac:dyDescent="0.25">
      <c r="A1660" s="91"/>
      <c r="B1660" s="92"/>
      <c r="O1660" s="10"/>
      <c r="P1660" s="10"/>
      <c r="Q1660" s="10"/>
      <c r="R1660" s="10"/>
      <c r="S1660" s="10"/>
      <c r="T1660" s="10"/>
      <c r="U1660" s="10"/>
      <c r="V1660" s="10"/>
      <c r="W1660" s="10"/>
      <c r="X1660" s="10"/>
      <c r="Y1660" s="10"/>
      <c r="Z1660" s="10"/>
      <c r="AA1660" s="10"/>
      <c r="AB1660" s="10"/>
      <c r="AC1660" s="10"/>
      <c r="AD1660" s="10"/>
      <c r="AE1660" s="10"/>
      <c r="AF1660" s="10"/>
      <c r="AG1660" s="10"/>
      <c r="AH1660" s="10"/>
      <c r="AI1660" s="10"/>
      <c r="AJ1660" s="10"/>
      <c r="AK1660" s="10"/>
      <c r="AL1660" s="10"/>
      <c r="AM1660" s="10"/>
      <c r="AN1660" s="10"/>
      <c r="AO1660" s="10"/>
      <c r="AP1660" s="10"/>
      <c r="AQ1660" s="10"/>
      <c r="AR1660" s="10"/>
      <c r="AS1660" s="10"/>
      <c r="AT1660" s="10"/>
      <c r="AU1660" s="10"/>
      <c r="AV1660" s="10"/>
      <c r="AW1660" s="10"/>
      <c r="AX1660" s="10"/>
      <c r="AY1660" s="10"/>
      <c r="AZ1660" s="10"/>
      <c r="BA1660" s="10"/>
      <c r="BB1660" s="10"/>
      <c r="BC1660" s="10"/>
      <c r="BD1660" s="10"/>
      <c r="BE1660" s="10"/>
      <c r="BF1660" s="10"/>
      <c r="BG1660" s="10"/>
      <c r="BH1660" s="10"/>
    </row>
    <row r="1661" spans="1:60" s="83" customFormat="1" x14ac:dyDescent="0.25">
      <c r="A1661" s="91"/>
      <c r="B1661" s="92"/>
      <c r="O1661" s="10"/>
      <c r="P1661" s="10"/>
      <c r="Q1661" s="10"/>
      <c r="R1661" s="10"/>
      <c r="S1661" s="10"/>
      <c r="T1661" s="10"/>
      <c r="U1661" s="10"/>
      <c r="V1661" s="10"/>
      <c r="W1661" s="10"/>
      <c r="X1661" s="10"/>
      <c r="Y1661" s="10"/>
      <c r="Z1661" s="10"/>
      <c r="AA1661" s="10"/>
      <c r="AB1661" s="10"/>
      <c r="AC1661" s="10"/>
      <c r="AD1661" s="10"/>
      <c r="AE1661" s="10"/>
      <c r="AF1661" s="10"/>
      <c r="AG1661" s="10"/>
      <c r="AH1661" s="10"/>
      <c r="AI1661" s="10"/>
      <c r="AJ1661" s="10"/>
      <c r="AK1661" s="10"/>
      <c r="AL1661" s="10"/>
      <c r="AM1661" s="10"/>
      <c r="AN1661" s="10"/>
      <c r="AO1661" s="10"/>
      <c r="AP1661" s="10"/>
      <c r="AQ1661" s="10"/>
      <c r="AR1661" s="10"/>
      <c r="AS1661" s="10"/>
      <c r="AT1661" s="10"/>
      <c r="AU1661" s="10"/>
      <c r="AV1661" s="10"/>
      <c r="AW1661" s="10"/>
      <c r="AX1661" s="10"/>
      <c r="AY1661" s="10"/>
      <c r="AZ1661" s="10"/>
      <c r="BA1661" s="10"/>
      <c r="BB1661" s="10"/>
      <c r="BC1661" s="10"/>
      <c r="BD1661" s="10"/>
      <c r="BE1661" s="10"/>
      <c r="BF1661" s="10"/>
      <c r="BG1661" s="10"/>
      <c r="BH1661" s="10"/>
    </row>
    <row r="1662" spans="1:60" s="83" customFormat="1" x14ac:dyDescent="0.25">
      <c r="A1662" s="91"/>
      <c r="B1662" s="92"/>
      <c r="O1662" s="10"/>
      <c r="P1662" s="10"/>
      <c r="Q1662" s="10"/>
      <c r="R1662" s="10"/>
      <c r="S1662" s="10"/>
      <c r="T1662" s="10"/>
      <c r="U1662" s="10"/>
      <c r="V1662" s="10"/>
      <c r="W1662" s="10"/>
      <c r="X1662" s="10"/>
      <c r="Y1662" s="10"/>
      <c r="Z1662" s="10"/>
      <c r="AA1662" s="10"/>
      <c r="AB1662" s="10"/>
      <c r="AC1662" s="10"/>
      <c r="AD1662" s="10"/>
      <c r="AE1662" s="10"/>
      <c r="AF1662" s="10"/>
      <c r="AG1662" s="10"/>
      <c r="AH1662" s="10"/>
      <c r="AI1662" s="10"/>
      <c r="AJ1662" s="10"/>
      <c r="AK1662" s="10"/>
      <c r="AL1662" s="10"/>
      <c r="AM1662" s="10"/>
      <c r="AN1662" s="10"/>
      <c r="AO1662" s="10"/>
      <c r="AP1662" s="10"/>
      <c r="AQ1662" s="10"/>
      <c r="AR1662" s="10"/>
      <c r="AS1662" s="10"/>
      <c r="AT1662" s="10"/>
      <c r="AU1662" s="10"/>
      <c r="AV1662" s="10"/>
      <c r="AW1662" s="10"/>
      <c r="AX1662" s="10"/>
      <c r="AY1662" s="10"/>
      <c r="AZ1662" s="10"/>
      <c r="BA1662" s="10"/>
      <c r="BB1662" s="10"/>
      <c r="BC1662" s="10"/>
      <c r="BD1662" s="10"/>
      <c r="BE1662" s="10"/>
      <c r="BF1662" s="10"/>
      <c r="BG1662" s="10"/>
      <c r="BH1662" s="10"/>
    </row>
    <row r="1663" spans="1:60" s="83" customFormat="1" x14ac:dyDescent="0.25">
      <c r="A1663" s="91"/>
      <c r="B1663" s="92"/>
      <c r="O1663" s="10"/>
      <c r="P1663" s="10"/>
      <c r="Q1663" s="10"/>
      <c r="R1663" s="10"/>
      <c r="S1663" s="10"/>
      <c r="T1663" s="10"/>
      <c r="U1663" s="10"/>
      <c r="V1663" s="10"/>
      <c r="W1663" s="10"/>
      <c r="X1663" s="10"/>
      <c r="Y1663" s="10"/>
      <c r="Z1663" s="10"/>
      <c r="AA1663" s="10"/>
      <c r="AB1663" s="10"/>
      <c r="AC1663" s="10"/>
      <c r="AD1663" s="10"/>
      <c r="AE1663" s="10"/>
      <c r="AF1663" s="10"/>
      <c r="AG1663" s="10"/>
      <c r="AH1663" s="10"/>
      <c r="AI1663" s="10"/>
      <c r="AJ1663" s="10"/>
      <c r="AK1663" s="10"/>
      <c r="AL1663" s="10"/>
      <c r="AM1663" s="10"/>
      <c r="AN1663" s="10"/>
      <c r="AO1663" s="10"/>
      <c r="AP1663" s="10"/>
      <c r="AQ1663" s="10"/>
      <c r="AR1663" s="10"/>
      <c r="AS1663" s="10"/>
      <c r="AT1663" s="10"/>
      <c r="AU1663" s="10"/>
      <c r="AV1663" s="10"/>
      <c r="AW1663" s="10"/>
      <c r="AX1663" s="10"/>
      <c r="AY1663" s="10"/>
      <c r="AZ1663" s="10"/>
      <c r="BA1663" s="10"/>
      <c r="BB1663" s="10"/>
      <c r="BC1663" s="10"/>
      <c r="BD1663" s="10"/>
      <c r="BE1663" s="10"/>
      <c r="BF1663" s="10"/>
      <c r="BG1663" s="10"/>
      <c r="BH1663" s="10"/>
    </row>
    <row r="1664" spans="1:60" s="83" customFormat="1" x14ac:dyDescent="0.25">
      <c r="A1664" s="91"/>
      <c r="B1664" s="92"/>
      <c r="O1664" s="10"/>
      <c r="P1664" s="10"/>
      <c r="Q1664" s="10"/>
      <c r="R1664" s="10"/>
      <c r="S1664" s="10"/>
      <c r="T1664" s="10"/>
      <c r="U1664" s="10"/>
      <c r="V1664" s="10"/>
      <c r="W1664" s="10"/>
      <c r="X1664" s="10"/>
      <c r="Y1664" s="10"/>
      <c r="Z1664" s="10"/>
      <c r="AA1664" s="10"/>
      <c r="AB1664" s="10"/>
      <c r="AC1664" s="10"/>
      <c r="AD1664" s="10"/>
      <c r="AE1664" s="10"/>
      <c r="AF1664" s="10"/>
      <c r="AG1664" s="10"/>
      <c r="AH1664" s="10"/>
      <c r="AI1664" s="10"/>
      <c r="AJ1664" s="10"/>
      <c r="AK1664" s="10"/>
      <c r="AL1664" s="10"/>
      <c r="AM1664" s="10"/>
      <c r="AN1664" s="10"/>
      <c r="AO1664" s="10"/>
      <c r="AP1664" s="10"/>
      <c r="AQ1664" s="10"/>
      <c r="AR1664" s="10"/>
      <c r="AS1664" s="10"/>
      <c r="AT1664" s="10"/>
      <c r="AU1664" s="10"/>
      <c r="AV1664" s="10"/>
      <c r="AW1664" s="10"/>
      <c r="AX1664" s="10"/>
      <c r="AY1664" s="10"/>
      <c r="AZ1664" s="10"/>
      <c r="BA1664" s="10"/>
      <c r="BB1664" s="10"/>
      <c r="BC1664" s="10"/>
      <c r="BD1664" s="10"/>
      <c r="BE1664" s="10"/>
      <c r="BF1664" s="10"/>
      <c r="BG1664" s="10"/>
      <c r="BH1664" s="10"/>
    </row>
    <row r="1665" spans="1:60" s="83" customFormat="1" x14ac:dyDescent="0.25">
      <c r="A1665" s="91"/>
      <c r="B1665" s="92"/>
      <c r="O1665" s="10"/>
      <c r="P1665" s="10"/>
      <c r="Q1665" s="10"/>
      <c r="R1665" s="10"/>
      <c r="S1665" s="10"/>
      <c r="T1665" s="10"/>
      <c r="U1665" s="10"/>
      <c r="V1665" s="10"/>
      <c r="W1665" s="10"/>
      <c r="X1665" s="10"/>
      <c r="Y1665" s="10"/>
      <c r="Z1665" s="10"/>
      <c r="AA1665" s="10"/>
      <c r="AB1665" s="10"/>
      <c r="AC1665" s="10"/>
      <c r="AD1665" s="10"/>
      <c r="AE1665" s="10"/>
      <c r="AF1665" s="10"/>
      <c r="AG1665" s="10"/>
      <c r="AH1665" s="10"/>
      <c r="AI1665" s="10"/>
      <c r="AJ1665" s="10"/>
      <c r="AK1665" s="10"/>
      <c r="AL1665" s="10"/>
      <c r="AM1665" s="10"/>
      <c r="AN1665" s="10"/>
      <c r="AO1665" s="10"/>
      <c r="AP1665" s="10"/>
      <c r="AQ1665" s="10"/>
      <c r="AR1665" s="10"/>
      <c r="AS1665" s="10"/>
      <c r="AT1665" s="10"/>
      <c r="AU1665" s="10"/>
      <c r="AV1665" s="10"/>
      <c r="AW1665" s="10"/>
      <c r="AX1665" s="10"/>
      <c r="AY1665" s="10"/>
      <c r="AZ1665" s="10"/>
      <c r="BA1665" s="10"/>
      <c r="BB1665" s="10"/>
      <c r="BC1665" s="10"/>
      <c r="BD1665" s="10"/>
      <c r="BE1665" s="10"/>
      <c r="BF1665" s="10"/>
      <c r="BG1665" s="10"/>
      <c r="BH1665" s="10"/>
    </row>
    <row r="1666" spans="1:60" s="83" customFormat="1" x14ac:dyDescent="0.25">
      <c r="A1666" s="91"/>
      <c r="B1666" s="92"/>
      <c r="O1666" s="10"/>
      <c r="P1666" s="10"/>
      <c r="Q1666" s="10"/>
      <c r="R1666" s="10"/>
      <c r="S1666" s="10"/>
      <c r="T1666" s="10"/>
      <c r="U1666" s="10"/>
      <c r="V1666" s="10"/>
      <c r="W1666" s="10"/>
      <c r="X1666" s="10"/>
      <c r="Y1666" s="10"/>
      <c r="Z1666" s="10"/>
      <c r="AA1666" s="10"/>
      <c r="AB1666" s="10"/>
      <c r="AC1666" s="10"/>
      <c r="AD1666" s="10"/>
      <c r="AE1666" s="10"/>
      <c r="AF1666" s="10"/>
      <c r="AG1666" s="10"/>
      <c r="AH1666" s="10"/>
      <c r="AI1666" s="10"/>
      <c r="AJ1666" s="10"/>
      <c r="AK1666" s="10"/>
      <c r="AL1666" s="10"/>
      <c r="AM1666" s="10"/>
      <c r="AN1666" s="10"/>
      <c r="AO1666" s="10"/>
      <c r="AP1666" s="10"/>
      <c r="AQ1666" s="10"/>
      <c r="AR1666" s="10"/>
      <c r="AS1666" s="10"/>
      <c r="AT1666" s="10"/>
      <c r="AU1666" s="10"/>
      <c r="AV1666" s="10"/>
      <c r="AW1666" s="10"/>
      <c r="AX1666" s="10"/>
      <c r="AY1666" s="10"/>
      <c r="AZ1666" s="10"/>
      <c r="BA1666" s="10"/>
      <c r="BB1666" s="10"/>
      <c r="BC1666" s="10"/>
      <c r="BD1666" s="10"/>
      <c r="BE1666" s="10"/>
      <c r="BF1666" s="10"/>
      <c r="BG1666" s="10"/>
      <c r="BH1666" s="10"/>
    </row>
    <row r="1667" spans="1:60" s="83" customFormat="1" x14ac:dyDescent="0.25">
      <c r="A1667" s="91"/>
      <c r="B1667" s="92"/>
      <c r="O1667" s="10"/>
      <c r="P1667" s="10"/>
      <c r="Q1667" s="10"/>
      <c r="R1667" s="10"/>
      <c r="S1667" s="10"/>
      <c r="T1667" s="10"/>
      <c r="U1667" s="10"/>
      <c r="V1667" s="10"/>
      <c r="W1667" s="10"/>
      <c r="X1667" s="10"/>
      <c r="Y1667" s="10"/>
      <c r="Z1667" s="10"/>
      <c r="AA1667" s="10"/>
      <c r="AB1667" s="10"/>
      <c r="AC1667" s="10"/>
      <c r="AD1667" s="10"/>
      <c r="AE1667" s="10"/>
      <c r="AF1667" s="10"/>
      <c r="AG1667" s="10"/>
      <c r="AH1667" s="10"/>
      <c r="AI1667" s="10"/>
      <c r="AJ1667" s="10"/>
      <c r="AK1667" s="10"/>
      <c r="AL1667" s="10"/>
      <c r="AM1667" s="10"/>
      <c r="AN1667" s="10"/>
      <c r="AO1667" s="10"/>
      <c r="AP1667" s="10"/>
      <c r="AQ1667" s="10"/>
      <c r="AR1667" s="10"/>
      <c r="AS1667" s="10"/>
      <c r="AT1667" s="10"/>
      <c r="AU1667" s="10"/>
      <c r="AV1667" s="10"/>
      <c r="AW1667" s="10"/>
      <c r="AX1667" s="10"/>
      <c r="AY1667" s="10"/>
      <c r="AZ1667" s="10"/>
      <c r="BA1667" s="10"/>
      <c r="BB1667" s="10"/>
      <c r="BC1667" s="10"/>
      <c r="BD1667" s="10"/>
      <c r="BE1667" s="10"/>
      <c r="BF1667" s="10"/>
      <c r="BG1667" s="10"/>
      <c r="BH1667" s="10"/>
    </row>
    <row r="1668" spans="1:60" s="83" customFormat="1" x14ac:dyDescent="0.25">
      <c r="A1668" s="91"/>
      <c r="B1668" s="92"/>
      <c r="O1668" s="10"/>
      <c r="P1668" s="10"/>
      <c r="Q1668" s="10"/>
      <c r="R1668" s="10"/>
      <c r="S1668" s="10"/>
      <c r="T1668" s="10"/>
      <c r="U1668" s="10"/>
      <c r="V1668" s="10"/>
      <c r="W1668" s="10"/>
      <c r="X1668" s="10"/>
      <c r="Y1668" s="10"/>
      <c r="Z1668" s="10"/>
      <c r="AA1668" s="10"/>
      <c r="AB1668" s="10"/>
      <c r="AC1668" s="10"/>
      <c r="AD1668" s="10"/>
      <c r="AE1668" s="10"/>
      <c r="AF1668" s="10"/>
      <c r="AG1668" s="10"/>
      <c r="AH1668" s="10"/>
      <c r="AI1668" s="10"/>
      <c r="AJ1668" s="10"/>
      <c r="AK1668" s="10"/>
      <c r="AL1668" s="10"/>
      <c r="AM1668" s="10"/>
      <c r="AN1668" s="10"/>
      <c r="AO1668" s="10"/>
      <c r="AP1668" s="10"/>
      <c r="AQ1668" s="10"/>
      <c r="AR1668" s="10"/>
      <c r="AS1668" s="10"/>
      <c r="AT1668" s="10"/>
      <c r="AU1668" s="10"/>
      <c r="AV1668" s="10"/>
      <c r="AW1668" s="10"/>
      <c r="AX1668" s="10"/>
      <c r="AY1668" s="10"/>
      <c r="AZ1668" s="10"/>
      <c r="BA1668" s="10"/>
      <c r="BB1668" s="10"/>
      <c r="BC1668" s="10"/>
      <c r="BD1668" s="10"/>
      <c r="BE1668" s="10"/>
      <c r="BF1668" s="10"/>
      <c r="BG1668" s="10"/>
      <c r="BH1668" s="10"/>
    </row>
    <row r="1669" spans="1:60" s="83" customFormat="1" x14ac:dyDescent="0.25">
      <c r="A1669" s="91"/>
      <c r="B1669" s="92"/>
      <c r="O1669" s="10"/>
      <c r="P1669" s="10"/>
      <c r="Q1669" s="10"/>
      <c r="R1669" s="10"/>
      <c r="S1669" s="10"/>
      <c r="T1669" s="10"/>
      <c r="U1669" s="10"/>
      <c r="V1669" s="10"/>
      <c r="W1669" s="10"/>
      <c r="X1669" s="10"/>
      <c r="Y1669" s="10"/>
      <c r="Z1669" s="10"/>
      <c r="AA1669" s="10"/>
      <c r="AB1669" s="10"/>
      <c r="AC1669" s="10"/>
      <c r="AD1669" s="10"/>
      <c r="AE1669" s="10"/>
      <c r="AF1669" s="10"/>
      <c r="AG1669" s="10"/>
      <c r="AH1669" s="10"/>
      <c r="AI1669" s="10"/>
      <c r="AJ1669" s="10"/>
      <c r="AK1669" s="10"/>
      <c r="AL1669" s="10"/>
      <c r="AM1669" s="10"/>
      <c r="AN1669" s="10"/>
      <c r="AO1669" s="10"/>
      <c r="AP1669" s="10"/>
      <c r="AQ1669" s="10"/>
      <c r="AR1669" s="10"/>
      <c r="AS1669" s="10"/>
      <c r="AT1669" s="10"/>
      <c r="AU1669" s="10"/>
      <c r="AV1669" s="10"/>
      <c r="AW1669" s="10"/>
      <c r="AX1669" s="10"/>
      <c r="AY1669" s="10"/>
      <c r="AZ1669" s="10"/>
      <c r="BA1669" s="10"/>
      <c r="BB1669" s="10"/>
      <c r="BC1669" s="10"/>
      <c r="BD1669" s="10"/>
      <c r="BE1669" s="10"/>
      <c r="BF1669" s="10"/>
      <c r="BG1669" s="10"/>
      <c r="BH1669" s="10"/>
    </row>
    <row r="1670" spans="1:60" s="83" customFormat="1" x14ac:dyDescent="0.25">
      <c r="A1670" s="91"/>
      <c r="B1670" s="92"/>
      <c r="O1670" s="10"/>
      <c r="P1670" s="10"/>
      <c r="Q1670" s="10"/>
      <c r="R1670" s="10"/>
      <c r="S1670" s="10"/>
      <c r="T1670" s="10"/>
      <c r="U1670" s="10"/>
      <c r="V1670" s="10"/>
      <c r="W1670" s="10"/>
      <c r="X1670" s="10"/>
      <c r="Y1670" s="10"/>
      <c r="Z1670" s="10"/>
      <c r="AA1670" s="10"/>
      <c r="AB1670" s="10"/>
      <c r="AC1670" s="10"/>
      <c r="AD1670" s="10"/>
      <c r="AE1670" s="10"/>
      <c r="AF1670" s="10"/>
      <c r="AG1670" s="10"/>
      <c r="AH1670" s="10"/>
      <c r="AI1670" s="10"/>
      <c r="AJ1670" s="10"/>
      <c r="AK1670" s="10"/>
      <c r="AL1670" s="10"/>
      <c r="AM1670" s="10"/>
      <c r="AN1670" s="10"/>
      <c r="AO1670" s="10"/>
      <c r="AP1670" s="10"/>
      <c r="AQ1670" s="10"/>
      <c r="AR1670" s="10"/>
      <c r="AS1670" s="10"/>
      <c r="AT1670" s="10"/>
      <c r="AU1670" s="10"/>
      <c r="AV1670" s="10"/>
      <c r="AW1670" s="10"/>
      <c r="AX1670" s="10"/>
      <c r="AY1670" s="10"/>
      <c r="AZ1670" s="10"/>
      <c r="BA1670" s="10"/>
      <c r="BB1670" s="10"/>
      <c r="BC1670" s="10"/>
      <c r="BD1670" s="10"/>
      <c r="BE1670" s="10"/>
      <c r="BF1670" s="10"/>
      <c r="BG1670" s="10"/>
      <c r="BH1670" s="10"/>
    </row>
    <row r="1671" spans="1:60" s="83" customFormat="1" x14ac:dyDescent="0.25">
      <c r="A1671" s="91"/>
      <c r="B1671" s="92"/>
      <c r="O1671" s="10"/>
      <c r="P1671" s="10"/>
      <c r="Q1671" s="10"/>
      <c r="R1671" s="10"/>
      <c r="S1671" s="10"/>
      <c r="T1671" s="10"/>
      <c r="U1671" s="10"/>
      <c r="V1671" s="10"/>
      <c r="W1671" s="10"/>
      <c r="X1671" s="10"/>
      <c r="Y1671" s="10"/>
      <c r="Z1671" s="10"/>
      <c r="AA1671" s="10"/>
      <c r="AB1671" s="10"/>
      <c r="AC1671" s="10"/>
      <c r="AD1671" s="10"/>
      <c r="AE1671" s="10"/>
      <c r="AF1671" s="10"/>
      <c r="AG1671" s="10"/>
      <c r="AH1671" s="10"/>
      <c r="AI1671" s="10"/>
      <c r="AJ1671" s="10"/>
      <c r="AK1671" s="10"/>
      <c r="AL1671" s="10"/>
      <c r="AM1671" s="10"/>
      <c r="AN1671" s="10"/>
      <c r="AO1671" s="10"/>
      <c r="AP1671" s="10"/>
      <c r="AQ1671" s="10"/>
      <c r="AR1671" s="10"/>
      <c r="AS1671" s="10"/>
      <c r="AT1671" s="10"/>
      <c r="AU1671" s="10"/>
      <c r="AV1671" s="10"/>
      <c r="AW1671" s="10"/>
      <c r="AX1671" s="10"/>
      <c r="AY1671" s="10"/>
      <c r="AZ1671" s="10"/>
      <c r="BA1671" s="10"/>
      <c r="BB1671" s="10"/>
      <c r="BC1671" s="10"/>
      <c r="BD1671" s="10"/>
      <c r="BE1671" s="10"/>
      <c r="BF1671" s="10"/>
      <c r="BG1671" s="10"/>
      <c r="BH1671" s="10"/>
    </row>
    <row r="1672" spans="1:60" s="83" customFormat="1" x14ac:dyDescent="0.25">
      <c r="A1672" s="91"/>
      <c r="B1672" s="92"/>
      <c r="O1672" s="10"/>
      <c r="P1672" s="10"/>
      <c r="Q1672" s="10"/>
      <c r="R1672" s="10"/>
      <c r="S1672" s="10"/>
      <c r="T1672" s="10"/>
      <c r="U1672" s="10"/>
      <c r="V1672" s="10"/>
      <c r="W1672" s="10"/>
      <c r="X1672" s="10"/>
      <c r="Y1672" s="10"/>
      <c r="Z1672" s="10"/>
      <c r="AA1672" s="10"/>
      <c r="AB1672" s="10"/>
      <c r="AC1672" s="10"/>
      <c r="AD1672" s="10"/>
      <c r="AE1672" s="10"/>
      <c r="AF1672" s="10"/>
      <c r="AG1672" s="10"/>
      <c r="AH1672" s="10"/>
      <c r="AI1672" s="10"/>
      <c r="AJ1672" s="10"/>
      <c r="AK1672" s="10"/>
      <c r="AL1672" s="10"/>
      <c r="AM1672" s="10"/>
      <c r="AN1672" s="10"/>
      <c r="AO1672" s="10"/>
      <c r="AP1672" s="10"/>
      <c r="AQ1672" s="10"/>
      <c r="AR1672" s="10"/>
      <c r="AS1672" s="10"/>
      <c r="AT1672" s="10"/>
      <c r="AU1672" s="10"/>
      <c r="AV1672" s="10"/>
      <c r="AW1672" s="10"/>
      <c r="AX1672" s="10"/>
      <c r="AY1672" s="10"/>
      <c r="AZ1672" s="10"/>
      <c r="BA1672" s="10"/>
      <c r="BB1672" s="10"/>
      <c r="BC1672" s="10"/>
      <c r="BD1672" s="10"/>
      <c r="BE1672" s="10"/>
      <c r="BF1672" s="10"/>
      <c r="BG1672" s="10"/>
      <c r="BH1672" s="10"/>
    </row>
    <row r="1673" spans="1:60" s="83" customFormat="1" x14ac:dyDescent="0.25">
      <c r="A1673" s="91"/>
      <c r="B1673" s="92"/>
      <c r="O1673" s="10"/>
      <c r="P1673" s="10"/>
      <c r="Q1673" s="10"/>
      <c r="R1673" s="10"/>
      <c r="S1673" s="10"/>
      <c r="T1673" s="10"/>
      <c r="U1673" s="10"/>
      <c r="V1673" s="10"/>
      <c r="W1673" s="10"/>
      <c r="X1673" s="10"/>
      <c r="Y1673" s="10"/>
      <c r="Z1673" s="10"/>
      <c r="AA1673" s="10"/>
      <c r="AB1673" s="10"/>
      <c r="AC1673" s="10"/>
      <c r="AD1673" s="10"/>
      <c r="AE1673" s="10"/>
      <c r="AF1673" s="10"/>
      <c r="AG1673" s="10"/>
      <c r="AH1673" s="10"/>
      <c r="AI1673" s="10"/>
      <c r="AJ1673" s="10"/>
      <c r="AK1673" s="10"/>
      <c r="AL1673" s="10"/>
      <c r="AM1673" s="10"/>
      <c r="AN1673" s="10"/>
      <c r="AO1673" s="10"/>
      <c r="AP1673" s="10"/>
      <c r="AQ1673" s="10"/>
      <c r="AR1673" s="10"/>
      <c r="AS1673" s="10"/>
      <c r="AT1673" s="10"/>
      <c r="AU1673" s="10"/>
      <c r="AV1673" s="10"/>
      <c r="AW1673" s="10"/>
      <c r="AX1673" s="10"/>
      <c r="AY1673" s="10"/>
      <c r="AZ1673" s="10"/>
      <c r="BA1673" s="10"/>
      <c r="BB1673" s="10"/>
      <c r="BC1673" s="10"/>
      <c r="BD1673" s="10"/>
      <c r="BE1673" s="10"/>
      <c r="BF1673" s="10"/>
      <c r="BG1673" s="10"/>
      <c r="BH1673" s="10"/>
    </row>
    <row r="1674" spans="1:60" s="83" customFormat="1" x14ac:dyDescent="0.25">
      <c r="A1674" s="91"/>
      <c r="B1674" s="92"/>
      <c r="O1674" s="10"/>
      <c r="P1674" s="10"/>
      <c r="Q1674" s="10"/>
      <c r="R1674" s="10"/>
      <c r="S1674" s="10"/>
      <c r="T1674" s="10"/>
      <c r="U1674" s="10"/>
      <c r="V1674" s="10"/>
      <c r="W1674" s="10"/>
      <c r="X1674" s="10"/>
      <c r="Y1674" s="10"/>
      <c r="Z1674" s="10"/>
      <c r="AA1674" s="10"/>
      <c r="AB1674" s="10"/>
      <c r="AC1674" s="10"/>
      <c r="AD1674" s="10"/>
      <c r="AE1674" s="10"/>
      <c r="AF1674" s="10"/>
      <c r="AG1674" s="10"/>
      <c r="AH1674" s="10"/>
      <c r="AI1674" s="10"/>
      <c r="AJ1674" s="10"/>
      <c r="AK1674" s="10"/>
      <c r="AL1674" s="10"/>
      <c r="AM1674" s="10"/>
      <c r="AN1674" s="10"/>
      <c r="AO1674" s="10"/>
      <c r="AP1674" s="10"/>
      <c r="AQ1674" s="10"/>
      <c r="AR1674" s="10"/>
      <c r="AS1674" s="10"/>
      <c r="AT1674" s="10"/>
      <c r="AU1674" s="10"/>
      <c r="AV1674" s="10"/>
      <c r="AW1674" s="10"/>
      <c r="AX1674" s="10"/>
      <c r="AY1674" s="10"/>
      <c r="AZ1674" s="10"/>
      <c r="BA1674" s="10"/>
      <c r="BB1674" s="10"/>
      <c r="BC1674" s="10"/>
      <c r="BD1674" s="10"/>
      <c r="BE1674" s="10"/>
      <c r="BF1674" s="10"/>
      <c r="BG1674" s="10"/>
      <c r="BH1674" s="10"/>
    </row>
    <row r="1675" spans="1:60" s="83" customFormat="1" x14ac:dyDescent="0.25">
      <c r="A1675" s="91"/>
      <c r="B1675" s="92"/>
      <c r="O1675" s="10"/>
      <c r="P1675" s="10"/>
      <c r="Q1675" s="10"/>
      <c r="R1675" s="10"/>
      <c r="S1675" s="10"/>
      <c r="T1675" s="10"/>
      <c r="U1675" s="10"/>
      <c r="V1675" s="10"/>
      <c r="W1675" s="10"/>
      <c r="X1675" s="10"/>
      <c r="Y1675" s="10"/>
      <c r="Z1675" s="10"/>
      <c r="AA1675" s="10"/>
      <c r="AB1675" s="10"/>
      <c r="AC1675" s="10"/>
      <c r="AD1675" s="10"/>
      <c r="AE1675" s="10"/>
      <c r="AF1675" s="10"/>
      <c r="AG1675" s="10"/>
      <c r="AH1675" s="10"/>
      <c r="AI1675" s="10"/>
      <c r="AJ1675" s="10"/>
      <c r="AK1675" s="10"/>
      <c r="AL1675" s="10"/>
      <c r="AM1675" s="10"/>
      <c r="AN1675" s="10"/>
      <c r="AO1675" s="10"/>
      <c r="AP1675" s="10"/>
      <c r="AQ1675" s="10"/>
      <c r="AR1675" s="10"/>
      <c r="AS1675" s="10"/>
      <c r="AT1675" s="10"/>
      <c r="AU1675" s="10"/>
      <c r="AV1675" s="10"/>
      <c r="AW1675" s="10"/>
      <c r="AX1675" s="10"/>
      <c r="AY1675" s="10"/>
      <c r="AZ1675" s="10"/>
      <c r="BA1675" s="10"/>
      <c r="BB1675" s="10"/>
      <c r="BC1675" s="10"/>
      <c r="BD1675" s="10"/>
      <c r="BE1675" s="10"/>
      <c r="BF1675" s="10"/>
      <c r="BG1675" s="10"/>
      <c r="BH1675" s="10"/>
    </row>
    <row r="1676" spans="1:60" s="83" customFormat="1" x14ac:dyDescent="0.25">
      <c r="A1676" s="91"/>
      <c r="B1676" s="92"/>
      <c r="O1676" s="10"/>
      <c r="P1676" s="10"/>
      <c r="Q1676" s="10"/>
      <c r="R1676" s="10"/>
      <c r="S1676" s="10"/>
      <c r="T1676" s="10"/>
      <c r="U1676" s="10"/>
      <c r="V1676" s="10"/>
      <c r="W1676" s="10"/>
      <c r="X1676" s="10"/>
      <c r="Y1676" s="10"/>
      <c r="Z1676" s="10"/>
      <c r="AA1676" s="10"/>
      <c r="AB1676" s="10"/>
      <c r="AC1676" s="10"/>
      <c r="AD1676" s="10"/>
      <c r="AE1676" s="10"/>
      <c r="AF1676" s="10"/>
      <c r="AG1676" s="10"/>
      <c r="AH1676" s="10"/>
      <c r="AI1676" s="10"/>
      <c r="AJ1676" s="10"/>
      <c r="AK1676" s="10"/>
      <c r="AL1676" s="10"/>
      <c r="AM1676" s="10"/>
      <c r="AN1676" s="10"/>
      <c r="AO1676" s="10"/>
      <c r="AP1676" s="10"/>
      <c r="AQ1676" s="10"/>
      <c r="AR1676" s="10"/>
      <c r="AS1676" s="10"/>
      <c r="AT1676" s="10"/>
      <c r="AU1676" s="10"/>
      <c r="AV1676" s="10"/>
      <c r="AW1676" s="10"/>
      <c r="AX1676" s="10"/>
      <c r="AY1676" s="10"/>
      <c r="AZ1676" s="10"/>
      <c r="BA1676" s="10"/>
      <c r="BB1676" s="10"/>
      <c r="BC1676" s="10"/>
      <c r="BD1676" s="10"/>
      <c r="BE1676" s="10"/>
      <c r="BF1676" s="10"/>
      <c r="BG1676" s="10"/>
      <c r="BH1676" s="10"/>
    </row>
    <row r="1677" spans="1:60" s="83" customFormat="1" x14ac:dyDescent="0.25">
      <c r="A1677" s="91"/>
      <c r="B1677" s="92"/>
      <c r="O1677" s="10"/>
      <c r="P1677" s="10"/>
      <c r="Q1677" s="10"/>
      <c r="R1677" s="10"/>
      <c r="S1677" s="10"/>
      <c r="T1677" s="10"/>
      <c r="U1677" s="10"/>
      <c r="V1677" s="10"/>
      <c r="W1677" s="10"/>
      <c r="X1677" s="10"/>
      <c r="Y1677" s="10"/>
      <c r="Z1677" s="10"/>
      <c r="AA1677" s="10"/>
      <c r="AB1677" s="10"/>
      <c r="AC1677" s="10"/>
      <c r="AD1677" s="10"/>
      <c r="AE1677" s="10"/>
      <c r="AF1677" s="10"/>
      <c r="AG1677" s="10"/>
      <c r="AH1677" s="10"/>
      <c r="AI1677" s="10"/>
      <c r="AJ1677" s="10"/>
      <c r="AK1677" s="10"/>
      <c r="AL1677" s="10"/>
      <c r="AM1677" s="10"/>
      <c r="AN1677" s="10"/>
      <c r="AO1677" s="10"/>
      <c r="AP1677" s="10"/>
      <c r="AQ1677" s="10"/>
      <c r="AR1677" s="10"/>
      <c r="AS1677" s="10"/>
      <c r="AT1677" s="10"/>
      <c r="AU1677" s="10"/>
      <c r="AV1677" s="10"/>
      <c r="AW1677" s="10"/>
      <c r="AX1677" s="10"/>
      <c r="AY1677" s="10"/>
      <c r="AZ1677" s="10"/>
      <c r="BA1677" s="10"/>
      <c r="BB1677" s="10"/>
      <c r="BC1677" s="10"/>
      <c r="BD1677" s="10"/>
      <c r="BE1677" s="10"/>
      <c r="BF1677" s="10"/>
      <c r="BG1677" s="10"/>
      <c r="BH1677" s="10"/>
    </row>
    <row r="1678" spans="1:60" s="83" customFormat="1" x14ac:dyDescent="0.25">
      <c r="A1678" s="91"/>
      <c r="B1678" s="92"/>
      <c r="O1678" s="10"/>
      <c r="P1678" s="10"/>
      <c r="Q1678" s="10"/>
      <c r="R1678" s="10"/>
      <c r="S1678" s="10"/>
      <c r="T1678" s="10"/>
      <c r="U1678" s="10"/>
      <c r="V1678" s="10"/>
      <c r="W1678" s="10"/>
      <c r="X1678" s="10"/>
      <c r="Y1678" s="10"/>
      <c r="Z1678" s="10"/>
      <c r="AA1678" s="10"/>
      <c r="AB1678" s="10"/>
      <c r="AC1678" s="10"/>
      <c r="AD1678" s="10"/>
      <c r="AE1678" s="10"/>
      <c r="AF1678" s="10"/>
      <c r="AG1678" s="10"/>
      <c r="AH1678" s="10"/>
      <c r="AI1678" s="10"/>
      <c r="AJ1678" s="10"/>
      <c r="AK1678" s="10"/>
      <c r="AL1678" s="10"/>
      <c r="AM1678" s="10"/>
      <c r="AN1678" s="10"/>
      <c r="AO1678" s="10"/>
      <c r="AP1678" s="10"/>
      <c r="AQ1678" s="10"/>
      <c r="AR1678" s="10"/>
      <c r="AS1678" s="10"/>
      <c r="AT1678" s="10"/>
      <c r="AU1678" s="10"/>
      <c r="AV1678" s="10"/>
      <c r="AW1678" s="10"/>
      <c r="AX1678" s="10"/>
      <c r="AY1678" s="10"/>
      <c r="AZ1678" s="10"/>
      <c r="BA1678" s="10"/>
      <c r="BB1678" s="10"/>
      <c r="BC1678" s="10"/>
      <c r="BD1678" s="10"/>
      <c r="BE1678" s="10"/>
      <c r="BF1678" s="10"/>
      <c r="BG1678" s="10"/>
      <c r="BH1678" s="10"/>
    </row>
    <row r="1679" spans="1:60" s="83" customFormat="1" x14ac:dyDescent="0.25">
      <c r="A1679" s="91"/>
      <c r="B1679" s="92"/>
      <c r="O1679" s="10"/>
      <c r="P1679" s="10"/>
      <c r="Q1679" s="10"/>
      <c r="R1679" s="10"/>
      <c r="S1679" s="10"/>
      <c r="T1679" s="10"/>
      <c r="U1679" s="10"/>
      <c r="V1679" s="10"/>
      <c r="W1679" s="10"/>
      <c r="X1679" s="10"/>
      <c r="Y1679" s="10"/>
      <c r="Z1679" s="10"/>
      <c r="AA1679" s="10"/>
      <c r="AB1679" s="10"/>
      <c r="AC1679" s="10"/>
      <c r="AD1679" s="10"/>
      <c r="AE1679" s="10"/>
      <c r="AF1679" s="10"/>
      <c r="AG1679" s="10"/>
      <c r="AH1679" s="10"/>
      <c r="AI1679" s="10"/>
      <c r="AJ1679" s="10"/>
      <c r="AK1679" s="10"/>
      <c r="AL1679" s="10"/>
      <c r="AM1679" s="10"/>
      <c r="AN1679" s="10"/>
      <c r="AO1679" s="10"/>
      <c r="AP1679" s="10"/>
      <c r="AQ1679" s="10"/>
      <c r="AR1679" s="10"/>
      <c r="AS1679" s="10"/>
      <c r="AT1679" s="10"/>
      <c r="AU1679" s="10"/>
      <c r="AV1679" s="10"/>
      <c r="AW1679" s="10"/>
      <c r="AX1679" s="10"/>
      <c r="AY1679" s="10"/>
      <c r="AZ1679" s="10"/>
      <c r="BA1679" s="10"/>
      <c r="BB1679" s="10"/>
      <c r="BC1679" s="10"/>
      <c r="BD1679" s="10"/>
      <c r="BE1679" s="10"/>
      <c r="BF1679" s="10"/>
      <c r="BG1679" s="10"/>
      <c r="BH1679" s="10"/>
    </row>
    <row r="1680" spans="1:60" s="83" customFormat="1" x14ac:dyDescent="0.25">
      <c r="A1680" s="91"/>
      <c r="B1680" s="92"/>
      <c r="O1680" s="10"/>
      <c r="P1680" s="10"/>
      <c r="Q1680" s="10"/>
      <c r="R1680" s="10"/>
      <c r="S1680" s="10"/>
      <c r="T1680" s="10"/>
      <c r="U1680" s="10"/>
      <c r="V1680" s="10"/>
      <c r="W1680" s="10"/>
      <c r="X1680" s="10"/>
      <c r="Y1680" s="10"/>
      <c r="Z1680" s="10"/>
      <c r="AA1680" s="10"/>
      <c r="AB1680" s="10"/>
      <c r="AC1680" s="10"/>
      <c r="AD1680" s="10"/>
      <c r="AE1680" s="10"/>
      <c r="AF1680" s="10"/>
      <c r="AG1680" s="10"/>
      <c r="AH1680" s="10"/>
      <c r="AI1680" s="10"/>
      <c r="AJ1680" s="10"/>
      <c r="AK1680" s="10"/>
      <c r="AL1680" s="10"/>
      <c r="AM1680" s="10"/>
      <c r="AN1680" s="10"/>
      <c r="AO1680" s="10"/>
      <c r="AP1680" s="10"/>
      <c r="AQ1680" s="10"/>
      <c r="AR1680" s="10"/>
      <c r="AS1680" s="10"/>
      <c r="AT1680" s="10"/>
      <c r="AU1680" s="10"/>
      <c r="AV1680" s="10"/>
      <c r="AW1680" s="10"/>
      <c r="AX1680" s="10"/>
      <c r="AY1680" s="10"/>
      <c r="AZ1680" s="10"/>
      <c r="BA1680" s="10"/>
      <c r="BB1680" s="10"/>
      <c r="BC1680" s="10"/>
      <c r="BD1680" s="10"/>
      <c r="BE1680" s="10"/>
      <c r="BF1680" s="10"/>
      <c r="BG1680" s="10"/>
      <c r="BH1680" s="10"/>
    </row>
    <row r="1681" spans="1:60" s="83" customFormat="1" x14ac:dyDescent="0.25">
      <c r="A1681" s="91"/>
      <c r="B1681" s="92"/>
      <c r="O1681" s="10"/>
      <c r="P1681" s="10"/>
      <c r="Q1681" s="10"/>
      <c r="R1681" s="10"/>
      <c r="S1681" s="10"/>
      <c r="T1681" s="10"/>
      <c r="U1681" s="10"/>
      <c r="V1681" s="10"/>
      <c r="W1681" s="10"/>
      <c r="X1681" s="10"/>
      <c r="Y1681" s="10"/>
      <c r="Z1681" s="10"/>
      <c r="AA1681" s="10"/>
      <c r="AB1681" s="10"/>
      <c r="AC1681" s="10"/>
      <c r="AD1681" s="10"/>
      <c r="AE1681" s="10"/>
      <c r="AF1681" s="10"/>
      <c r="AG1681" s="10"/>
      <c r="AH1681" s="10"/>
      <c r="AI1681" s="10"/>
      <c r="AJ1681" s="10"/>
      <c r="AK1681" s="10"/>
      <c r="AL1681" s="10"/>
      <c r="AM1681" s="10"/>
      <c r="AN1681" s="10"/>
      <c r="AO1681" s="10"/>
      <c r="AP1681" s="10"/>
      <c r="AQ1681" s="10"/>
      <c r="AR1681" s="10"/>
      <c r="AS1681" s="10"/>
      <c r="AT1681" s="10"/>
      <c r="AU1681" s="10"/>
      <c r="AV1681" s="10"/>
      <c r="AW1681" s="10"/>
      <c r="AX1681" s="10"/>
      <c r="AY1681" s="10"/>
      <c r="AZ1681" s="10"/>
      <c r="BA1681" s="10"/>
      <c r="BB1681" s="10"/>
      <c r="BC1681" s="10"/>
      <c r="BD1681" s="10"/>
      <c r="BE1681" s="10"/>
      <c r="BF1681" s="10"/>
      <c r="BG1681" s="10"/>
      <c r="BH1681" s="10"/>
    </row>
    <row r="1682" spans="1:60" s="83" customFormat="1" x14ac:dyDescent="0.25">
      <c r="A1682" s="91"/>
      <c r="B1682" s="92"/>
      <c r="O1682" s="10"/>
      <c r="P1682" s="10"/>
      <c r="Q1682" s="10"/>
      <c r="R1682" s="10"/>
      <c r="S1682" s="10"/>
      <c r="T1682" s="10"/>
      <c r="U1682" s="10"/>
      <c r="V1682" s="10"/>
      <c r="W1682" s="10"/>
      <c r="X1682" s="10"/>
      <c r="Y1682" s="10"/>
      <c r="Z1682" s="10"/>
      <c r="AA1682" s="10"/>
      <c r="AB1682" s="10"/>
      <c r="AC1682" s="10"/>
      <c r="AD1682" s="10"/>
      <c r="AE1682" s="10"/>
      <c r="AF1682" s="10"/>
      <c r="AG1682" s="10"/>
      <c r="AH1682" s="10"/>
      <c r="AI1682" s="10"/>
      <c r="AJ1682" s="10"/>
      <c r="AK1682" s="10"/>
      <c r="AL1682" s="10"/>
      <c r="AM1682" s="10"/>
      <c r="AN1682" s="10"/>
      <c r="AO1682" s="10"/>
      <c r="AP1682" s="10"/>
      <c r="AQ1682" s="10"/>
      <c r="AR1682" s="10"/>
      <c r="AS1682" s="10"/>
      <c r="AT1682" s="10"/>
      <c r="AU1682" s="10"/>
      <c r="AV1682" s="10"/>
      <c r="AW1682" s="10"/>
      <c r="AX1682" s="10"/>
      <c r="AY1682" s="10"/>
      <c r="AZ1682" s="10"/>
      <c r="BA1682" s="10"/>
      <c r="BB1682" s="10"/>
      <c r="BC1682" s="10"/>
      <c r="BD1682" s="10"/>
      <c r="BE1682" s="10"/>
      <c r="BF1682" s="10"/>
      <c r="BG1682" s="10"/>
      <c r="BH1682" s="10"/>
    </row>
    <row r="1683" spans="1:60" s="83" customFormat="1" x14ac:dyDescent="0.25">
      <c r="A1683" s="91"/>
      <c r="B1683" s="92"/>
      <c r="O1683" s="10"/>
      <c r="P1683" s="10"/>
      <c r="Q1683" s="10"/>
      <c r="R1683" s="10"/>
      <c r="S1683" s="10"/>
      <c r="T1683" s="10"/>
      <c r="U1683" s="10"/>
      <c r="V1683" s="10"/>
      <c r="W1683" s="10"/>
      <c r="X1683" s="10"/>
      <c r="Y1683" s="10"/>
      <c r="Z1683" s="10"/>
      <c r="AA1683" s="10"/>
      <c r="AB1683" s="10"/>
      <c r="AC1683" s="10"/>
      <c r="AD1683" s="10"/>
      <c r="AE1683" s="10"/>
      <c r="AF1683" s="10"/>
      <c r="AG1683" s="10"/>
      <c r="AH1683" s="10"/>
      <c r="AI1683" s="10"/>
      <c r="AJ1683" s="10"/>
      <c r="AK1683" s="10"/>
      <c r="AL1683" s="10"/>
      <c r="AM1683" s="10"/>
      <c r="AN1683" s="10"/>
      <c r="AO1683" s="10"/>
      <c r="AP1683" s="10"/>
      <c r="AQ1683" s="10"/>
      <c r="AR1683" s="10"/>
      <c r="AS1683" s="10"/>
      <c r="AT1683" s="10"/>
      <c r="AU1683" s="10"/>
      <c r="AV1683" s="10"/>
      <c r="AW1683" s="10"/>
      <c r="AX1683" s="10"/>
      <c r="AY1683" s="10"/>
      <c r="AZ1683" s="10"/>
      <c r="BA1683" s="10"/>
      <c r="BB1683" s="10"/>
      <c r="BC1683" s="10"/>
      <c r="BD1683" s="10"/>
      <c r="BE1683" s="10"/>
      <c r="BF1683" s="10"/>
      <c r="BG1683" s="10"/>
      <c r="BH1683" s="10"/>
    </row>
    <row r="1684" spans="1:60" s="83" customFormat="1" x14ac:dyDescent="0.25">
      <c r="A1684" s="91"/>
      <c r="B1684" s="92"/>
      <c r="O1684" s="10"/>
      <c r="P1684" s="10"/>
      <c r="Q1684" s="10"/>
      <c r="R1684" s="10"/>
      <c r="S1684" s="10"/>
      <c r="T1684" s="10"/>
      <c r="U1684" s="10"/>
      <c r="V1684" s="10"/>
      <c r="W1684" s="10"/>
      <c r="X1684" s="10"/>
      <c r="Y1684" s="10"/>
      <c r="Z1684" s="10"/>
      <c r="AA1684" s="10"/>
      <c r="AB1684" s="10"/>
      <c r="AC1684" s="10"/>
      <c r="AD1684" s="10"/>
      <c r="AE1684" s="10"/>
      <c r="AF1684" s="10"/>
      <c r="AG1684" s="10"/>
      <c r="AH1684" s="10"/>
      <c r="AI1684" s="10"/>
      <c r="AJ1684" s="10"/>
      <c r="AK1684" s="10"/>
      <c r="AL1684" s="10"/>
      <c r="AM1684" s="10"/>
      <c r="AN1684" s="10"/>
      <c r="AO1684" s="10"/>
      <c r="AP1684" s="10"/>
      <c r="AQ1684" s="10"/>
      <c r="AR1684" s="10"/>
      <c r="AS1684" s="10"/>
      <c r="AT1684" s="10"/>
      <c r="AU1684" s="10"/>
      <c r="AV1684" s="10"/>
      <c r="AW1684" s="10"/>
      <c r="AX1684" s="10"/>
      <c r="AY1684" s="10"/>
      <c r="AZ1684" s="10"/>
      <c r="BA1684" s="10"/>
      <c r="BB1684" s="10"/>
      <c r="BC1684" s="10"/>
      <c r="BD1684" s="10"/>
      <c r="BE1684" s="10"/>
      <c r="BF1684" s="10"/>
      <c r="BG1684" s="10"/>
      <c r="BH1684" s="10"/>
    </row>
    <row r="1685" spans="1:60" s="83" customFormat="1" x14ac:dyDescent="0.25">
      <c r="A1685" s="91"/>
      <c r="B1685" s="92"/>
      <c r="O1685" s="10"/>
      <c r="P1685" s="10"/>
      <c r="Q1685" s="10"/>
      <c r="R1685" s="10"/>
      <c r="S1685" s="10"/>
      <c r="T1685" s="10"/>
      <c r="U1685" s="10"/>
      <c r="V1685" s="10"/>
      <c r="W1685" s="10"/>
      <c r="X1685" s="10"/>
      <c r="Y1685" s="10"/>
      <c r="Z1685" s="10"/>
      <c r="AA1685" s="10"/>
      <c r="AB1685" s="10"/>
      <c r="AC1685" s="10"/>
      <c r="AD1685" s="10"/>
      <c r="AE1685" s="10"/>
      <c r="AF1685" s="10"/>
      <c r="AG1685" s="10"/>
      <c r="AH1685" s="10"/>
      <c r="AI1685" s="10"/>
      <c r="AJ1685" s="10"/>
      <c r="AK1685" s="10"/>
      <c r="AL1685" s="10"/>
      <c r="AM1685" s="10"/>
      <c r="AN1685" s="10"/>
      <c r="AO1685" s="10"/>
      <c r="AP1685" s="10"/>
      <c r="AQ1685" s="10"/>
      <c r="AR1685" s="10"/>
      <c r="AS1685" s="10"/>
      <c r="AT1685" s="10"/>
      <c r="AU1685" s="10"/>
      <c r="AV1685" s="10"/>
      <c r="AW1685" s="10"/>
      <c r="AX1685" s="10"/>
      <c r="AY1685" s="10"/>
      <c r="AZ1685" s="10"/>
      <c r="BA1685" s="10"/>
      <c r="BB1685" s="10"/>
      <c r="BC1685" s="10"/>
      <c r="BD1685" s="10"/>
      <c r="BE1685" s="10"/>
      <c r="BF1685" s="10"/>
      <c r="BG1685" s="10"/>
      <c r="BH1685" s="10"/>
    </row>
    <row r="1686" spans="1:60" s="83" customFormat="1" x14ac:dyDescent="0.25">
      <c r="A1686" s="91"/>
      <c r="B1686" s="92"/>
      <c r="O1686" s="10"/>
      <c r="P1686" s="10"/>
      <c r="Q1686" s="10"/>
      <c r="R1686" s="10"/>
      <c r="S1686" s="10"/>
      <c r="T1686" s="10"/>
      <c r="U1686" s="10"/>
      <c r="V1686" s="10"/>
      <c r="W1686" s="10"/>
      <c r="X1686" s="10"/>
      <c r="Y1686" s="10"/>
      <c r="Z1686" s="10"/>
      <c r="AA1686" s="10"/>
      <c r="AB1686" s="10"/>
      <c r="AC1686" s="10"/>
      <c r="AD1686" s="10"/>
      <c r="AE1686" s="10"/>
      <c r="AF1686" s="10"/>
      <c r="AG1686" s="10"/>
      <c r="AH1686" s="10"/>
      <c r="AI1686" s="10"/>
      <c r="AJ1686" s="10"/>
      <c r="AK1686" s="10"/>
      <c r="AL1686" s="10"/>
      <c r="AM1686" s="10"/>
      <c r="AN1686" s="10"/>
      <c r="AO1686" s="10"/>
      <c r="AP1686" s="10"/>
      <c r="AQ1686" s="10"/>
      <c r="AR1686" s="10"/>
      <c r="AS1686" s="10"/>
      <c r="AT1686" s="10"/>
      <c r="AU1686" s="10"/>
      <c r="AV1686" s="10"/>
      <c r="AW1686" s="10"/>
      <c r="AX1686" s="10"/>
      <c r="AY1686" s="10"/>
      <c r="AZ1686" s="10"/>
      <c r="BA1686" s="10"/>
      <c r="BB1686" s="10"/>
      <c r="BC1686" s="10"/>
      <c r="BD1686" s="10"/>
      <c r="BE1686" s="10"/>
      <c r="BF1686" s="10"/>
      <c r="BG1686" s="10"/>
      <c r="BH1686" s="10"/>
    </row>
    <row r="1687" spans="1:60" s="83" customFormat="1" x14ac:dyDescent="0.25">
      <c r="A1687" s="91"/>
      <c r="B1687" s="92"/>
      <c r="O1687" s="10"/>
      <c r="P1687" s="10"/>
      <c r="Q1687" s="10"/>
      <c r="R1687" s="10"/>
      <c r="S1687" s="10"/>
      <c r="T1687" s="10"/>
      <c r="U1687" s="10"/>
      <c r="V1687" s="10"/>
      <c r="W1687" s="10"/>
      <c r="X1687" s="10"/>
      <c r="Y1687" s="10"/>
      <c r="Z1687" s="10"/>
      <c r="AA1687" s="10"/>
      <c r="AB1687" s="10"/>
      <c r="AC1687" s="10"/>
      <c r="AD1687" s="10"/>
      <c r="AE1687" s="10"/>
      <c r="AF1687" s="10"/>
      <c r="AG1687" s="10"/>
      <c r="AH1687" s="10"/>
      <c r="AI1687" s="10"/>
      <c r="AJ1687" s="10"/>
      <c r="AK1687" s="10"/>
      <c r="AL1687" s="10"/>
      <c r="AM1687" s="10"/>
      <c r="AN1687" s="10"/>
      <c r="AO1687" s="10"/>
      <c r="AP1687" s="10"/>
      <c r="AQ1687" s="10"/>
      <c r="AR1687" s="10"/>
      <c r="AS1687" s="10"/>
      <c r="AT1687" s="10"/>
      <c r="AU1687" s="10"/>
      <c r="AV1687" s="10"/>
      <c r="AW1687" s="10"/>
      <c r="AX1687" s="10"/>
      <c r="AY1687" s="10"/>
      <c r="AZ1687" s="10"/>
      <c r="BA1687" s="10"/>
      <c r="BB1687" s="10"/>
      <c r="BC1687" s="10"/>
      <c r="BD1687" s="10"/>
      <c r="BE1687" s="10"/>
      <c r="BF1687" s="10"/>
      <c r="BG1687" s="10"/>
      <c r="BH1687" s="10"/>
    </row>
    <row r="1688" spans="1:60" s="83" customFormat="1" x14ac:dyDescent="0.25">
      <c r="A1688" s="91"/>
      <c r="B1688" s="92"/>
      <c r="O1688" s="10"/>
      <c r="P1688" s="10"/>
      <c r="Q1688" s="10"/>
      <c r="R1688" s="10"/>
      <c r="S1688" s="10"/>
      <c r="T1688" s="10"/>
      <c r="U1688" s="10"/>
      <c r="V1688" s="10"/>
      <c r="W1688" s="10"/>
      <c r="X1688" s="10"/>
      <c r="Y1688" s="10"/>
      <c r="Z1688" s="10"/>
      <c r="AA1688" s="10"/>
      <c r="AB1688" s="10"/>
      <c r="AC1688" s="10"/>
      <c r="AD1688" s="10"/>
      <c r="AE1688" s="10"/>
      <c r="AF1688" s="10"/>
      <c r="AG1688" s="10"/>
      <c r="AH1688" s="10"/>
      <c r="AI1688" s="10"/>
      <c r="AJ1688" s="10"/>
      <c r="AK1688" s="10"/>
      <c r="AL1688" s="10"/>
      <c r="AM1688" s="10"/>
      <c r="AN1688" s="10"/>
      <c r="AO1688" s="10"/>
      <c r="AP1688" s="10"/>
      <c r="AQ1688" s="10"/>
      <c r="AR1688" s="10"/>
      <c r="AS1688" s="10"/>
      <c r="AT1688" s="10"/>
      <c r="AU1688" s="10"/>
      <c r="AV1688" s="10"/>
      <c r="AW1688" s="10"/>
      <c r="AX1688" s="10"/>
      <c r="AY1688" s="10"/>
      <c r="AZ1688" s="10"/>
      <c r="BA1688" s="10"/>
      <c r="BB1688" s="10"/>
      <c r="BC1688" s="10"/>
      <c r="BD1688" s="10"/>
      <c r="BE1688" s="10"/>
      <c r="BF1688" s="10"/>
      <c r="BG1688" s="10"/>
      <c r="BH1688" s="10"/>
    </row>
    <row r="1689" spans="1:60" s="83" customFormat="1" x14ac:dyDescent="0.25">
      <c r="A1689" s="91"/>
      <c r="B1689" s="92"/>
      <c r="O1689" s="10"/>
      <c r="P1689" s="10"/>
      <c r="Q1689" s="10"/>
      <c r="R1689" s="10"/>
      <c r="S1689" s="10"/>
      <c r="T1689" s="10"/>
      <c r="U1689" s="10"/>
      <c r="V1689" s="10"/>
      <c r="W1689" s="10"/>
      <c r="X1689" s="10"/>
      <c r="Y1689" s="10"/>
      <c r="Z1689" s="10"/>
      <c r="AA1689" s="10"/>
      <c r="AB1689" s="10"/>
      <c r="AC1689" s="10"/>
      <c r="AD1689" s="10"/>
      <c r="AE1689" s="10"/>
      <c r="AF1689" s="10"/>
      <c r="AG1689" s="10"/>
      <c r="AH1689" s="10"/>
      <c r="AI1689" s="10"/>
      <c r="AJ1689" s="10"/>
      <c r="AK1689" s="10"/>
      <c r="AL1689" s="10"/>
      <c r="AM1689" s="10"/>
      <c r="AN1689" s="10"/>
      <c r="AO1689" s="10"/>
      <c r="AP1689" s="10"/>
      <c r="AQ1689" s="10"/>
      <c r="AR1689" s="10"/>
      <c r="AS1689" s="10"/>
      <c r="AT1689" s="10"/>
      <c r="AU1689" s="10"/>
      <c r="AV1689" s="10"/>
      <c r="AW1689" s="10"/>
      <c r="AX1689" s="10"/>
      <c r="AY1689" s="10"/>
      <c r="AZ1689" s="10"/>
      <c r="BA1689" s="10"/>
      <c r="BB1689" s="10"/>
      <c r="BC1689" s="10"/>
      <c r="BD1689" s="10"/>
      <c r="BE1689" s="10"/>
      <c r="BF1689" s="10"/>
      <c r="BG1689" s="10"/>
      <c r="BH1689" s="10"/>
    </row>
    <row r="1690" spans="1:60" s="83" customFormat="1" x14ac:dyDescent="0.25">
      <c r="A1690" s="91"/>
      <c r="B1690" s="92"/>
      <c r="O1690" s="10"/>
      <c r="P1690" s="10"/>
      <c r="Q1690" s="10"/>
      <c r="R1690" s="10"/>
      <c r="S1690" s="10"/>
      <c r="T1690" s="10"/>
      <c r="U1690" s="10"/>
      <c r="V1690" s="10"/>
      <c r="W1690" s="10"/>
      <c r="X1690" s="10"/>
      <c r="Y1690" s="10"/>
      <c r="Z1690" s="10"/>
      <c r="AA1690" s="10"/>
      <c r="AB1690" s="10"/>
      <c r="AC1690" s="10"/>
      <c r="AD1690" s="10"/>
      <c r="AE1690" s="10"/>
      <c r="AF1690" s="10"/>
      <c r="AG1690" s="10"/>
      <c r="AH1690" s="10"/>
      <c r="AI1690" s="10"/>
      <c r="AJ1690" s="10"/>
      <c r="AK1690" s="10"/>
      <c r="AL1690" s="10"/>
      <c r="AM1690" s="10"/>
      <c r="AN1690" s="10"/>
      <c r="AO1690" s="10"/>
      <c r="AP1690" s="10"/>
      <c r="AQ1690" s="10"/>
      <c r="AR1690" s="10"/>
      <c r="AS1690" s="10"/>
      <c r="AT1690" s="10"/>
      <c r="AU1690" s="10"/>
      <c r="AV1690" s="10"/>
      <c r="AW1690" s="10"/>
      <c r="AX1690" s="10"/>
      <c r="AY1690" s="10"/>
      <c r="AZ1690" s="10"/>
      <c r="BA1690" s="10"/>
      <c r="BB1690" s="10"/>
      <c r="BC1690" s="10"/>
      <c r="BD1690" s="10"/>
      <c r="BE1690" s="10"/>
      <c r="BF1690" s="10"/>
      <c r="BG1690" s="10"/>
      <c r="BH1690" s="10"/>
    </row>
    <row r="1691" spans="1:60" s="83" customFormat="1" x14ac:dyDescent="0.25">
      <c r="A1691" s="91"/>
      <c r="B1691" s="92"/>
      <c r="O1691" s="10"/>
      <c r="P1691" s="10"/>
      <c r="Q1691" s="10"/>
      <c r="R1691" s="10"/>
      <c r="S1691" s="10"/>
      <c r="T1691" s="10"/>
      <c r="U1691" s="10"/>
      <c r="V1691" s="10"/>
      <c r="W1691" s="10"/>
      <c r="X1691" s="10"/>
      <c r="Y1691" s="10"/>
      <c r="Z1691" s="10"/>
      <c r="AA1691" s="10"/>
      <c r="AB1691" s="10"/>
      <c r="AC1691" s="10"/>
      <c r="AD1691" s="10"/>
      <c r="AE1691" s="10"/>
      <c r="AF1691" s="10"/>
      <c r="AG1691" s="10"/>
      <c r="AH1691" s="10"/>
      <c r="AI1691" s="10"/>
      <c r="AJ1691" s="10"/>
      <c r="AK1691" s="10"/>
      <c r="AL1691" s="10"/>
      <c r="AM1691" s="10"/>
      <c r="AN1691" s="10"/>
      <c r="AO1691" s="10"/>
      <c r="AP1691" s="10"/>
      <c r="AQ1691" s="10"/>
      <c r="AR1691" s="10"/>
      <c r="AS1691" s="10"/>
      <c r="AT1691" s="10"/>
      <c r="AU1691" s="10"/>
      <c r="AV1691" s="10"/>
      <c r="AW1691" s="10"/>
      <c r="AX1691" s="10"/>
      <c r="AY1691" s="10"/>
      <c r="AZ1691" s="10"/>
      <c r="BA1691" s="10"/>
      <c r="BB1691" s="10"/>
      <c r="BC1691" s="10"/>
      <c r="BD1691" s="10"/>
      <c r="BE1691" s="10"/>
      <c r="BF1691" s="10"/>
      <c r="BG1691" s="10"/>
      <c r="BH1691" s="10"/>
    </row>
    <row r="1692" spans="1:60" s="83" customFormat="1" x14ac:dyDescent="0.25">
      <c r="A1692" s="91"/>
      <c r="B1692" s="92"/>
      <c r="O1692" s="10"/>
      <c r="P1692" s="10"/>
      <c r="Q1692" s="10"/>
      <c r="R1692" s="10"/>
      <c r="S1692" s="10"/>
      <c r="T1692" s="10"/>
      <c r="U1692" s="10"/>
      <c r="V1692" s="10"/>
      <c r="W1692" s="10"/>
      <c r="X1692" s="10"/>
      <c r="Y1692" s="10"/>
      <c r="Z1692" s="10"/>
      <c r="AA1692" s="10"/>
      <c r="AB1692" s="10"/>
      <c r="AC1692" s="10"/>
      <c r="AD1692" s="10"/>
      <c r="AE1692" s="10"/>
      <c r="AF1692" s="10"/>
      <c r="AG1692" s="10"/>
      <c r="AH1692" s="10"/>
      <c r="AI1692" s="10"/>
      <c r="AJ1692" s="10"/>
      <c r="AK1692" s="10"/>
      <c r="AL1692" s="10"/>
      <c r="AM1692" s="10"/>
      <c r="AN1692" s="10"/>
      <c r="AO1692" s="10"/>
      <c r="AP1692" s="10"/>
      <c r="AQ1692" s="10"/>
      <c r="AR1692" s="10"/>
      <c r="AS1692" s="10"/>
      <c r="AT1692" s="10"/>
      <c r="AU1692" s="10"/>
      <c r="AV1692" s="10"/>
      <c r="AW1692" s="10"/>
      <c r="AX1692" s="10"/>
      <c r="AY1692" s="10"/>
      <c r="AZ1692" s="10"/>
      <c r="BA1692" s="10"/>
      <c r="BB1692" s="10"/>
      <c r="BC1692" s="10"/>
      <c r="BD1692" s="10"/>
      <c r="BE1692" s="10"/>
      <c r="BF1692" s="10"/>
      <c r="BG1692" s="10"/>
      <c r="BH1692" s="10"/>
    </row>
    <row r="1693" spans="1:60" s="83" customFormat="1" x14ac:dyDescent="0.25">
      <c r="A1693" s="91"/>
      <c r="B1693" s="92"/>
      <c r="O1693" s="10"/>
      <c r="P1693" s="10"/>
      <c r="Q1693" s="10"/>
      <c r="R1693" s="10"/>
      <c r="S1693" s="10"/>
      <c r="T1693" s="10"/>
      <c r="U1693" s="10"/>
      <c r="V1693" s="10"/>
      <c r="W1693" s="10"/>
      <c r="X1693" s="10"/>
      <c r="Y1693" s="10"/>
      <c r="Z1693" s="10"/>
      <c r="AA1693" s="10"/>
      <c r="AB1693" s="10"/>
      <c r="AC1693" s="10"/>
      <c r="AD1693" s="10"/>
      <c r="AE1693" s="10"/>
      <c r="AF1693" s="10"/>
      <c r="AG1693" s="10"/>
      <c r="AH1693" s="10"/>
      <c r="AI1693" s="10"/>
      <c r="AJ1693" s="10"/>
      <c r="AK1693" s="10"/>
      <c r="AL1693" s="10"/>
      <c r="AM1693" s="10"/>
      <c r="AN1693" s="10"/>
      <c r="AO1693" s="10"/>
      <c r="AP1693" s="10"/>
      <c r="AQ1693" s="10"/>
      <c r="AR1693" s="10"/>
      <c r="AS1693" s="10"/>
      <c r="AT1693" s="10"/>
      <c r="AU1693" s="10"/>
      <c r="AV1693" s="10"/>
      <c r="AW1693" s="10"/>
      <c r="AX1693" s="10"/>
      <c r="AY1693" s="10"/>
      <c r="AZ1693" s="10"/>
      <c r="BA1693" s="10"/>
      <c r="BB1693" s="10"/>
      <c r="BC1693" s="10"/>
      <c r="BD1693" s="10"/>
      <c r="BE1693" s="10"/>
      <c r="BF1693" s="10"/>
      <c r="BG1693" s="10"/>
      <c r="BH1693" s="10"/>
    </row>
    <row r="1694" spans="1:60" s="83" customFormat="1" x14ac:dyDescent="0.25">
      <c r="A1694" s="91"/>
      <c r="B1694" s="92"/>
      <c r="O1694" s="10"/>
      <c r="P1694" s="10"/>
      <c r="Q1694" s="10"/>
      <c r="R1694" s="10"/>
      <c r="S1694" s="10"/>
      <c r="T1694" s="10"/>
      <c r="U1694" s="10"/>
      <c r="V1694" s="10"/>
      <c r="W1694" s="10"/>
      <c r="X1694" s="10"/>
      <c r="Y1694" s="10"/>
      <c r="Z1694" s="10"/>
      <c r="AA1694" s="10"/>
      <c r="AB1694" s="10"/>
      <c r="AC1694" s="10"/>
      <c r="AD1694" s="10"/>
      <c r="AE1694" s="10"/>
      <c r="AF1694" s="10"/>
      <c r="AG1694" s="10"/>
      <c r="AH1694" s="10"/>
      <c r="AI1694" s="10"/>
      <c r="AJ1694" s="10"/>
      <c r="AK1694" s="10"/>
      <c r="AL1694" s="10"/>
      <c r="AM1694" s="10"/>
      <c r="AN1694" s="10"/>
      <c r="AO1694" s="10"/>
      <c r="AP1694" s="10"/>
      <c r="AQ1694" s="10"/>
      <c r="AR1694" s="10"/>
      <c r="AS1694" s="10"/>
      <c r="AT1694" s="10"/>
      <c r="AU1694" s="10"/>
      <c r="AV1694" s="10"/>
      <c r="AW1694" s="10"/>
      <c r="AX1694" s="10"/>
      <c r="AY1694" s="10"/>
      <c r="AZ1694" s="10"/>
      <c r="BA1694" s="10"/>
      <c r="BB1694" s="10"/>
      <c r="BC1694" s="10"/>
      <c r="BD1694" s="10"/>
      <c r="BE1694" s="10"/>
      <c r="BF1694" s="10"/>
      <c r="BG1694" s="10"/>
      <c r="BH1694" s="10"/>
    </row>
    <row r="1695" spans="1:60" s="83" customFormat="1" x14ac:dyDescent="0.25">
      <c r="A1695" s="91"/>
      <c r="B1695" s="92"/>
      <c r="O1695" s="10"/>
      <c r="P1695" s="10"/>
      <c r="Q1695" s="10"/>
      <c r="R1695" s="10"/>
      <c r="S1695" s="10"/>
      <c r="T1695" s="10"/>
      <c r="U1695" s="10"/>
      <c r="V1695" s="10"/>
      <c r="W1695" s="10"/>
      <c r="X1695" s="10"/>
      <c r="Y1695" s="10"/>
      <c r="Z1695" s="10"/>
      <c r="AA1695" s="10"/>
      <c r="AB1695" s="10"/>
      <c r="AC1695" s="10"/>
      <c r="AD1695" s="10"/>
      <c r="AE1695" s="10"/>
      <c r="AF1695" s="10"/>
      <c r="AG1695" s="10"/>
      <c r="AH1695" s="10"/>
      <c r="AI1695" s="10"/>
      <c r="AJ1695" s="10"/>
      <c r="AK1695" s="10"/>
      <c r="AL1695" s="10"/>
      <c r="AM1695" s="10"/>
      <c r="AN1695" s="10"/>
      <c r="AO1695" s="10"/>
      <c r="AP1695" s="10"/>
      <c r="AQ1695" s="10"/>
      <c r="AR1695" s="10"/>
      <c r="AS1695" s="10"/>
      <c r="AT1695" s="10"/>
      <c r="AU1695" s="10"/>
      <c r="AV1695" s="10"/>
      <c r="AW1695" s="10"/>
      <c r="AX1695" s="10"/>
      <c r="AY1695" s="10"/>
      <c r="AZ1695" s="10"/>
      <c r="BA1695" s="10"/>
      <c r="BB1695" s="10"/>
      <c r="BC1695" s="10"/>
      <c r="BD1695" s="10"/>
      <c r="BE1695" s="10"/>
      <c r="BF1695" s="10"/>
      <c r="BG1695" s="10"/>
      <c r="BH1695" s="10"/>
    </row>
    <row r="1696" spans="1:60" s="83" customFormat="1" x14ac:dyDescent="0.25">
      <c r="A1696" s="91"/>
      <c r="B1696" s="92"/>
      <c r="O1696" s="10"/>
      <c r="P1696" s="10"/>
      <c r="Q1696" s="10"/>
      <c r="R1696" s="10"/>
      <c r="S1696" s="10"/>
      <c r="T1696" s="10"/>
      <c r="U1696" s="10"/>
      <c r="V1696" s="10"/>
      <c r="W1696" s="10"/>
      <c r="X1696" s="10"/>
      <c r="Y1696" s="10"/>
      <c r="Z1696" s="10"/>
      <c r="AA1696" s="10"/>
      <c r="AB1696" s="10"/>
      <c r="AC1696" s="10"/>
      <c r="AD1696" s="10"/>
      <c r="AE1696" s="10"/>
      <c r="AF1696" s="10"/>
      <c r="AG1696" s="10"/>
      <c r="AH1696" s="10"/>
      <c r="AI1696" s="10"/>
      <c r="AJ1696" s="10"/>
      <c r="AK1696" s="10"/>
      <c r="AL1696" s="10"/>
      <c r="AM1696" s="10"/>
      <c r="AN1696" s="10"/>
      <c r="AO1696" s="10"/>
      <c r="AP1696" s="10"/>
      <c r="AQ1696" s="10"/>
      <c r="AR1696" s="10"/>
      <c r="AS1696" s="10"/>
      <c r="AT1696" s="10"/>
      <c r="AU1696" s="10"/>
      <c r="AV1696" s="10"/>
      <c r="AW1696" s="10"/>
      <c r="AX1696" s="10"/>
      <c r="AY1696" s="10"/>
      <c r="AZ1696" s="10"/>
      <c r="BA1696" s="10"/>
      <c r="BB1696" s="10"/>
      <c r="BC1696" s="10"/>
      <c r="BD1696" s="10"/>
      <c r="BE1696" s="10"/>
      <c r="BF1696" s="10"/>
      <c r="BG1696" s="10"/>
      <c r="BH1696" s="10"/>
    </row>
    <row r="1697" spans="1:60" s="83" customFormat="1" x14ac:dyDescent="0.25">
      <c r="A1697" s="91"/>
      <c r="B1697" s="92"/>
      <c r="O1697" s="10"/>
      <c r="P1697" s="10"/>
      <c r="Q1697" s="10"/>
      <c r="R1697" s="10"/>
      <c r="S1697" s="10"/>
      <c r="T1697" s="10"/>
      <c r="U1697" s="10"/>
      <c r="V1697" s="10"/>
      <c r="W1697" s="10"/>
      <c r="X1697" s="10"/>
      <c r="Y1697" s="10"/>
      <c r="Z1697" s="10"/>
      <c r="AA1697" s="10"/>
      <c r="AB1697" s="10"/>
      <c r="AC1697" s="10"/>
      <c r="AD1697" s="10"/>
      <c r="AE1697" s="10"/>
      <c r="AF1697" s="10"/>
      <c r="AG1697" s="10"/>
      <c r="AH1697" s="10"/>
      <c r="AI1697" s="10"/>
      <c r="AJ1697" s="10"/>
      <c r="AK1697" s="10"/>
      <c r="AL1697" s="10"/>
      <c r="AM1697" s="10"/>
      <c r="AN1697" s="10"/>
      <c r="AO1697" s="10"/>
      <c r="AP1697" s="10"/>
      <c r="AQ1697" s="10"/>
      <c r="AR1697" s="10"/>
      <c r="AS1697" s="10"/>
      <c r="AT1697" s="10"/>
      <c r="AU1697" s="10"/>
      <c r="AV1697" s="10"/>
      <c r="AW1697" s="10"/>
      <c r="AX1697" s="10"/>
      <c r="AY1697" s="10"/>
      <c r="AZ1697" s="10"/>
      <c r="BA1697" s="10"/>
      <c r="BB1697" s="10"/>
      <c r="BC1697" s="10"/>
      <c r="BD1697" s="10"/>
      <c r="BE1697" s="10"/>
      <c r="BF1697" s="10"/>
      <c r="BG1697" s="10"/>
      <c r="BH1697" s="10"/>
    </row>
    <row r="1698" spans="1:60" s="83" customFormat="1" x14ac:dyDescent="0.25">
      <c r="A1698" s="91"/>
      <c r="B1698" s="92"/>
      <c r="O1698" s="10"/>
      <c r="P1698" s="10"/>
      <c r="Q1698" s="10"/>
      <c r="R1698" s="10"/>
      <c r="S1698" s="10"/>
      <c r="T1698" s="10"/>
      <c r="U1698" s="10"/>
      <c r="V1698" s="10"/>
      <c r="W1698" s="10"/>
      <c r="X1698" s="10"/>
      <c r="Y1698" s="10"/>
      <c r="Z1698" s="10"/>
      <c r="AA1698" s="10"/>
      <c r="AB1698" s="10"/>
      <c r="AC1698" s="10"/>
      <c r="AD1698" s="10"/>
      <c r="AE1698" s="10"/>
      <c r="AF1698" s="10"/>
      <c r="AG1698" s="10"/>
      <c r="AH1698" s="10"/>
      <c r="AI1698" s="10"/>
      <c r="AJ1698" s="10"/>
      <c r="AK1698" s="10"/>
      <c r="AL1698" s="10"/>
      <c r="AM1698" s="10"/>
      <c r="AN1698" s="10"/>
      <c r="AO1698" s="10"/>
      <c r="AP1698" s="10"/>
      <c r="AQ1698" s="10"/>
      <c r="AR1698" s="10"/>
      <c r="AS1698" s="10"/>
      <c r="AT1698" s="10"/>
      <c r="AU1698" s="10"/>
      <c r="AV1698" s="10"/>
      <c r="AW1698" s="10"/>
      <c r="AX1698" s="10"/>
      <c r="AY1698" s="10"/>
      <c r="AZ1698" s="10"/>
      <c r="BA1698" s="10"/>
      <c r="BB1698" s="10"/>
      <c r="BC1698" s="10"/>
      <c r="BD1698" s="10"/>
      <c r="BE1698" s="10"/>
      <c r="BF1698" s="10"/>
      <c r="BG1698" s="10"/>
      <c r="BH1698" s="10"/>
    </row>
    <row r="1699" spans="1:60" s="83" customFormat="1" x14ac:dyDescent="0.25">
      <c r="A1699" s="91"/>
      <c r="B1699" s="92"/>
      <c r="O1699" s="10"/>
      <c r="P1699" s="10"/>
      <c r="Q1699" s="10"/>
      <c r="R1699" s="10"/>
      <c r="S1699" s="10"/>
      <c r="T1699" s="10"/>
      <c r="U1699" s="10"/>
      <c r="V1699" s="10"/>
      <c r="W1699" s="10"/>
      <c r="X1699" s="10"/>
      <c r="Y1699" s="10"/>
      <c r="Z1699" s="10"/>
      <c r="AA1699" s="10"/>
      <c r="AB1699" s="10"/>
      <c r="AC1699" s="10"/>
      <c r="AD1699" s="10"/>
      <c r="AE1699" s="10"/>
      <c r="AF1699" s="10"/>
      <c r="AG1699" s="10"/>
      <c r="AH1699" s="10"/>
      <c r="AI1699" s="10"/>
      <c r="AJ1699" s="10"/>
      <c r="AK1699" s="10"/>
      <c r="AL1699" s="10"/>
      <c r="AM1699" s="10"/>
      <c r="AN1699" s="10"/>
      <c r="AO1699" s="10"/>
      <c r="AP1699" s="10"/>
      <c r="AQ1699" s="10"/>
      <c r="AR1699" s="10"/>
      <c r="AS1699" s="10"/>
      <c r="AT1699" s="10"/>
      <c r="AU1699" s="10"/>
      <c r="AV1699" s="10"/>
      <c r="AW1699" s="10"/>
      <c r="AX1699" s="10"/>
      <c r="AY1699" s="10"/>
      <c r="AZ1699" s="10"/>
      <c r="BA1699" s="10"/>
      <c r="BB1699" s="10"/>
      <c r="BC1699" s="10"/>
      <c r="BD1699" s="10"/>
      <c r="BE1699" s="10"/>
      <c r="BF1699" s="10"/>
      <c r="BG1699" s="10"/>
      <c r="BH1699" s="10"/>
    </row>
    <row r="1700" spans="1:60" s="83" customFormat="1" x14ac:dyDescent="0.25">
      <c r="A1700" s="91"/>
      <c r="B1700" s="92"/>
      <c r="O1700" s="10"/>
      <c r="P1700" s="10"/>
      <c r="Q1700" s="10"/>
      <c r="R1700" s="10"/>
      <c r="S1700" s="10"/>
      <c r="T1700" s="10"/>
      <c r="U1700" s="10"/>
      <c r="V1700" s="10"/>
      <c r="W1700" s="10"/>
      <c r="X1700" s="10"/>
      <c r="Y1700" s="10"/>
      <c r="Z1700" s="10"/>
      <c r="AA1700" s="10"/>
      <c r="AB1700" s="10"/>
      <c r="AC1700" s="10"/>
      <c r="AD1700" s="10"/>
      <c r="AE1700" s="10"/>
      <c r="AF1700" s="10"/>
      <c r="AG1700" s="10"/>
      <c r="AH1700" s="10"/>
      <c r="AI1700" s="10"/>
      <c r="AJ1700" s="10"/>
      <c r="AK1700" s="10"/>
      <c r="AL1700" s="10"/>
      <c r="AM1700" s="10"/>
      <c r="AN1700" s="10"/>
      <c r="AO1700" s="10"/>
      <c r="AP1700" s="10"/>
      <c r="AQ1700" s="10"/>
      <c r="AR1700" s="10"/>
      <c r="AS1700" s="10"/>
      <c r="AT1700" s="10"/>
      <c r="AU1700" s="10"/>
      <c r="AV1700" s="10"/>
      <c r="AW1700" s="10"/>
      <c r="AX1700" s="10"/>
      <c r="AY1700" s="10"/>
      <c r="AZ1700" s="10"/>
      <c r="BA1700" s="10"/>
      <c r="BB1700" s="10"/>
      <c r="BC1700" s="10"/>
      <c r="BD1700" s="10"/>
      <c r="BE1700" s="10"/>
      <c r="BF1700" s="10"/>
      <c r="BG1700" s="10"/>
      <c r="BH1700" s="10"/>
    </row>
    <row r="1701" spans="1:60" s="83" customFormat="1" x14ac:dyDescent="0.25">
      <c r="A1701" s="91"/>
      <c r="B1701" s="92"/>
      <c r="O1701" s="10"/>
      <c r="P1701" s="10"/>
      <c r="Q1701" s="10"/>
      <c r="R1701" s="10"/>
      <c r="S1701" s="10"/>
      <c r="T1701" s="10"/>
      <c r="U1701" s="10"/>
      <c r="V1701" s="10"/>
      <c r="W1701" s="10"/>
      <c r="X1701" s="10"/>
      <c r="Y1701" s="10"/>
      <c r="Z1701" s="10"/>
      <c r="AA1701" s="10"/>
      <c r="AB1701" s="10"/>
      <c r="AC1701" s="10"/>
      <c r="AD1701" s="10"/>
      <c r="AE1701" s="10"/>
      <c r="AF1701" s="10"/>
      <c r="AG1701" s="10"/>
      <c r="AH1701" s="10"/>
      <c r="AI1701" s="10"/>
      <c r="AJ1701" s="10"/>
      <c r="AK1701" s="10"/>
      <c r="AL1701" s="10"/>
      <c r="AM1701" s="10"/>
      <c r="AN1701" s="10"/>
      <c r="AO1701" s="10"/>
      <c r="AP1701" s="10"/>
      <c r="AQ1701" s="10"/>
      <c r="AR1701" s="10"/>
      <c r="AS1701" s="10"/>
      <c r="AT1701" s="10"/>
      <c r="AU1701" s="10"/>
      <c r="AV1701" s="10"/>
      <c r="AW1701" s="10"/>
      <c r="AX1701" s="10"/>
      <c r="AY1701" s="10"/>
      <c r="AZ1701" s="10"/>
      <c r="BA1701" s="10"/>
      <c r="BB1701" s="10"/>
      <c r="BC1701" s="10"/>
      <c r="BD1701" s="10"/>
      <c r="BE1701" s="10"/>
      <c r="BF1701" s="10"/>
      <c r="BG1701" s="10"/>
      <c r="BH1701" s="10"/>
    </row>
    <row r="1702" spans="1:60" s="83" customFormat="1" x14ac:dyDescent="0.25">
      <c r="A1702" s="91"/>
      <c r="B1702" s="92"/>
      <c r="O1702" s="10"/>
      <c r="P1702" s="10"/>
      <c r="Q1702" s="10"/>
      <c r="R1702" s="10"/>
      <c r="S1702" s="10"/>
      <c r="T1702" s="10"/>
      <c r="U1702" s="10"/>
      <c r="V1702" s="10"/>
      <c r="W1702" s="10"/>
      <c r="X1702" s="10"/>
      <c r="Y1702" s="10"/>
      <c r="Z1702" s="10"/>
      <c r="AA1702" s="10"/>
      <c r="AB1702" s="10"/>
      <c r="AC1702" s="10"/>
      <c r="AD1702" s="10"/>
      <c r="AE1702" s="10"/>
      <c r="AF1702" s="10"/>
      <c r="AG1702" s="10"/>
      <c r="AH1702" s="10"/>
      <c r="AI1702" s="10"/>
      <c r="AJ1702" s="10"/>
      <c r="AK1702" s="10"/>
      <c r="AL1702" s="10"/>
      <c r="AM1702" s="10"/>
      <c r="AN1702" s="10"/>
      <c r="AO1702" s="10"/>
      <c r="AP1702" s="10"/>
      <c r="AQ1702" s="10"/>
      <c r="AR1702" s="10"/>
      <c r="AS1702" s="10"/>
      <c r="AT1702" s="10"/>
      <c r="AU1702" s="10"/>
      <c r="AV1702" s="10"/>
      <c r="AW1702" s="10"/>
      <c r="AX1702" s="10"/>
      <c r="AY1702" s="10"/>
      <c r="AZ1702" s="10"/>
      <c r="BA1702" s="10"/>
      <c r="BB1702" s="10"/>
      <c r="BC1702" s="10"/>
      <c r="BD1702" s="10"/>
      <c r="BE1702" s="10"/>
      <c r="BF1702" s="10"/>
      <c r="BG1702" s="10"/>
      <c r="BH1702" s="10"/>
    </row>
    <row r="1703" spans="1:60" s="83" customFormat="1" x14ac:dyDescent="0.25">
      <c r="A1703" s="91"/>
      <c r="B1703" s="92"/>
      <c r="O1703" s="10"/>
      <c r="P1703" s="10"/>
      <c r="Q1703" s="10"/>
      <c r="R1703" s="10"/>
      <c r="S1703" s="10"/>
      <c r="T1703" s="10"/>
      <c r="U1703" s="10"/>
      <c r="V1703" s="10"/>
      <c r="W1703" s="10"/>
      <c r="X1703" s="10"/>
      <c r="Y1703" s="10"/>
      <c r="Z1703" s="10"/>
      <c r="AA1703" s="10"/>
      <c r="AB1703" s="10"/>
      <c r="AC1703" s="10"/>
      <c r="AD1703" s="10"/>
      <c r="AE1703" s="10"/>
      <c r="AF1703" s="10"/>
      <c r="AG1703" s="10"/>
      <c r="AH1703" s="10"/>
      <c r="AI1703" s="10"/>
      <c r="AJ1703" s="10"/>
      <c r="AK1703" s="10"/>
      <c r="AL1703" s="10"/>
      <c r="AM1703" s="10"/>
      <c r="AN1703" s="10"/>
      <c r="AO1703" s="10"/>
      <c r="AP1703" s="10"/>
      <c r="AQ1703" s="10"/>
      <c r="AR1703" s="10"/>
      <c r="AS1703" s="10"/>
      <c r="AT1703" s="10"/>
      <c r="AU1703" s="10"/>
      <c r="AV1703" s="10"/>
      <c r="AW1703" s="10"/>
      <c r="AX1703" s="10"/>
      <c r="AY1703" s="10"/>
      <c r="AZ1703" s="10"/>
      <c r="BA1703" s="10"/>
      <c r="BB1703" s="10"/>
      <c r="BC1703" s="10"/>
      <c r="BD1703" s="10"/>
      <c r="BE1703" s="10"/>
      <c r="BF1703" s="10"/>
      <c r="BG1703" s="10"/>
      <c r="BH1703" s="10"/>
    </row>
    <row r="1704" spans="1:60" s="83" customFormat="1" x14ac:dyDescent="0.25">
      <c r="A1704" s="91"/>
      <c r="B1704" s="92"/>
      <c r="O1704" s="10"/>
      <c r="P1704" s="10"/>
      <c r="Q1704" s="10"/>
      <c r="R1704" s="10"/>
      <c r="S1704" s="10"/>
      <c r="T1704" s="10"/>
      <c r="U1704" s="10"/>
      <c r="V1704" s="10"/>
      <c r="W1704" s="10"/>
      <c r="X1704" s="10"/>
      <c r="Y1704" s="10"/>
      <c r="Z1704" s="10"/>
      <c r="AA1704" s="10"/>
      <c r="AB1704" s="10"/>
      <c r="AC1704" s="10"/>
      <c r="AD1704" s="10"/>
      <c r="AE1704" s="10"/>
      <c r="AF1704" s="10"/>
      <c r="AG1704" s="10"/>
      <c r="AH1704" s="10"/>
      <c r="AI1704" s="10"/>
      <c r="AJ1704" s="10"/>
      <c r="AK1704" s="10"/>
      <c r="AL1704" s="10"/>
      <c r="AM1704" s="10"/>
      <c r="AN1704" s="10"/>
      <c r="AO1704" s="10"/>
      <c r="AP1704" s="10"/>
      <c r="AQ1704" s="10"/>
      <c r="AR1704" s="10"/>
      <c r="AS1704" s="10"/>
      <c r="AT1704" s="10"/>
      <c r="AU1704" s="10"/>
      <c r="AV1704" s="10"/>
      <c r="AW1704" s="10"/>
      <c r="AX1704" s="10"/>
      <c r="AY1704" s="10"/>
      <c r="AZ1704" s="10"/>
      <c r="BA1704" s="10"/>
      <c r="BB1704" s="10"/>
      <c r="BC1704" s="10"/>
      <c r="BD1704" s="10"/>
      <c r="BE1704" s="10"/>
      <c r="BF1704" s="10"/>
      <c r="BG1704" s="10"/>
      <c r="BH1704" s="10"/>
    </row>
    <row r="1705" spans="1:60" s="83" customFormat="1" x14ac:dyDescent="0.25">
      <c r="A1705" s="91"/>
      <c r="B1705" s="92"/>
      <c r="O1705" s="10"/>
      <c r="P1705" s="10"/>
      <c r="Q1705" s="10"/>
      <c r="R1705" s="10"/>
      <c r="S1705" s="10"/>
      <c r="T1705" s="10"/>
      <c r="U1705" s="10"/>
      <c r="V1705" s="10"/>
      <c r="W1705" s="10"/>
      <c r="X1705" s="10"/>
      <c r="Y1705" s="10"/>
      <c r="Z1705" s="10"/>
      <c r="AA1705" s="10"/>
      <c r="AB1705" s="10"/>
      <c r="AC1705" s="10"/>
      <c r="AD1705" s="10"/>
      <c r="AE1705" s="10"/>
      <c r="AF1705" s="10"/>
      <c r="AG1705" s="10"/>
      <c r="AH1705" s="10"/>
      <c r="AI1705" s="10"/>
      <c r="AJ1705" s="10"/>
      <c r="AK1705" s="10"/>
      <c r="AL1705" s="10"/>
      <c r="AM1705" s="10"/>
      <c r="AN1705" s="10"/>
      <c r="AO1705" s="10"/>
      <c r="AP1705" s="10"/>
      <c r="AQ1705" s="10"/>
      <c r="AR1705" s="10"/>
      <c r="AS1705" s="10"/>
      <c r="AT1705" s="10"/>
      <c r="AU1705" s="10"/>
      <c r="AV1705" s="10"/>
      <c r="AW1705" s="10"/>
      <c r="AX1705" s="10"/>
      <c r="AY1705" s="10"/>
      <c r="AZ1705" s="10"/>
      <c r="BA1705" s="10"/>
      <c r="BB1705" s="10"/>
      <c r="BC1705" s="10"/>
      <c r="BD1705" s="10"/>
      <c r="BE1705" s="10"/>
      <c r="BF1705" s="10"/>
      <c r="BG1705" s="10"/>
      <c r="BH1705" s="10"/>
    </row>
    <row r="1706" spans="1:60" s="83" customFormat="1" x14ac:dyDescent="0.25">
      <c r="A1706" s="91"/>
      <c r="B1706" s="92"/>
      <c r="O1706" s="10"/>
      <c r="P1706" s="10"/>
      <c r="Q1706" s="10"/>
      <c r="R1706" s="10"/>
      <c r="S1706" s="10"/>
      <c r="T1706" s="10"/>
      <c r="U1706" s="10"/>
      <c r="V1706" s="10"/>
      <c r="W1706" s="10"/>
      <c r="X1706" s="10"/>
      <c r="Y1706" s="10"/>
      <c r="Z1706" s="10"/>
      <c r="AA1706" s="10"/>
      <c r="AB1706" s="10"/>
      <c r="AC1706" s="10"/>
      <c r="AD1706" s="10"/>
      <c r="AE1706" s="10"/>
      <c r="AF1706" s="10"/>
      <c r="AG1706" s="10"/>
      <c r="AH1706" s="10"/>
      <c r="AI1706" s="10"/>
      <c r="AJ1706" s="10"/>
      <c r="AK1706" s="10"/>
      <c r="AL1706" s="10"/>
      <c r="AM1706" s="10"/>
      <c r="AN1706" s="10"/>
      <c r="AO1706" s="10"/>
      <c r="AP1706" s="10"/>
      <c r="AQ1706" s="10"/>
      <c r="AR1706" s="10"/>
      <c r="AS1706" s="10"/>
      <c r="AT1706" s="10"/>
      <c r="AU1706" s="10"/>
      <c r="AV1706" s="10"/>
      <c r="AW1706" s="10"/>
      <c r="AX1706" s="10"/>
      <c r="AY1706" s="10"/>
      <c r="AZ1706" s="10"/>
      <c r="BA1706" s="10"/>
      <c r="BB1706" s="10"/>
      <c r="BC1706" s="10"/>
      <c r="BD1706" s="10"/>
      <c r="BE1706" s="10"/>
      <c r="BF1706" s="10"/>
      <c r="BG1706" s="10"/>
      <c r="BH1706" s="10"/>
    </row>
    <row r="1707" spans="1:60" s="83" customFormat="1" x14ac:dyDescent="0.25">
      <c r="A1707" s="91"/>
      <c r="B1707" s="92"/>
      <c r="O1707" s="10"/>
      <c r="P1707" s="10"/>
      <c r="Q1707" s="10"/>
      <c r="R1707" s="10"/>
      <c r="S1707" s="10"/>
      <c r="T1707" s="10"/>
      <c r="U1707" s="10"/>
      <c r="V1707" s="10"/>
      <c r="W1707" s="10"/>
      <c r="X1707" s="10"/>
      <c r="Y1707" s="10"/>
      <c r="Z1707" s="10"/>
      <c r="AA1707" s="10"/>
      <c r="AB1707" s="10"/>
      <c r="AC1707" s="10"/>
      <c r="AD1707" s="10"/>
      <c r="AE1707" s="10"/>
      <c r="AF1707" s="10"/>
      <c r="AG1707" s="10"/>
      <c r="AH1707" s="10"/>
      <c r="AI1707" s="10"/>
      <c r="AJ1707" s="10"/>
      <c r="AK1707" s="10"/>
      <c r="AL1707" s="10"/>
      <c r="AM1707" s="10"/>
      <c r="AN1707" s="10"/>
      <c r="AO1707" s="10"/>
      <c r="AP1707" s="10"/>
      <c r="AQ1707" s="10"/>
      <c r="AR1707" s="10"/>
      <c r="AS1707" s="10"/>
      <c r="AT1707" s="10"/>
      <c r="AU1707" s="10"/>
      <c r="AV1707" s="10"/>
      <c r="AW1707" s="10"/>
      <c r="AX1707" s="10"/>
      <c r="AY1707" s="10"/>
      <c r="AZ1707" s="10"/>
      <c r="BA1707" s="10"/>
      <c r="BB1707" s="10"/>
      <c r="BC1707" s="10"/>
      <c r="BD1707" s="10"/>
      <c r="BE1707" s="10"/>
      <c r="BF1707" s="10"/>
      <c r="BG1707" s="10"/>
      <c r="BH1707" s="10"/>
    </row>
    <row r="1708" spans="1:60" s="83" customFormat="1" x14ac:dyDescent="0.25">
      <c r="A1708" s="91"/>
      <c r="B1708" s="92"/>
      <c r="O1708" s="10"/>
      <c r="P1708" s="10"/>
      <c r="Q1708" s="10"/>
      <c r="R1708" s="10"/>
      <c r="S1708" s="10"/>
      <c r="T1708" s="10"/>
      <c r="U1708" s="10"/>
      <c r="V1708" s="10"/>
      <c r="W1708" s="10"/>
      <c r="X1708" s="10"/>
      <c r="Y1708" s="10"/>
      <c r="Z1708" s="10"/>
      <c r="AA1708" s="10"/>
      <c r="AB1708" s="10"/>
      <c r="AC1708" s="10"/>
      <c r="AD1708" s="10"/>
      <c r="AE1708" s="10"/>
      <c r="AF1708" s="10"/>
      <c r="AG1708" s="10"/>
      <c r="AH1708" s="10"/>
      <c r="AI1708" s="10"/>
      <c r="AJ1708" s="10"/>
      <c r="AK1708" s="10"/>
      <c r="AL1708" s="10"/>
      <c r="AM1708" s="10"/>
      <c r="AN1708" s="10"/>
      <c r="AO1708" s="10"/>
      <c r="AP1708" s="10"/>
      <c r="AQ1708" s="10"/>
      <c r="AR1708" s="10"/>
      <c r="AS1708" s="10"/>
      <c r="AT1708" s="10"/>
      <c r="AU1708" s="10"/>
      <c r="AV1708" s="10"/>
      <c r="AW1708" s="10"/>
      <c r="AX1708" s="10"/>
      <c r="AY1708" s="10"/>
      <c r="AZ1708" s="10"/>
      <c r="BA1708" s="10"/>
      <c r="BB1708" s="10"/>
      <c r="BC1708" s="10"/>
      <c r="BD1708" s="10"/>
      <c r="BE1708" s="10"/>
      <c r="BF1708" s="10"/>
      <c r="BG1708" s="10"/>
      <c r="BH1708" s="10"/>
    </row>
    <row r="1709" spans="1:60" s="83" customFormat="1" x14ac:dyDescent="0.25">
      <c r="A1709" s="91"/>
      <c r="B1709" s="92"/>
      <c r="O1709" s="10"/>
      <c r="P1709" s="10"/>
      <c r="Q1709" s="10"/>
      <c r="R1709" s="10"/>
      <c r="S1709" s="10"/>
      <c r="T1709" s="10"/>
      <c r="U1709" s="10"/>
      <c r="V1709" s="10"/>
      <c r="W1709" s="10"/>
      <c r="X1709" s="10"/>
      <c r="Y1709" s="10"/>
      <c r="Z1709" s="10"/>
      <c r="AA1709" s="10"/>
      <c r="AB1709" s="10"/>
      <c r="AC1709" s="10"/>
      <c r="AD1709" s="10"/>
      <c r="AE1709" s="10"/>
      <c r="AF1709" s="10"/>
      <c r="AG1709" s="10"/>
      <c r="AH1709" s="10"/>
      <c r="AI1709" s="10"/>
      <c r="AJ1709" s="10"/>
      <c r="AK1709" s="10"/>
      <c r="AL1709" s="10"/>
      <c r="AM1709" s="10"/>
      <c r="AN1709" s="10"/>
      <c r="AO1709" s="10"/>
      <c r="AP1709" s="10"/>
      <c r="AQ1709" s="10"/>
      <c r="AR1709" s="10"/>
      <c r="AS1709" s="10"/>
      <c r="AT1709" s="10"/>
      <c r="AU1709" s="10"/>
      <c r="AV1709" s="10"/>
      <c r="AW1709" s="10"/>
      <c r="AX1709" s="10"/>
      <c r="AY1709" s="10"/>
      <c r="AZ1709" s="10"/>
      <c r="BA1709" s="10"/>
      <c r="BB1709" s="10"/>
      <c r="BC1709" s="10"/>
      <c r="BD1709" s="10"/>
      <c r="BE1709" s="10"/>
      <c r="BF1709" s="10"/>
      <c r="BG1709" s="10"/>
      <c r="BH1709" s="10"/>
    </row>
    <row r="1710" spans="1:60" s="83" customFormat="1" x14ac:dyDescent="0.25">
      <c r="A1710" s="91"/>
      <c r="B1710" s="92"/>
      <c r="O1710" s="10"/>
      <c r="P1710" s="10"/>
      <c r="Q1710" s="10"/>
      <c r="R1710" s="10"/>
      <c r="S1710" s="10"/>
      <c r="T1710" s="10"/>
      <c r="U1710" s="10"/>
      <c r="V1710" s="10"/>
      <c r="W1710" s="10"/>
      <c r="X1710" s="10"/>
      <c r="Y1710" s="10"/>
      <c r="Z1710" s="10"/>
      <c r="AA1710" s="10"/>
      <c r="AB1710" s="10"/>
      <c r="AC1710" s="10"/>
      <c r="AD1710" s="10"/>
      <c r="AE1710" s="10"/>
      <c r="AF1710" s="10"/>
      <c r="AG1710" s="10"/>
      <c r="AH1710" s="10"/>
      <c r="AI1710" s="10"/>
      <c r="AJ1710" s="10"/>
      <c r="AK1710" s="10"/>
      <c r="AL1710" s="10"/>
      <c r="AM1710" s="10"/>
      <c r="AN1710" s="10"/>
      <c r="AO1710" s="10"/>
      <c r="AP1710" s="10"/>
      <c r="AQ1710" s="10"/>
      <c r="AR1710" s="10"/>
      <c r="AS1710" s="10"/>
      <c r="AT1710" s="10"/>
      <c r="AU1710" s="10"/>
      <c r="AV1710" s="10"/>
      <c r="AW1710" s="10"/>
      <c r="AX1710" s="10"/>
      <c r="AY1710" s="10"/>
      <c r="AZ1710" s="10"/>
      <c r="BA1710" s="10"/>
      <c r="BB1710" s="10"/>
      <c r="BC1710" s="10"/>
      <c r="BD1710" s="10"/>
      <c r="BE1710" s="10"/>
      <c r="BF1710" s="10"/>
      <c r="BG1710" s="10"/>
      <c r="BH1710" s="10"/>
    </row>
    <row r="1711" spans="1:60" s="83" customFormat="1" x14ac:dyDescent="0.25">
      <c r="A1711" s="91"/>
      <c r="B1711" s="92"/>
      <c r="O1711" s="10"/>
      <c r="P1711" s="10"/>
      <c r="Q1711" s="10"/>
      <c r="R1711" s="10"/>
      <c r="S1711" s="10"/>
      <c r="T1711" s="10"/>
      <c r="U1711" s="10"/>
      <c r="V1711" s="10"/>
      <c r="W1711" s="10"/>
      <c r="X1711" s="10"/>
      <c r="Y1711" s="10"/>
      <c r="Z1711" s="10"/>
      <c r="AA1711" s="10"/>
      <c r="AB1711" s="10"/>
      <c r="AC1711" s="10"/>
      <c r="AD1711" s="10"/>
      <c r="AE1711" s="10"/>
      <c r="AF1711" s="10"/>
      <c r="AG1711" s="10"/>
      <c r="AH1711" s="10"/>
      <c r="AI1711" s="10"/>
      <c r="AJ1711" s="10"/>
      <c r="AK1711" s="10"/>
      <c r="AL1711" s="10"/>
      <c r="AM1711" s="10"/>
      <c r="AN1711" s="10"/>
      <c r="AO1711" s="10"/>
      <c r="AP1711" s="10"/>
      <c r="AQ1711" s="10"/>
      <c r="AR1711" s="10"/>
      <c r="AS1711" s="10"/>
      <c r="AT1711" s="10"/>
      <c r="AU1711" s="10"/>
      <c r="AV1711" s="10"/>
      <c r="AW1711" s="10"/>
      <c r="AX1711" s="10"/>
      <c r="AY1711" s="10"/>
      <c r="AZ1711" s="10"/>
      <c r="BA1711" s="10"/>
      <c r="BB1711" s="10"/>
      <c r="BC1711" s="10"/>
      <c r="BD1711" s="10"/>
      <c r="BE1711" s="10"/>
      <c r="BF1711" s="10"/>
      <c r="BG1711" s="10"/>
      <c r="BH1711" s="10"/>
    </row>
    <row r="1712" spans="1:60" s="83" customFormat="1" x14ac:dyDescent="0.25">
      <c r="A1712" s="91"/>
      <c r="B1712" s="92"/>
      <c r="O1712" s="10"/>
      <c r="P1712" s="10"/>
      <c r="Q1712" s="10"/>
      <c r="R1712" s="10"/>
      <c r="S1712" s="10"/>
      <c r="T1712" s="10"/>
      <c r="U1712" s="10"/>
      <c r="V1712" s="10"/>
      <c r="W1712" s="10"/>
      <c r="X1712" s="10"/>
      <c r="Y1712" s="10"/>
      <c r="Z1712" s="10"/>
      <c r="AA1712" s="10"/>
      <c r="AB1712" s="10"/>
      <c r="AC1712" s="10"/>
      <c r="AD1712" s="10"/>
      <c r="AE1712" s="10"/>
      <c r="AF1712" s="10"/>
      <c r="AG1712" s="10"/>
      <c r="AH1712" s="10"/>
      <c r="AI1712" s="10"/>
      <c r="AJ1712" s="10"/>
      <c r="AK1712" s="10"/>
      <c r="AL1712" s="10"/>
      <c r="AM1712" s="10"/>
      <c r="AN1712" s="10"/>
      <c r="AO1712" s="10"/>
      <c r="AP1712" s="10"/>
      <c r="AQ1712" s="10"/>
      <c r="AR1712" s="10"/>
      <c r="AS1712" s="10"/>
      <c r="AT1712" s="10"/>
      <c r="AU1712" s="10"/>
      <c r="AV1712" s="10"/>
      <c r="AW1712" s="10"/>
      <c r="AX1712" s="10"/>
      <c r="AY1712" s="10"/>
      <c r="AZ1712" s="10"/>
      <c r="BA1712" s="10"/>
      <c r="BB1712" s="10"/>
      <c r="BC1712" s="10"/>
      <c r="BD1712" s="10"/>
      <c r="BE1712" s="10"/>
      <c r="BF1712" s="10"/>
      <c r="BG1712" s="10"/>
      <c r="BH1712" s="10"/>
    </row>
    <row r="1713" spans="1:60" s="83" customFormat="1" x14ac:dyDescent="0.25">
      <c r="A1713" s="91"/>
      <c r="B1713" s="92"/>
      <c r="O1713" s="10"/>
      <c r="P1713" s="10"/>
      <c r="Q1713" s="10"/>
      <c r="R1713" s="10"/>
      <c r="S1713" s="10"/>
      <c r="T1713" s="10"/>
      <c r="U1713" s="10"/>
      <c r="V1713" s="10"/>
      <c r="W1713" s="10"/>
      <c r="X1713" s="10"/>
      <c r="Y1713" s="10"/>
      <c r="Z1713" s="10"/>
      <c r="AA1713" s="10"/>
      <c r="AB1713" s="10"/>
      <c r="AC1713" s="10"/>
      <c r="AD1713" s="10"/>
      <c r="AE1713" s="10"/>
      <c r="AF1713" s="10"/>
      <c r="AG1713" s="10"/>
      <c r="AH1713" s="10"/>
      <c r="AI1713" s="10"/>
      <c r="AJ1713" s="10"/>
      <c r="AK1713" s="10"/>
      <c r="AL1713" s="10"/>
      <c r="AM1713" s="10"/>
      <c r="AN1713" s="10"/>
      <c r="AO1713" s="10"/>
      <c r="AP1713" s="10"/>
      <c r="AQ1713" s="10"/>
      <c r="AR1713" s="10"/>
      <c r="AS1713" s="10"/>
      <c r="AT1713" s="10"/>
      <c r="AU1713" s="10"/>
      <c r="AV1713" s="10"/>
      <c r="AW1713" s="10"/>
      <c r="AX1713" s="10"/>
      <c r="AY1713" s="10"/>
      <c r="AZ1713" s="10"/>
      <c r="BA1713" s="10"/>
      <c r="BB1713" s="10"/>
      <c r="BC1713" s="10"/>
      <c r="BD1713" s="10"/>
      <c r="BE1713" s="10"/>
      <c r="BF1713" s="10"/>
      <c r="BG1713" s="10"/>
      <c r="BH1713" s="10"/>
    </row>
    <row r="1714" spans="1:60" s="83" customFormat="1" x14ac:dyDescent="0.25">
      <c r="A1714" s="91"/>
      <c r="B1714" s="92"/>
      <c r="O1714" s="10"/>
      <c r="P1714" s="10"/>
      <c r="Q1714" s="10"/>
      <c r="R1714" s="10"/>
      <c r="S1714" s="10"/>
      <c r="T1714" s="10"/>
      <c r="U1714" s="10"/>
      <c r="V1714" s="10"/>
      <c r="W1714" s="10"/>
      <c r="X1714" s="10"/>
      <c r="Y1714" s="10"/>
      <c r="Z1714" s="10"/>
      <c r="AA1714" s="10"/>
      <c r="AB1714" s="10"/>
      <c r="AC1714" s="10"/>
      <c r="AD1714" s="10"/>
      <c r="AE1714" s="10"/>
      <c r="AF1714" s="10"/>
      <c r="AG1714" s="10"/>
      <c r="AH1714" s="10"/>
      <c r="AI1714" s="10"/>
      <c r="AJ1714" s="10"/>
      <c r="AK1714" s="10"/>
      <c r="AL1714" s="10"/>
      <c r="AM1714" s="10"/>
      <c r="AN1714" s="10"/>
      <c r="AO1714" s="10"/>
      <c r="AP1714" s="10"/>
      <c r="AQ1714" s="10"/>
      <c r="AR1714" s="10"/>
      <c r="AS1714" s="10"/>
      <c r="AT1714" s="10"/>
      <c r="AU1714" s="10"/>
      <c r="AV1714" s="10"/>
      <c r="AW1714" s="10"/>
      <c r="AX1714" s="10"/>
      <c r="AY1714" s="10"/>
      <c r="AZ1714" s="10"/>
      <c r="BA1714" s="10"/>
      <c r="BB1714" s="10"/>
      <c r="BC1714" s="10"/>
      <c r="BD1714" s="10"/>
      <c r="BE1714" s="10"/>
      <c r="BF1714" s="10"/>
      <c r="BG1714" s="10"/>
      <c r="BH1714" s="10"/>
    </row>
    <row r="1715" spans="1:60" s="83" customFormat="1" x14ac:dyDescent="0.25">
      <c r="A1715" s="91"/>
      <c r="B1715" s="92"/>
      <c r="O1715" s="10"/>
      <c r="P1715" s="10"/>
      <c r="Q1715" s="10"/>
      <c r="R1715" s="10"/>
      <c r="S1715" s="10"/>
      <c r="T1715" s="10"/>
      <c r="U1715" s="10"/>
      <c r="V1715" s="10"/>
      <c r="W1715" s="10"/>
      <c r="X1715" s="10"/>
      <c r="Y1715" s="10"/>
      <c r="Z1715" s="10"/>
      <c r="AA1715" s="10"/>
      <c r="AB1715" s="10"/>
      <c r="AC1715" s="10"/>
      <c r="AD1715" s="10"/>
      <c r="AE1715" s="10"/>
      <c r="AF1715" s="10"/>
      <c r="AG1715" s="10"/>
      <c r="AH1715" s="10"/>
      <c r="AI1715" s="10"/>
      <c r="AJ1715" s="10"/>
      <c r="AK1715" s="10"/>
      <c r="AL1715" s="10"/>
      <c r="AM1715" s="10"/>
      <c r="AN1715" s="10"/>
      <c r="AO1715" s="10"/>
      <c r="AP1715" s="10"/>
      <c r="AQ1715" s="10"/>
      <c r="AR1715" s="10"/>
      <c r="AS1715" s="10"/>
      <c r="AT1715" s="10"/>
      <c r="AU1715" s="10"/>
      <c r="AV1715" s="10"/>
      <c r="AW1715" s="10"/>
      <c r="AX1715" s="10"/>
      <c r="AY1715" s="10"/>
      <c r="AZ1715" s="10"/>
      <c r="BA1715" s="10"/>
      <c r="BB1715" s="10"/>
      <c r="BC1715" s="10"/>
      <c r="BD1715" s="10"/>
      <c r="BE1715" s="10"/>
      <c r="BF1715" s="10"/>
      <c r="BG1715" s="10"/>
      <c r="BH1715" s="10"/>
    </row>
    <row r="1716" spans="1:60" s="83" customFormat="1" x14ac:dyDescent="0.25">
      <c r="A1716" s="91"/>
      <c r="B1716" s="92"/>
      <c r="O1716" s="10"/>
      <c r="P1716" s="10"/>
      <c r="Q1716" s="10"/>
      <c r="R1716" s="10"/>
      <c r="S1716" s="10"/>
      <c r="T1716" s="10"/>
      <c r="U1716" s="10"/>
      <c r="V1716" s="10"/>
      <c r="W1716" s="10"/>
      <c r="X1716" s="10"/>
      <c r="Y1716" s="10"/>
      <c r="Z1716" s="10"/>
      <c r="AA1716" s="10"/>
      <c r="AB1716" s="10"/>
      <c r="AC1716" s="10"/>
      <c r="AD1716" s="10"/>
      <c r="AE1716" s="10"/>
      <c r="AF1716" s="10"/>
      <c r="AG1716" s="10"/>
      <c r="AH1716" s="10"/>
      <c r="AI1716" s="10"/>
      <c r="AJ1716" s="10"/>
      <c r="AK1716" s="10"/>
      <c r="AL1716" s="10"/>
      <c r="AM1716" s="10"/>
      <c r="AN1716" s="10"/>
      <c r="AO1716" s="10"/>
      <c r="AP1716" s="10"/>
      <c r="AQ1716" s="10"/>
      <c r="AR1716" s="10"/>
      <c r="AS1716" s="10"/>
      <c r="AT1716" s="10"/>
      <c r="AU1716" s="10"/>
      <c r="AV1716" s="10"/>
      <c r="AW1716" s="10"/>
      <c r="AX1716" s="10"/>
      <c r="AY1716" s="10"/>
      <c r="AZ1716" s="10"/>
      <c r="BA1716" s="10"/>
      <c r="BB1716" s="10"/>
      <c r="BC1716" s="10"/>
      <c r="BD1716" s="10"/>
      <c r="BE1716" s="10"/>
      <c r="BF1716" s="10"/>
      <c r="BG1716" s="10"/>
      <c r="BH1716" s="10"/>
    </row>
    <row r="1717" spans="1:60" s="83" customFormat="1" x14ac:dyDescent="0.25">
      <c r="A1717" s="91"/>
      <c r="B1717" s="92"/>
      <c r="O1717" s="10"/>
      <c r="P1717" s="10"/>
      <c r="Q1717" s="10"/>
      <c r="R1717" s="10"/>
      <c r="S1717" s="10"/>
      <c r="T1717" s="10"/>
      <c r="U1717" s="10"/>
      <c r="V1717" s="10"/>
      <c r="W1717" s="10"/>
      <c r="X1717" s="10"/>
      <c r="Y1717" s="10"/>
      <c r="Z1717" s="10"/>
      <c r="AA1717" s="10"/>
      <c r="AB1717" s="10"/>
      <c r="AC1717" s="10"/>
      <c r="AD1717" s="10"/>
      <c r="AE1717" s="10"/>
      <c r="AF1717" s="10"/>
      <c r="AG1717" s="10"/>
      <c r="AH1717" s="10"/>
      <c r="AI1717" s="10"/>
      <c r="AJ1717" s="10"/>
      <c r="AK1717" s="10"/>
      <c r="AL1717" s="10"/>
      <c r="AM1717" s="10"/>
      <c r="AN1717" s="10"/>
      <c r="AO1717" s="10"/>
      <c r="AP1717" s="10"/>
      <c r="AQ1717" s="10"/>
      <c r="AR1717" s="10"/>
      <c r="AS1717" s="10"/>
      <c r="AT1717" s="10"/>
      <c r="AU1717" s="10"/>
      <c r="AV1717" s="10"/>
      <c r="AW1717" s="10"/>
      <c r="AX1717" s="10"/>
      <c r="AY1717" s="10"/>
      <c r="AZ1717" s="10"/>
      <c r="BA1717" s="10"/>
      <c r="BB1717" s="10"/>
      <c r="BC1717" s="10"/>
      <c r="BD1717" s="10"/>
      <c r="BE1717" s="10"/>
      <c r="BF1717" s="10"/>
      <c r="BG1717" s="10"/>
      <c r="BH1717" s="10"/>
    </row>
    <row r="1718" spans="1:60" s="83" customFormat="1" x14ac:dyDescent="0.25">
      <c r="A1718" s="91"/>
      <c r="B1718" s="92"/>
      <c r="O1718" s="10"/>
      <c r="P1718" s="10"/>
      <c r="Q1718" s="10"/>
      <c r="R1718" s="10"/>
      <c r="S1718" s="10"/>
      <c r="T1718" s="10"/>
      <c r="U1718" s="10"/>
      <c r="V1718" s="10"/>
      <c r="W1718" s="10"/>
      <c r="X1718" s="10"/>
      <c r="Y1718" s="10"/>
      <c r="Z1718" s="10"/>
      <c r="AA1718" s="10"/>
      <c r="AB1718" s="10"/>
      <c r="AC1718" s="10"/>
      <c r="AD1718" s="10"/>
      <c r="AE1718" s="10"/>
      <c r="AF1718" s="10"/>
      <c r="AG1718" s="10"/>
      <c r="AH1718" s="10"/>
      <c r="AI1718" s="10"/>
      <c r="AJ1718" s="10"/>
      <c r="AK1718" s="10"/>
      <c r="AL1718" s="10"/>
      <c r="AM1718" s="10"/>
      <c r="AN1718" s="10"/>
      <c r="AO1718" s="10"/>
      <c r="AP1718" s="10"/>
      <c r="AQ1718" s="10"/>
      <c r="AR1718" s="10"/>
      <c r="AS1718" s="10"/>
      <c r="AT1718" s="10"/>
      <c r="AU1718" s="10"/>
      <c r="AV1718" s="10"/>
      <c r="AW1718" s="10"/>
      <c r="AX1718" s="10"/>
      <c r="AY1718" s="10"/>
      <c r="AZ1718" s="10"/>
      <c r="BA1718" s="10"/>
      <c r="BB1718" s="10"/>
      <c r="BC1718" s="10"/>
      <c r="BD1718" s="10"/>
      <c r="BE1718" s="10"/>
      <c r="BF1718" s="10"/>
      <c r="BG1718" s="10"/>
      <c r="BH1718" s="10"/>
    </row>
    <row r="1719" spans="1:60" s="83" customFormat="1" x14ac:dyDescent="0.25">
      <c r="A1719" s="91"/>
      <c r="B1719" s="92"/>
      <c r="O1719" s="10"/>
      <c r="P1719" s="10"/>
      <c r="Q1719" s="10"/>
      <c r="R1719" s="10"/>
      <c r="S1719" s="10"/>
      <c r="T1719" s="10"/>
      <c r="U1719" s="10"/>
      <c r="V1719" s="10"/>
      <c r="W1719" s="10"/>
      <c r="X1719" s="10"/>
      <c r="Y1719" s="10"/>
      <c r="Z1719" s="10"/>
      <c r="AA1719" s="10"/>
      <c r="AB1719" s="10"/>
      <c r="AC1719" s="10"/>
      <c r="AD1719" s="10"/>
      <c r="AE1719" s="10"/>
      <c r="AF1719" s="10"/>
      <c r="AG1719" s="10"/>
      <c r="AH1719" s="10"/>
      <c r="AI1719" s="10"/>
      <c r="AJ1719" s="10"/>
      <c r="AK1719" s="10"/>
      <c r="AL1719" s="10"/>
      <c r="AM1719" s="10"/>
      <c r="AN1719" s="10"/>
      <c r="AO1719" s="10"/>
      <c r="AP1719" s="10"/>
      <c r="AQ1719" s="10"/>
      <c r="AR1719" s="10"/>
      <c r="AS1719" s="10"/>
      <c r="AT1719" s="10"/>
      <c r="AU1719" s="10"/>
      <c r="AV1719" s="10"/>
      <c r="AW1719" s="10"/>
      <c r="AX1719" s="10"/>
      <c r="AY1719" s="10"/>
      <c r="AZ1719" s="10"/>
      <c r="BA1719" s="10"/>
      <c r="BB1719" s="10"/>
      <c r="BC1719" s="10"/>
      <c r="BD1719" s="10"/>
      <c r="BE1719" s="10"/>
      <c r="BF1719" s="10"/>
      <c r="BG1719" s="10"/>
      <c r="BH1719" s="10"/>
    </row>
    <row r="1720" spans="1:60" s="83" customFormat="1" x14ac:dyDescent="0.25">
      <c r="A1720" s="91"/>
      <c r="B1720" s="92"/>
      <c r="O1720" s="10"/>
      <c r="P1720" s="10"/>
      <c r="Q1720" s="10"/>
      <c r="R1720" s="10"/>
      <c r="S1720" s="10"/>
      <c r="T1720" s="10"/>
      <c r="U1720" s="10"/>
      <c r="V1720" s="10"/>
      <c r="W1720" s="10"/>
      <c r="X1720" s="10"/>
      <c r="Y1720" s="10"/>
      <c r="Z1720" s="10"/>
      <c r="AA1720" s="10"/>
      <c r="AB1720" s="10"/>
      <c r="AC1720" s="10"/>
      <c r="AD1720" s="10"/>
      <c r="AE1720" s="10"/>
      <c r="AF1720" s="10"/>
      <c r="AG1720" s="10"/>
      <c r="AH1720" s="10"/>
      <c r="AI1720" s="10"/>
      <c r="AJ1720" s="10"/>
      <c r="AK1720" s="10"/>
      <c r="AL1720" s="10"/>
      <c r="AM1720" s="10"/>
      <c r="AN1720" s="10"/>
      <c r="AO1720" s="10"/>
      <c r="AP1720" s="10"/>
      <c r="AQ1720" s="10"/>
      <c r="AR1720" s="10"/>
      <c r="AS1720" s="10"/>
      <c r="AT1720" s="10"/>
      <c r="AU1720" s="10"/>
      <c r="AV1720" s="10"/>
      <c r="AW1720" s="10"/>
      <c r="AX1720" s="10"/>
      <c r="AY1720" s="10"/>
      <c r="AZ1720" s="10"/>
      <c r="BA1720" s="10"/>
      <c r="BB1720" s="10"/>
      <c r="BC1720" s="10"/>
      <c r="BD1720" s="10"/>
      <c r="BE1720" s="10"/>
      <c r="BF1720" s="10"/>
      <c r="BG1720" s="10"/>
      <c r="BH1720" s="10"/>
    </row>
    <row r="1721" spans="1:60" s="83" customFormat="1" x14ac:dyDescent="0.25">
      <c r="A1721" s="91"/>
      <c r="B1721" s="92"/>
      <c r="O1721" s="10"/>
      <c r="P1721" s="10"/>
      <c r="Q1721" s="10"/>
      <c r="R1721" s="10"/>
      <c r="S1721" s="10"/>
      <c r="T1721" s="10"/>
      <c r="U1721" s="10"/>
      <c r="V1721" s="10"/>
      <c r="W1721" s="10"/>
      <c r="X1721" s="10"/>
      <c r="Y1721" s="10"/>
      <c r="Z1721" s="10"/>
      <c r="AA1721" s="10"/>
      <c r="AB1721" s="10"/>
      <c r="AC1721" s="10"/>
      <c r="AD1721" s="10"/>
      <c r="AE1721" s="10"/>
      <c r="AF1721" s="10"/>
      <c r="AG1721" s="10"/>
      <c r="AH1721" s="10"/>
      <c r="AI1721" s="10"/>
      <c r="AJ1721" s="10"/>
      <c r="AK1721" s="10"/>
      <c r="AL1721" s="10"/>
      <c r="AM1721" s="10"/>
      <c r="AN1721" s="10"/>
      <c r="AO1721" s="10"/>
      <c r="AP1721" s="10"/>
      <c r="AQ1721" s="10"/>
      <c r="AR1721" s="10"/>
      <c r="AS1721" s="10"/>
      <c r="AT1721" s="10"/>
      <c r="AU1721" s="10"/>
      <c r="AV1721" s="10"/>
      <c r="AW1721" s="10"/>
      <c r="AX1721" s="10"/>
      <c r="AY1721" s="10"/>
      <c r="AZ1721" s="10"/>
      <c r="BA1721" s="10"/>
      <c r="BB1721" s="10"/>
      <c r="BC1721" s="10"/>
      <c r="BD1721" s="10"/>
      <c r="BE1721" s="10"/>
      <c r="BF1721" s="10"/>
      <c r="BG1721" s="10"/>
      <c r="BH1721" s="10"/>
    </row>
    <row r="1722" spans="1:60" s="83" customFormat="1" x14ac:dyDescent="0.25">
      <c r="A1722" s="91"/>
      <c r="B1722" s="92"/>
      <c r="O1722" s="10"/>
      <c r="P1722" s="10"/>
      <c r="Q1722" s="10"/>
      <c r="R1722" s="10"/>
      <c r="S1722" s="10"/>
      <c r="T1722" s="10"/>
      <c r="U1722" s="10"/>
      <c r="V1722" s="10"/>
      <c r="W1722" s="10"/>
      <c r="X1722" s="10"/>
      <c r="Y1722" s="10"/>
      <c r="Z1722" s="10"/>
      <c r="AA1722" s="10"/>
      <c r="AB1722" s="10"/>
      <c r="AC1722" s="10"/>
      <c r="AD1722" s="10"/>
      <c r="AE1722" s="10"/>
      <c r="AF1722" s="10"/>
      <c r="AG1722" s="10"/>
      <c r="AH1722" s="10"/>
      <c r="AI1722" s="10"/>
      <c r="AJ1722" s="10"/>
      <c r="AK1722" s="10"/>
      <c r="AL1722" s="10"/>
      <c r="AM1722" s="10"/>
      <c r="AN1722" s="10"/>
      <c r="AO1722" s="10"/>
      <c r="AP1722" s="10"/>
      <c r="AQ1722" s="10"/>
      <c r="AR1722" s="10"/>
      <c r="AS1722" s="10"/>
      <c r="AT1722" s="10"/>
      <c r="AU1722" s="10"/>
      <c r="AV1722" s="10"/>
      <c r="AW1722" s="10"/>
      <c r="AX1722" s="10"/>
      <c r="AY1722" s="10"/>
      <c r="AZ1722" s="10"/>
      <c r="BA1722" s="10"/>
      <c r="BB1722" s="10"/>
      <c r="BC1722" s="10"/>
      <c r="BD1722" s="10"/>
      <c r="BE1722" s="10"/>
      <c r="BF1722" s="10"/>
      <c r="BG1722" s="10"/>
      <c r="BH1722" s="10"/>
    </row>
    <row r="1723" spans="1:60" s="83" customFormat="1" x14ac:dyDescent="0.25">
      <c r="A1723" s="91"/>
      <c r="B1723" s="92"/>
      <c r="O1723" s="10"/>
      <c r="P1723" s="10"/>
      <c r="Q1723" s="10"/>
      <c r="R1723" s="10"/>
      <c r="S1723" s="10"/>
      <c r="T1723" s="10"/>
      <c r="U1723" s="10"/>
      <c r="V1723" s="10"/>
      <c r="W1723" s="10"/>
      <c r="X1723" s="10"/>
      <c r="Y1723" s="10"/>
      <c r="Z1723" s="10"/>
      <c r="AA1723" s="10"/>
      <c r="AB1723" s="10"/>
      <c r="AC1723" s="10"/>
      <c r="AD1723" s="10"/>
      <c r="AE1723" s="10"/>
      <c r="AF1723" s="10"/>
      <c r="AG1723" s="10"/>
      <c r="AH1723" s="10"/>
      <c r="AI1723" s="10"/>
      <c r="AJ1723" s="10"/>
      <c r="AK1723" s="10"/>
      <c r="AL1723" s="10"/>
      <c r="AM1723" s="10"/>
      <c r="AN1723" s="10"/>
      <c r="AO1723" s="10"/>
      <c r="AP1723" s="10"/>
      <c r="AQ1723" s="10"/>
      <c r="AR1723" s="10"/>
      <c r="AS1723" s="10"/>
      <c r="AT1723" s="10"/>
      <c r="AU1723" s="10"/>
      <c r="AV1723" s="10"/>
      <c r="AW1723" s="10"/>
      <c r="AX1723" s="10"/>
      <c r="AY1723" s="10"/>
      <c r="AZ1723" s="10"/>
      <c r="BA1723" s="10"/>
      <c r="BB1723" s="10"/>
      <c r="BC1723" s="10"/>
      <c r="BD1723" s="10"/>
      <c r="BE1723" s="10"/>
      <c r="BF1723" s="10"/>
      <c r="BG1723" s="10"/>
      <c r="BH1723" s="10"/>
    </row>
    <row r="1724" spans="1:60" s="83" customFormat="1" x14ac:dyDescent="0.25">
      <c r="A1724" s="91"/>
      <c r="B1724" s="92"/>
      <c r="O1724" s="10"/>
      <c r="P1724" s="10"/>
      <c r="Q1724" s="10"/>
      <c r="R1724" s="10"/>
      <c r="S1724" s="10"/>
      <c r="T1724" s="10"/>
      <c r="U1724" s="10"/>
      <c r="V1724" s="10"/>
      <c r="W1724" s="10"/>
      <c r="X1724" s="10"/>
      <c r="Y1724" s="10"/>
      <c r="Z1724" s="10"/>
      <c r="AA1724" s="10"/>
      <c r="AB1724" s="10"/>
      <c r="AC1724" s="10"/>
      <c r="AD1724" s="10"/>
      <c r="AE1724" s="10"/>
      <c r="AF1724" s="10"/>
      <c r="AG1724" s="10"/>
      <c r="AH1724" s="10"/>
      <c r="AI1724" s="10"/>
      <c r="AJ1724" s="10"/>
      <c r="AK1724" s="10"/>
      <c r="AL1724" s="10"/>
      <c r="AM1724" s="10"/>
      <c r="AN1724" s="10"/>
      <c r="AO1724" s="10"/>
      <c r="AP1724" s="10"/>
      <c r="AQ1724" s="10"/>
      <c r="AR1724" s="10"/>
      <c r="AS1724" s="10"/>
      <c r="AT1724" s="10"/>
      <c r="AU1724" s="10"/>
      <c r="AV1724" s="10"/>
      <c r="AW1724" s="10"/>
      <c r="AX1724" s="10"/>
      <c r="AY1724" s="10"/>
      <c r="AZ1724" s="10"/>
      <c r="BA1724" s="10"/>
      <c r="BB1724" s="10"/>
      <c r="BC1724" s="10"/>
      <c r="BD1724" s="10"/>
      <c r="BE1724" s="10"/>
      <c r="BF1724" s="10"/>
      <c r="BG1724" s="10"/>
      <c r="BH1724" s="10"/>
    </row>
    <row r="1725" spans="1:60" s="83" customFormat="1" x14ac:dyDescent="0.25">
      <c r="A1725" s="91"/>
      <c r="B1725" s="92"/>
      <c r="O1725" s="10"/>
      <c r="P1725" s="10"/>
      <c r="Q1725" s="10"/>
      <c r="R1725" s="10"/>
      <c r="S1725" s="10"/>
      <c r="T1725" s="10"/>
      <c r="U1725" s="10"/>
      <c r="V1725" s="10"/>
      <c r="W1725" s="10"/>
      <c r="X1725" s="10"/>
      <c r="Y1725" s="10"/>
      <c r="Z1725" s="10"/>
      <c r="AA1725" s="10"/>
      <c r="AB1725" s="10"/>
      <c r="AC1725" s="10"/>
      <c r="AD1725" s="10"/>
      <c r="AE1725" s="10"/>
      <c r="AF1725" s="10"/>
      <c r="AG1725" s="10"/>
      <c r="AH1725" s="10"/>
      <c r="AI1725" s="10"/>
      <c r="AJ1725" s="10"/>
      <c r="AK1725" s="10"/>
      <c r="AL1725" s="10"/>
      <c r="AM1725" s="10"/>
      <c r="AN1725" s="10"/>
      <c r="AO1725" s="10"/>
      <c r="AP1725" s="10"/>
      <c r="AQ1725" s="10"/>
      <c r="AR1725" s="10"/>
      <c r="AS1725" s="10"/>
      <c r="AT1725" s="10"/>
      <c r="AU1725" s="10"/>
      <c r="AV1725" s="10"/>
      <c r="AW1725" s="10"/>
      <c r="AX1725" s="10"/>
      <c r="AY1725" s="10"/>
      <c r="AZ1725" s="10"/>
      <c r="BA1725" s="10"/>
      <c r="BB1725" s="10"/>
      <c r="BC1725" s="10"/>
      <c r="BD1725" s="10"/>
      <c r="BE1725" s="10"/>
      <c r="BF1725" s="10"/>
      <c r="BG1725" s="10"/>
      <c r="BH1725" s="10"/>
    </row>
    <row r="1726" spans="1:60" s="83" customFormat="1" x14ac:dyDescent="0.25">
      <c r="A1726" s="91"/>
      <c r="B1726" s="92"/>
      <c r="O1726" s="10"/>
      <c r="P1726" s="10"/>
      <c r="Q1726" s="10"/>
      <c r="R1726" s="10"/>
      <c r="S1726" s="10"/>
      <c r="T1726" s="10"/>
      <c r="U1726" s="10"/>
      <c r="V1726" s="10"/>
      <c r="W1726" s="10"/>
      <c r="X1726" s="10"/>
      <c r="Y1726" s="10"/>
      <c r="Z1726" s="10"/>
      <c r="AA1726" s="10"/>
      <c r="AB1726" s="10"/>
      <c r="AC1726" s="10"/>
      <c r="AD1726" s="10"/>
      <c r="AE1726" s="10"/>
      <c r="AF1726" s="10"/>
      <c r="AG1726" s="10"/>
      <c r="AH1726" s="10"/>
      <c r="AI1726" s="10"/>
      <c r="AJ1726" s="10"/>
      <c r="AK1726" s="10"/>
      <c r="AL1726" s="10"/>
      <c r="AM1726" s="10"/>
      <c r="AN1726" s="10"/>
      <c r="AO1726" s="10"/>
      <c r="AP1726" s="10"/>
      <c r="AQ1726" s="10"/>
      <c r="AR1726" s="10"/>
      <c r="AS1726" s="10"/>
      <c r="AT1726" s="10"/>
      <c r="AU1726" s="10"/>
      <c r="AV1726" s="10"/>
      <c r="AW1726" s="10"/>
      <c r="AX1726" s="10"/>
      <c r="AY1726" s="10"/>
      <c r="AZ1726" s="10"/>
      <c r="BA1726" s="10"/>
      <c r="BB1726" s="10"/>
      <c r="BC1726" s="10"/>
      <c r="BD1726" s="10"/>
      <c r="BE1726" s="10"/>
      <c r="BF1726" s="10"/>
      <c r="BG1726" s="10"/>
      <c r="BH1726" s="10"/>
    </row>
    <row r="1727" spans="1:60" s="83" customFormat="1" x14ac:dyDescent="0.25">
      <c r="A1727" s="91"/>
      <c r="B1727" s="92"/>
      <c r="O1727" s="10"/>
      <c r="P1727" s="10"/>
      <c r="Q1727" s="10"/>
      <c r="R1727" s="10"/>
      <c r="S1727" s="10"/>
      <c r="T1727" s="10"/>
      <c r="U1727" s="10"/>
      <c r="V1727" s="10"/>
      <c r="W1727" s="10"/>
      <c r="X1727" s="10"/>
      <c r="Y1727" s="10"/>
      <c r="Z1727" s="10"/>
      <c r="AA1727" s="10"/>
      <c r="AB1727" s="10"/>
      <c r="AC1727" s="10"/>
      <c r="AD1727" s="10"/>
      <c r="AE1727" s="10"/>
      <c r="AF1727" s="10"/>
      <c r="AG1727" s="10"/>
      <c r="AH1727" s="10"/>
      <c r="AI1727" s="10"/>
      <c r="AJ1727" s="10"/>
      <c r="AK1727" s="10"/>
      <c r="AL1727" s="10"/>
      <c r="AM1727" s="10"/>
      <c r="AN1727" s="10"/>
      <c r="AO1727" s="10"/>
      <c r="AP1727" s="10"/>
      <c r="AQ1727" s="10"/>
      <c r="AR1727" s="10"/>
      <c r="AS1727" s="10"/>
      <c r="AT1727" s="10"/>
      <c r="AU1727" s="10"/>
      <c r="AV1727" s="10"/>
      <c r="AW1727" s="10"/>
      <c r="AX1727" s="10"/>
      <c r="AY1727" s="10"/>
      <c r="AZ1727" s="10"/>
      <c r="BA1727" s="10"/>
      <c r="BB1727" s="10"/>
      <c r="BC1727" s="10"/>
      <c r="BD1727" s="10"/>
      <c r="BE1727" s="10"/>
      <c r="BF1727" s="10"/>
      <c r="BG1727" s="10"/>
      <c r="BH1727" s="10"/>
    </row>
    <row r="1728" spans="1:60" s="83" customFormat="1" x14ac:dyDescent="0.25">
      <c r="A1728" s="91"/>
      <c r="B1728" s="92"/>
      <c r="O1728" s="10"/>
      <c r="P1728" s="10"/>
      <c r="Q1728" s="10"/>
      <c r="R1728" s="10"/>
      <c r="S1728" s="10"/>
      <c r="T1728" s="10"/>
      <c r="U1728" s="10"/>
      <c r="V1728" s="10"/>
      <c r="W1728" s="10"/>
      <c r="X1728" s="10"/>
      <c r="Y1728" s="10"/>
      <c r="Z1728" s="10"/>
      <c r="AA1728" s="10"/>
      <c r="AB1728" s="10"/>
      <c r="AC1728" s="10"/>
      <c r="AD1728" s="10"/>
      <c r="AE1728" s="10"/>
      <c r="AF1728" s="10"/>
      <c r="AG1728" s="10"/>
      <c r="AH1728" s="10"/>
      <c r="AI1728" s="10"/>
      <c r="AJ1728" s="10"/>
      <c r="AK1728" s="10"/>
      <c r="AL1728" s="10"/>
      <c r="AM1728" s="10"/>
      <c r="AN1728" s="10"/>
      <c r="AO1728" s="10"/>
      <c r="AP1728" s="10"/>
      <c r="AQ1728" s="10"/>
      <c r="AR1728" s="10"/>
      <c r="AS1728" s="10"/>
      <c r="AT1728" s="10"/>
      <c r="AU1728" s="10"/>
      <c r="AV1728" s="10"/>
      <c r="AW1728" s="10"/>
      <c r="AX1728" s="10"/>
      <c r="AY1728" s="10"/>
      <c r="AZ1728" s="10"/>
      <c r="BA1728" s="10"/>
      <c r="BB1728" s="10"/>
      <c r="BC1728" s="10"/>
      <c r="BD1728" s="10"/>
      <c r="BE1728" s="10"/>
      <c r="BF1728" s="10"/>
      <c r="BG1728" s="10"/>
      <c r="BH1728" s="10"/>
    </row>
    <row r="1729" spans="1:60" s="83" customFormat="1" x14ac:dyDescent="0.25">
      <c r="A1729" s="91"/>
      <c r="B1729" s="92"/>
      <c r="O1729" s="10"/>
      <c r="P1729" s="10"/>
      <c r="Q1729" s="10"/>
      <c r="R1729" s="10"/>
      <c r="S1729" s="10"/>
      <c r="T1729" s="10"/>
      <c r="U1729" s="10"/>
      <c r="V1729" s="10"/>
      <c r="W1729" s="10"/>
      <c r="X1729" s="10"/>
      <c r="Y1729" s="10"/>
      <c r="Z1729" s="10"/>
      <c r="AA1729" s="10"/>
      <c r="AB1729" s="10"/>
      <c r="AC1729" s="10"/>
      <c r="AD1729" s="10"/>
      <c r="AE1729" s="10"/>
      <c r="AF1729" s="10"/>
      <c r="AG1729" s="10"/>
      <c r="AH1729" s="10"/>
      <c r="AI1729" s="10"/>
      <c r="AJ1729" s="10"/>
      <c r="AK1729" s="10"/>
      <c r="AL1729" s="10"/>
      <c r="AM1729" s="10"/>
      <c r="AN1729" s="10"/>
      <c r="AO1729" s="10"/>
      <c r="AP1729" s="10"/>
      <c r="AQ1729" s="10"/>
      <c r="AR1729" s="10"/>
      <c r="AS1729" s="10"/>
      <c r="AT1729" s="10"/>
      <c r="AU1729" s="10"/>
      <c r="AV1729" s="10"/>
      <c r="AW1729" s="10"/>
      <c r="AX1729" s="10"/>
      <c r="AY1729" s="10"/>
      <c r="AZ1729" s="10"/>
      <c r="BA1729" s="10"/>
      <c r="BB1729" s="10"/>
      <c r="BC1729" s="10"/>
      <c r="BD1729" s="10"/>
      <c r="BE1729" s="10"/>
      <c r="BF1729" s="10"/>
      <c r="BG1729" s="10"/>
      <c r="BH1729" s="10"/>
    </row>
    <row r="1730" spans="1:60" s="83" customFormat="1" x14ac:dyDescent="0.25">
      <c r="A1730" s="91"/>
      <c r="B1730" s="92"/>
      <c r="O1730" s="10"/>
      <c r="P1730" s="10"/>
      <c r="Q1730" s="10"/>
      <c r="R1730" s="10"/>
      <c r="S1730" s="10"/>
      <c r="T1730" s="10"/>
      <c r="U1730" s="10"/>
      <c r="V1730" s="10"/>
      <c r="W1730" s="10"/>
      <c r="X1730" s="10"/>
      <c r="Y1730" s="10"/>
      <c r="Z1730" s="10"/>
      <c r="AA1730" s="10"/>
      <c r="AB1730" s="10"/>
      <c r="AC1730" s="10"/>
      <c r="AD1730" s="10"/>
      <c r="AE1730" s="10"/>
      <c r="AF1730" s="10"/>
      <c r="AG1730" s="10"/>
      <c r="AH1730" s="10"/>
      <c r="AI1730" s="10"/>
      <c r="AJ1730" s="10"/>
      <c r="AK1730" s="10"/>
      <c r="AL1730" s="10"/>
      <c r="AM1730" s="10"/>
      <c r="AN1730" s="10"/>
      <c r="AO1730" s="10"/>
      <c r="AP1730" s="10"/>
      <c r="AQ1730" s="10"/>
      <c r="AR1730" s="10"/>
      <c r="AS1730" s="10"/>
      <c r="AT1730" s="10"/>
      <c r="AU1730" s="10"/>
      <c r="AV1730" s="10"/>
      <c r="AW1730" s="10"/>
      <c r="AX1730" s="10"/>
      <c r="AY1730" s="10"/>
      <c r="AZ1730" s="10"/>
      <c r="BA1730" s="10"/>
      <c r="BB1730" s="10"/>
      <c r="BC1730" s="10"/>
      <c r="BD1730" s="10"/>
      <c r="BE1730" s="10"/>
      <c r="BF1730" s="10"/>
      <c r="BG1730" s="10"/>
      <c r="BH1730" s="10"/>
    </row>
    <row r="1731" spans="1:60" s="83" customFormat="1" x14ac:dyDescent="0.25">
      <c r="A1731" s="91"/>
      <c r="B1731" s="92"/>
      <c r="O1731" s="10"/>
      <c r="P1731" s="10"/>
      <c r="Q1731" s="10"/>
      <c r="R1731" s="10"/>
      <c r="S1731" s="10"/>
      <c r="T1731" s="10"/>
      <c r="U1731" s="10"/>
      <c r="V1731" s="10"/>
      <c r="W1731" s="10"/>
      <c r="X1731" s="10"/>
      <c r="Y1731" s="10"/>
      <c r="Z1731" s="10"/>
      <c r="AA1731" s="10"/>
      <c r="AB1731" s="10"/>
      <c r="AC1731" s="10"/>
      <c r="AD1731" s="10"/>
      <c r="AE1731" s="10"/>
      <c r="AF1731" s="10"/>
      <c r="AG1731" s="10"/>
      <c r="AH1731" s="10"/>
      <c r="AI1731" s="10"/>
      <c r="AJ1731" s="10"/>
      <c r="AK1731" s="10"/>
      <c r="AL1731" s="10"/>
      <c r="AM1731" s="10"/>
      <c r="AN1731" s="10"/>
      <c r="AO1731" s="10"/>
      <c r="AP1731" s="10"/>
      <c r="AQ1731" s="10"/>
      <c r="AR1731" s="10"/>
      <c r="AS1731" s="10"/>
      <c r="AT1731" s="10"/>
      <c r="AU1731" s="10"/>
      <c r="AV1731" s="10"/>
      <c r="AW1731" s="10"/>
      <c r="AX1731" s="10"/>
      <c r="AY1731" s="10"/>
      <c r="AZ1731" s="10"/>
      <c r="BA1731" s="10"/>
      <c r="BB1731" s="10"/>
      <c r="BC1731" s="10"/>
      <c r="BD1731" s="10"/>
      <c r="BE1731" s="10"/>
      <c r="BF1731" s="10"/>
      <c r="BG1731" s="10"/>
      <c r="BH1731" s="10"/>
    </row>
    <row r="1732" spans="1:60" s="83" customFormat="1" x14ac:dyDescent="0.25">
      <c r="A1732" s="91"/>
      <c r="B1732" s="92"/>
      <c r="O1732" s="10"/>
      <c r="P1732" s="10"/>
      <c r="Q1732" s="10"/>
      <c r="R1732" s="10"/>
      <c r="S1732" s="10"/>
      <c r="T1732" s="10"/>
      <c r="U1732" s="10"/>
      <c r="V1732" s="10"/>
      <c r="W1732" s="10"/>
      <c r="X1732" s="10"/>
      <c r="Y1732" s="10"/>
      <c r="Z1732" s="10"/>
      <c r="AA1732" s="10"/>
      <c r="AB1732" s="10"/>
      <c r="AC1732" s="10"/>
      <c r="AD1732" s="10"/>
      <c r="AE1732" s="10"/>
      <c r="AF1732" s="10"/>
      <c r="AG1732" s="10"/>
      <c r="AH1732" s="10"/>
      <c r="AI1732" s="10"/>
      <c r="AJ1732" s="10"/>
      <c r="AK1732" s="10"/>
      <c r="AL1732" s="10"/>
      <c r="AM1732" s="10"/>
      <c r="AN1732" s="10"/>
      <c r="AO1732" s="10"/>
      <c r="AP1732" s="10"/>
      <c r="AQ1732" s="10"/>
      <c r="AR1732" s="10"/>
      <c r="AS1732" s="10"/>
      <c r="AT1732" s="10"/>
      <c r="AU1732" s="10"/>
      <c r="AV1732" s="10"/>
      <c r="AW1732" s="10"/>
      <c r="AX1732" s="10"/>
      <c r="AY1732" s="10"/>
      <c r="AZ1732" s="10"/>
      <c r="BA1732" s="10"/>
      <c r="BB1732" s="10"/>
      <c r="BC1732" s="10"/>
      <c r="BD1732" s="10"/>
      <c r="BE1732" s="10"/>
      <c r="BF1732" s="10"/>
      <c r="BG1732" s="10"/>
      <c r="BH1732" s="10"/>
    </row>
    <row r="1733" spans="1:60" s="83" customFormat="1" x14ac:dyDescent="0.25">
      <c r="A1733" s="91"/>
      <c r="B1733" s="92"/>
      <c r="O1733" s="10"/>
      <c r="P1733" s="10"/>
      <c r="Q1733" s="10"/>
      <c r="R1733" s="10"/>
      <c r="S1733" s="10"/>
      <c r="T1733" s="10"/>
      <c r="U1733" s="10"/>
      <c r="V1733" s="10"/>
      <c r="W1733" s="10"/>
      <c r="X1733" s="10"/>
      <c r="Y1733" s="10"/>
      <c r="Z1733" s="10"/>
      <c r="AA1733" s="10"/>
      <c r="AB1733" s="10"/>
      <c r="AC1733" s="10"/>
      <c r="AD1733" s="10"/>
      <c r="AE1733" s="10"/>
      <c r="AF1733" s="10"/>
      <c r="AG1733" s="10"/>
      <c r="AH1733" s="10"/>
      <c r="AI1733" s="10"/>
      <c r="AJ1733" s="10"/>
      <c r="AK1733" s="10"/>
      <c r="AL1733" s="10"/>
      <c r="AM1733" s="10"/>
      <c r="AN1733" s="10"/>
      <c r="AO1733" s="10"/>
      <c r="AP1733" s="10"/>
      <c r="AQ1733" s="10"/>
      <c r="AR1733" s="10"/>
      <c r="AS1733" s="10"/>
      <c r="AT1733" s="10"/>
      <c r="AU1733" s="10"/>
      <c r="AV1733" s="10"/>
      <c r="AW1733" s="10"/>
      <c r="AX1733" s="10"/>
      <c r="AY1733" s="10"/>
      <c r="AZ1733" s="10"/>
      <c r="BA1733" s="10"/>
      <c r="BB1733" s="10"/>
      <c r="BC1733" s="10"/>
      <c r="BD1733" s="10"/>
      <c r="BE1733" s="10"/>
      <c r="BF1733" s="10"/>
      <c r="BG1733" s="10"/>
      <c r="BH1733" s="10"/>
    </row>
    <row r="1734" spans="1:60" s="83" customFormat="1" x14ac:dyDescent="0.25">
      <c r="A1734" s="91"/>
      <c r="B1734" s="92"/>
      <c r="O1734" s="10"/>
      <c r="P1734" s="10"/>
      <c r="Q1734" s="10"/>
      <c r="R1734" s="10"/>
      <c r="S1734" s="10"/>
      <c r="T1734" s="10"/>
      <c r="U1734" s="10"/>
      <c r="V1734" s="10"/>
      <c r="W1734" s="10"/>
      <c r="X1734" s="10"/>
      <c r="Y1734" s="10"/>
      <c r="Z1734" s="10"/>
      <c r="AA1734" s="10"/>
      <c r="AB1734" s="10"/>
      <c r="AC1734" s="10"/>
      <c r="AD1734" s="10"/>
      <c r="AE1734" s="10"/>
      <c r="AF1734" s="10"/>
      <c r="AG1734" s="10"/>
      <c r="AH1734" s="10"/>
      <c r="AI1734" s="10"/>
      <c r="AJ1734" s="10"/>
      <c r="AK1734" s="10"/>
      <c r="AL1734" s="10"/>
      <c r="AM1734" s="10"/>
      <c r="AN1734" s="10"/>
      <c r="AO1734" s="10"/>
      <c r="AP1734" s="10"/>
      <c r="AQ1734" s="10"/>
      <c r="AR1734" s="10"/>
      <c r="AS1734" s="10"/>
      <c r="AT1734" s="10"/>
      <c r="AU1734" s="10"/>
      <c r="AV1734" s="10"/>
      <c r="AW1734" s="10"/>
      <c r="AX1734" s="10"/>
      <c r="AY1734" s="10"/>
      <c r="AZ1734" s="10"/>
      <c r="BA1734" s="10"/>
      <c r="BB1734" s="10"/>
      <c r="BC1734" s="10"/>
      <c r="BD1734" s="10"/>
      <c r="BE1734" s="10"/>
      <c r="BF1734" s="10"/>
      <c r="BG1734" s="10"/>
      <c r="BH1734" s="10"/>
    </row>
    <row r="1735" spans="1:60" s="83" customFormat="1" x14ac:dyDescent="0.25">
      <c r="A1735" s="91"/>
      <c r="B1735" s="92"/>
      <c r="O1735" s="10"/>
      <c r="P1735" s="10"/>
      <c r="Q1735" s="10"/>
      <c r="R1735" s="10"/>
      <c r="S1735" s="10"/>
      <c r="T1735" s="10"/>
      <c r="U1735" s="10"/>
      <c r="V1735" s="10"/>
      <c r="W1735" s="10"/>
      <c r="X1735" s="10"/>
      <c r="Y1735" s="10"/>
      <c r="Z1735" s="10"/>
      <c r="AA1735" s="10"/>
      <c r="AB1735" s="10"/>
      <c r="AC1735" s="10"/>
      <c r="AD1735" s="10"/>
      <c r="AE1735" s="10"/>
      <c r="AF1735" s="10"/>
      <c r="AG1735" s="10"/>
      <c r="AH1735" s="10"/>
      <c r="AI1735" s="10"/>
      <c r="AJ1735" s="10"/>
      <c r="AK1735" s="10"/>
      <c r="AL1735" s="10"/>
      <c r="AM1735" s="10"/>
      <c r="AN1735" s="10"/>
      <c r="AO1735" s="10"/>
      <c r="AP1735" s="10"/>
      <c r="AQ1735" s="10"/>
      <c r="AR1735" s="10"/>
      <c r="AS1735" s="10"/>
      <c r="AT1735" s="10"/>
      <c r="AU1735" s="10"/>
      <c r="AV1735" s="10"/>
      <c r="AW1735" s="10"/>
      <c r="AX1735" s="10"/>
      <c r="AY1735" s="10"/>
      <c r="AZ1735" s="10"/>
      <c r="BA1735" s="10"/>
      <c r="BB1735" s="10"/>
      <c r="BC1735" s="10"/>
      <c r="BD1735" s="10"/>
      <c r="BE1735" s="10"/>
      <c r="BF1735" s="10"/>
      <c r="BG1735" s="10"/>
      <c r="BH1735" s="10"/>
    </row>
    <row r="1736" spans="1:60" s="83" customFormat="1" x14ac:dyDescent="0.25">
      <c r="A1736" s="91"/>
      <c r="B1736" s="92"/>
      <c r="O1736" s="10"/>
      <c r="P1736" s="10"/>
      <c r="Q1736" s="10"/>
      <c r="R1736" s="10"/>
      <c r="S1736" s="10"/>
      <c r="T1736" s="10"/>
      <c r="U1736" s="10"/>
      <c r="V1736" s="10"/>
      <c r="W1736" s="10"/>
      <c r="X1736" s="10"/>
      <c r="Y1736" s="10"/>
      <c r="Z1736" s="10"/>
      <c r="AA1736" s="10"/>
      <c r="AB1736" s="10"/>
      <c r="AC1736" s="10"/>
      <c r="AD1736" s="10"/>
      <c r="AE1736" s="10"/>
      <c r="AF1736" s="10"/>
      <c r="AG1736" s="10"/>
      <c r="AH1736" s="10"/>
      <c r="AI1736" s="10"/>
      <c r="AJ1736" s="10"/>
      <c r="AK1736" s="10"/>
      <c r="AL1736" s="10"/>
      <c r="AM1736" s="10"/>
      <c r="AN1736" s="10"/>
      <c r="AO1736" s="10"/>
      <c r="AP1736" s="10"/>
      <c r="AQ1736" s="10"/>
      <c r="AR1736" s="10"/>
      <c r="AS1736" s="10"/>
      <c r="AT1736" s="10"/>
      <c r="AU1736" s="10"/>
      <c r="AV1736" s="10"/>
      <c r="AW1736" s="10"/>
      <c r="AX1736" s="10"/>
      <c r="AY1736" s="10"/>
      <c r="AZ1736" s="10"/>
      <c r="BA1736" s="10"/>
      <c r="BB1736" s="10"/>
      <c r="BC1736" s="10"/>
      <c r="BD1736" s="10"/>
      <c r="BE1736" s="10"/>
      <c r="BF1736" s="10"/>
      <c r="BG1736" s="10"/>
      <c r="BH1736" s="10"/>
    </row>
    <row r="1737" spans="1:60" s="83" customFormat="1" x14ac:dyDescent="0.25">
      <c r="A1737" s="91"/>
      <c r="B1737" s="92"/>
      <c r="O1737" s="10"/>
      <c r="P1737" s="10"/>
      <c r="Q1737" s="10"/>
      <c r="R1737" s="10"/>
      <c r="S1737" s="10"/>
      <c r="T1737" s="10"/>
      <c r="U1737" s="10"/>
      <c r="V1737" s="10"/>
      <c r="W1737" s="10"/>
      <c r="X1737" s="10"/>
      <c r="Y1737" s="10"/>
      <c r="Z1737" s="10"/>
      <c r="AA1737" s="10"/>
      <c r="AB1737" s="10"/>
      <c r="AC1737" s="10"/>
      <c r="AD1737" s="10"/>
      <c r="AE1737" s="10"/>
      <c r="AF1737" s="10"/>
      <c r="AG1737" s="10"/>
      <c r="AH1737" s="10"/>
      <c r="AI1737" s="10"/>
      <c r="AJ1737" s="10"/>
      <c r="AK1737" s="10"/>
      <c r="AL1737" s="10"/>
      <c r="AM1737" s="10"/>
      <c r="AN1737" s="10"/>
      <c r="AO1737" s="10"/>
      <c r="AP1737" s="10"/>
      <c r="AQ1737" s="10"/>
      <c r="AR1737" s="10"/>
      <c r="AS1737" s="10"/>
      <c r="AT1737" s="10"/>
      <c r="AU1737" s="10"/>
      <c r="AV1737" s="10"/>
      <c r="AW1737" s="10"/>
      <c r="AX1737" s="10"/>
      <c r="AY1737" s="10"/>
      <c r="AZ1737" s="10"/>
      <c r="BA1737" s="10"/>
      <c r="BB1737" s="10"/>
      <c r="BC1737" s="10"/>
      <c r="BD1737" s="10"/>
      <c r="BE1737" s="10"/>
      <c r="BF1737" s="10"/>
      <c r="BG1737" s="10"/>
      <c r="BH1737" s="10"/>
    </row>
    <row r="1738" spans="1:60" s="83" customFormat="1" x14ac:dyDescent="0.25">
      <c r="A1738" s="91"/>
      <c r="B1738" s="92"/>
      <c r="O1738" s="10"/>
      <c r="P1738" s="10"/>
      <c r="Q1738" s="10"/>
      <c r="R1738" s="10"/>
      <c r="S1738" s="10"/>
      <c r="T1738" s="10"/>
      <c r="U1738" s="10"/>
      <c r="V1738" s="10"/>
      <c r="W1738" s="10"/>
      <c r="X1738" s="10"/>
      <c r="Y1738" s="10"/>
      <c r="Z1738" s="10"/>
      <c r="AA1738" s="10"/>
      <c r="AB1738" s="10"/>
      <c r="AC1738" s="10"/>
      <c r="AD1738" s="10"/>
      <c r="AE1738" s="10"/>
      <c r="AF1738" s="10"/>
      <c r="AG1738" s="10"/>
      <c r="AH1738" s="10"/>
      <c r="AI1738" s="10"/>
      <c r="AJ1738" s="10"/>
      <c r="AK1738" s="10"/>
      <c r="AL1738" s="10"/>
      <c r="AM1738" s="10"/>
      <c r="AN1738" s="10"/>
      <c r="AO1738" s="10"/>
      <c r="AP1738" s="10"/>
      <c r="AQ1738" s="10"/>
      <c r="AR1738" s="10"/>
      <c r="AS1738" s="10"/>
      <c r="AT1738" s="10"/>
      <c r="AU1738" s="10"/>
      <c r="AV1738" s="10"/>
      <c r="AW1738" s="10"/>
      <c r="AX1738" s="10"/>
      <c r="AY1738" s="10"/>
      <c r="AZ1738" s="10"/>
      <c r="BA1738" s="10"/>
      <c r="BB1738" s="10"/>
      <c r="BC1738" s="10"/>
      <c r="BD1738" s="10"/>
      <c r="BE1738" s="10"/>
      <c r="BF1738" s="10"/>
      <c r="BG1738" s="10"/>
      <c r="BH1738" s="10"/>
    </row>
    <row r="1739" spans="1:60" s="83" customFormat="1" x14ac:dyDescent="0.25">
      <c r="A1739" s="91"/>
      <c r="B1739" s="92"/>
      <c r="O1739" s="10"/>
      <c r="P1739" s="10"/>
      <c r="Q1739" s="10"/>
      <c r="R1739" s="10"/>
      <c r="S1739" s="10"/>
      <c r="T1739" s="10"/>
      <c r="U1739" s="10"/>
      <c r="V1739" s="10"/>
      <c r="W1739" s="10"/>
      <c r="X1739" s="10"/>
      <c r="Y1739" s="10"/>
      <c r="Z1739" s="10"/>
      <c r="AA1739" s="10"/>
      <c r="AB1739" s="10"/>
      <c r="AC1739" s="10"/>
      <c r="AD1739" s="10"/>
      <c r="AE1739" s="10"/>
      <c r="AF1739" s="10"/>
      <c r="AG1739" s="10"/>
      <c r="AH1739" s="10"/>
      <c r="AI1739" s="10"/>
      <c r="AJ1739" s="10"/>
      <c r="AK1739" s="10"/>
      <c r="AL1739" s="10"/>
      <c r="AM1739" s="10"/>
      <c r="AN1739" s="10"/>
      <c r="AO1739" s="10"/>
      <c r="AP1739" s="10"/>
      <c r="AQ1739" s="10"/>
      <c r="AR1739" s="10"/>
      <c r="AS1739" s="10"/>
      <c r="AT1739" s="10"/>
      <c r="AU1739" s="10"/>
      <c r="AV1739" s="10"/>
      <c r="AW1739" s="10"/>
      <c r="AX1739" s="10"/>
      <c r="AY1739" s="10"/>
      <c r="AZ1739" s="10"/>
      <c r="BA1739" s="10"/>
      <c r="BB1739" s="10"/>
      <c r="BC1739" s="10"/>
      <c r="BD1739" s="10"/>
      <c r="BE1739" s="10"/>
      <c r="BF1739" s="10"/>
      <c r="BG1739" s="10"/>
      <c r="BH1739" s="10"/>
    </row>
    <row r="1740" spans="1:60" s="83" customFormat="1" x14ac:dyDescent="0.25">
      <c r="A1740" s="91"/>
      <c r="B1740" s="92"/>
      <c r="O1740" s="10"/>
      <c r="P1740" s="10"/>
      <c r="Q1740" s="10"/>
      <c r="R1740" s="10"/>
      <c r="S1740" s="10"/>
      <c r="T1740" s="10"/>
      <c r="U1740" s="10"/>
      <c r="V1740" s="10"/>
      <c r="W1740" s="10"/>
      <c r="X1740" s="10"/>
      <c r="Y1740" s="10"/>
      <c r="Z1740" s="10"/>
      <c r="AA1740" s="10"/>
      <c r="AB1740" s="10"/>
      <c r="AC1740" s="10"/>
      <c r="AD1740" s="10"/>
      <c r="AE1740" s="10"/>
      <c r="AF1740" s="10"/>
      <c r="AG1740" s="10"/>
      <c r="AH1740" s="10"/>
      <c r="AI1740" s="10"/>
      <c r="AJ1740" s="10"/>
      <c r="AK1740" s="10"/>
      <c r="AL1740" s="10"/>
      <c r="AM1740" s="10"/>
      <c r="AN1740" s="10"/>
      <c r="AO1740" s="10"/>
      <c r="AP1740" s="10"/>
      <c r="AQ1740" s="10"/>
      <c r="AR1740" s="10"/>
      <c r="AS1740" s="10"/>
      <c r="AT1740" s="10"/>
      <c r="AU1740" s="10"/>
      <c r="AV1740" s="10"/>
      <c r="AW1740" s="10"/>
      <c r="AX1740" s="10"/>
      <c r="AY1740" s="10"/>
      <c r="AZ1740" s="10"/>
      <c r="BA1740" s="10"/>
      <c r="BB1740" s="10"/>
      <c r="BC1740" s="10"/>
      <c r="BD1740" s="10"/>
      <c r="BE1740" s="10"/>
      <c r="BF1740" s="10"/>
      <c r="BG1740" s="10"/>
      <c r="BH1740" s="10"/>
    </row>
    <row r="1741" spans="1:60" s="83" customFormat="1" x14ac:dyDescent="0.25">
      <c r="A1741" s="91"/>
      <c r="B1741" s="92"/>
      <c r="O1741" s="10"/>
      <c r="P1741" s="10"/>
      <c r="Q1741" s="10"/>
      <c r="R1741" s="10"/>
      <c r="S1741" s="10"/>
      <c r="T1741" s="10"/>
      <c r="U1741" s="10"/>
      <c r="V1741" s="10"/>
      <c r="W1741" s="10"/>
      <c r="X1741" s="10"/>
      <c r="Y1741" s="10"/>
      <c r="Z1741" s="10"/>
      <c r="AA1741" s="10"/>
      <c r="AB1741" s="10"/>
      <c r="AC1741" s="10"/>
      <c r="AD1741" s="10"/>
      <c r="AE1741" s="10"/>
      <c r="AF1741" s="10"/>
      <c r="AG1741" s="10"/>
      <c r="AH1741" s="10"/>
      <c r="AI1741" s="10"/>
      <c r="AJ1741" s="10"/>
      <c r="AK1741" s="10"/>
      <c r="AL1741" s="10"/>
      <c r="AM1741" s="10"/>
      <c r="AN1741" s="10"/>
      <c r="AO1741" s="10"/>
      <c r="AP1741" s="10"/>
      <c r="AQ1741" s="10"/>
      <c r="AR1741" s="10"/>
      <c r="AS1741" s="10"/>
      <c r="AT1741" s="10"/>
      <c r="AU1741" s="10"/>
      <c r="AV1741" s="10"/>
      <c r="AW1741" s="10"/>
      <c r="AX1741" s="10"/>
      <c r="AY1741" s="10"/>
      <c r="AZ1741" s="10"/>
      <c r="BA1741" s="10"/>
      <c r="BB1741" s="10"/>
      <c r="BC1741" s="10"/>
      <c r="BD1741" s="10"/>
      <c r="BE1741" s="10"/>
      <c r="BF1741" s="10"/>
      <c r="BG1741" s="10"/>
      <c r="BH1741" s="10"/>
    </row>
    <row r="1742" spans="1:60" s="83" customFormat="1" x14ac:dyDescent="0.25">
      <c r="A1742" s="91"/>
      <c r="B1742" s="92"/>
      <c r="O1742" s="10"/>
      <c r="P1742" s="10"/>
      <c r="Q1742" s="10"/>
      <c r="R1742" s="10"/>
      <c r="S1742" s="10"/>
      <c r="T1742" s="10"/>
      <c r="U1742" s="10"/>
      <c r="V1742" s="10"/>
      <c r="W1742" s="10"/>
      <c r="X1742" s="10"/>
      <c r="Y1742" s="10"/>
      <c r="Z1742" s="10"/>
      <c r="AA1742" s="10"/>
      <c r="AB1742" s="10"/>
      <c r="AC1742" s="10"/>
      <c r="AD1742" s="10"/>
      <c r="AE1742" s="10"/>
      <c r="AF1742" s="10"/>
      <c r="AG1742" s="10"/>
      <c r="AH1742" s="10"/>
      <c r="AI1742" s="10"/>
      <c r="AJ1742" s="10"/>
      <c r="AK1742" s="10"/>
      <c r="AL1742" s="10"/>
      <c r="AM1742" s="10"/>
      <c r="AN1742" s="10"/>
      <c r="AO1742" s="10"/>
      <c r="AP1742" s="10"/>
      <c r="AQ1742" s="10"/>
      <c r="AR1742" s="10"/>
      <c r="AS1742" s="10"/>
      <c r="AT1742" s="10"/>
      <c r="AU1742" s="10"/>
      <c r="AV1742" s="10"/>
      <c r="AW1742" s="10"/>
      <c r="AX1742" s="10"/>
      <c r="AY1742" s="10"/>
      <c r="AZ1742" s="10"/>
      <c r="BA1742" s="10"/>
      <c r="BB1742" s="10"/>
      <c r="BC1742" s="10"/>
      <c r="BD1742" s="10"/>
      <c r="BE1742" s="10"/>
      <c r="BF1742" s="10"/>
      <c r="BG1742" s="10"/>
      <c r="BH1742" s="10"/>
    </row>
    <row r="1743" spans="1:60" s="83" customFormat="1" x14ac:dyDescent="0.25">
      <c r="A1743" s="91"/>
      <c r="B1743" s="92"/>
      <c r="O1743" s="10"/>
      <c r="P1743" s="10"/>
      <c r="Q1743" s="10"/>
      <c r="R1743" s="10"/>
      <c r="S1743" s="10"/>
      <c r="T1743" s="10"/>
      <c r="U1743" s="10"/>
      <c r="V1743" s="10"/>
      <c r="W1743" s="10"/>
      <c r="X1743" s="10"/>
      <c r="Y1743" s="10"/>
      <c r="Z1743" s="10"/>
      <c r="AA1743" s="10"/>
      <c r="AB1743" s="10"/>
      <c r="AC1743" s="10"/>
      <c r="AD1743" s="10"/>
      <c r="AE1743" s="10"/>
      <c r="AF1743" s="10"/>
      <c r="AG1743" s="10"/>
      <c r="AH1743" s="10"/>
      <c r="AI1743" s="10"/>
      <c r="AJ1743" s="10"/>
      <c r="AK1743" s="10"/>
      <c r="AL1743" s="10"/>
      <c r="AM1743" s="10"/>
      <c r="AN1743" s="10"/>
      <c r="AO1743" s="10"/>
      <c r="AP1743" s="10"/>
      <c r="AQ1743" s="10"/>
      <c r="AR1743" s="10"/>
      <c r="AS1743" s="10"/>
      <c r="AT1743" s="10"/>
      <c r="AU1743" s="10"/>
      <c r="AV1743" s="10"/>
      <c r="AW1743" s="10"/>
      <c r="AX1743" s="10"/>
      <c r="AY1743" s="10"/>
      <c r="AZ1743" s="10"/>
      <c r="BA1743" s="10"/>
      <c r="BB1743" s="10"/>
      <c r="BC1743" s="10"/>
      <c r="BD1743" s="10"/>
      <c r="BE1743" s="10"/>
      <c r="BF1743" s="10"/>
      <c r="BG1743" s="10"/>
      <c r="BH1743" s="10"/>
    </row>
    <row r="1744" spans="1:60" s="83" customFormat="1" x14ac:dyDescent="0.25">
      <c r="A1744" s="91"/>
      <c r="B1744" s="92"/>
      <c r="O1744" s="10"/>
      <c r="P1744" s="10"/>
      <c r="Q1744" s="10"/>
      <c r="R1744" s="10"/>
      <c r="S1744" s="10"/>
      <c r="T1744" s="10"/>
      <c r="U1744" s="10"/>
      <c r="V1744" s="10"/>
      <c r="W1744" s="10"/>
      <c r="X1744" s="10"/>
      <c r="Y1744" s="10"/>
      <c r="Z1744" s="10"/>
      <c r="AA1744" s="10"/>
      <c r="AB1744" s="10"/>
      <c r="AC1744" s="10"/>
      <c r="AD1744" s="10"/>
      <c r="AE1744" s="10"/>
      <c r="AF1744" s="10"/>
      <c r="AG1744" s="10"/>
      <c r="AH1744" s="10"/>
      <c r="AI1744" s="10"/>
      <c r="AJ1744" s="10"/>
      <c r="AK1744" s="10"/>
      <c r="AL1744" s="10"/>
      <c r="AM1744" s="10"/>
      <c r="AN1744" s="10"/>
      <c r="AO1744" s="10"/>
      <c r="AP1744" s="10"/>
      <c r="AQ1744" s="10"/>
      <c r="AR1744" s="10"/>
      <c r="AS1744" s="10"/>
      <c r="AT1744" s="10"/>
      <c r="AU1744" s="10"/>
      <c r="AV1744" s="10"/>
      <c r="AW1744" s="10"/>
      <c r="AX1744" s="10"/>
      <c r="AY1744" s="10"/>
      <c r="AZ1744" s="10"/>
      <c r="BA1744" s="10"/>
      <c r="BB1744" s="10"/>
      <c r="BC1744" s="10"/>
      <c r="BD1744" s="10"/>
      <c r="BE1744" s="10"/>
      <c r="BF1744" s="10"/>
      <c r="BG1744" s="10"/>
      <c r="BH1744" s="10"/>
    </row>
    <row r="1745" spans="1:60" s="83" customFormat="1" x14ac:dyDescent="0.25">
      <c r="A1745" s="91"/>
      <c r="B1745" s="92"/>
      <c r="O1745" s="10"/>
      <c r="P1745" s="10"/>
      <c r="Q1745" s="10"/>
      <c r="R1745" s="10"/>
      <c r="S1745" s="10"/>
      <c r="T1745" s="10"/>
      <c r="U1745" s="10"/>
      <c r="V1745" s="10"/>
      <c r="W1745" s="10"/>
      <c r="X1745" s="10"/>
      <c r="Y1745" s="10"/>
      <c r="Z1745" s="10"/>
      <c r="AA1745" s="10"/>
      <c r="AB1745" s="10"/>
      <c r="AC1745" s="10"/>
      <c r="AD1745" s="10"/>
      <c r="AE1745" s="10"/>
      <c r="AF1745" s="10"/>
      <c r="AG1745" s="10"/>
      <c r="AH1745" s="10"/>
      <c r="AI1745" s="10"/>
      <c r="AJ1745" s="10"/>
      <c r="AK1745" s="10"/>
      <c r="AL1745" s="10"/>
      <c r="AM1745" s="10"/>
      <c r="AN1745" s="10"/>
      <c r="AO1745" s="10"/>
      <c r="AP1745" s="10"/>
      <c r="AQ1745" s="10"/>
      <c r="AR1745" s="10"/>
      <c r="AS1745" s="10"/>
      <c r="AT1745" s="10"/>
      <c r="AU1745" s="10"/>
      <c r="AV1745" s="10"/>
      <c r="AW1745" s="10"/>
      <c r="AX1745" s="10"/>
      <c r="AY1745" s="10"/>
      <c r="AZ1745" s="10"/>
      <c r="BA1745" s="10"/>
      <c r="BB1745" s="10"/>
      <c r="BC1745" s="10"/>
      <c r="BD1745" s="10"/>
      <c r="BE1745" s="10"/>
      <c r="BF1745" s="10"/>
      <c r="BG1745" s="10"/>
      <c r="BH1745" s="10"/>
    </row>
    <row r="1746" spans="1:60" s="83" customFormat="1" x14ac:dyDescent="0.25">
      <c r="A1746" s="91"/>
      <c r="B1746" s="92"/>
      <c r="O1746" s="10"/>
      <c r="P1746" s="10"/>
      <c r="Q1746" s="10"/>
      <c r="R1746" s="10"/>
      <c r="S1746" s="10"/>
      <c r="T1746" s="10"/>
      <c r="U1746" s="10"/>
      <c r="V1746" s="10"/>
      <c r="W1746" s="10"/>
      <c r="X1746" s="10"/>
      <c r="Y1746" s="10"/>
      <c r="Z1746" s="10"/>
      <c r="AA1746" s="10"/>
      <c r="AB1746" s="10"/>
      <c r="AC1746" s="10"/>
      <c r="AD1746" s="10"/>
      <c r="AE1746" s="10"/>
      <c r="AF1746" s="10"/>
      <c r="AG1746" s="10"/>
      <c r="AH1746" s="10"/>
      <c r="AI1746" s="10"/>
      <c r="AJ1746" s="10"/>
      <c r="AK1746" s="10"/>
      <c r="AL1746" s="10"/>
      <c r="AM1746" s="10"/>
      <c r="AN1746" s="10"/>
      <c r="AO1746" s="10"/>
      <c r="AP1746" s="10"/>
      <c r="AQ1746" s="10"/>
      <c r="AR1746" s="10"/>
      <c r="AS1746" s="10"/>
      <c r="AT1746" s="10"/>
      <c r="AU1746" s="10"/>
      <c r="AV1746" s="10"/>
      <c r="AW1746" s="10"/>
      <c r="AX1746" s="10"/>
      <c r="AY1746" s="10"/>
      <c r="AZ1746" s="10"/>
      <c r="BA1746" s="10"/>
      <c r="BB1746" s="10"/>
      <c r="BC1746" s="10"/>
      <c r="BD1746" s="10"/>
      <c r="BE1746" s="10"/>
      <c r="BF1746" s="10"/>
      <c r="BG1746" s="10"/>
      <c r="BH1746" s="10"/>
    </row>
    <row r="1747" spans="1:60" s="83" customFormat="1" x14ac:dyDescent="0.25">
      <c r="A1747" s="91"/>
      <c r="B1747" s="92"/>
      <c r="O1747" s="10"/>
      <c r="P1747" s="10"/>
      <c r="Q1747" s="10"/>
      <c r="R1747" s="10"/>
      <c r="S1747" s="10"/>
      <c r="T1747" s="10"/>
      <c r="U1747" s="10"/>
      <c r="V1747" s="10"/>
      <c r="W1747" s="10"/>
      <c r="X1747" s="10"/>
      <c r="Y1747" s="10"/>
      <c r="Z1747" s="10"/>
      <c r="AA1747" s="10"/>
      <c r="AB1747" s="10"/>
      <c r="AC1747" s="10"/>
      <c r="AD1747" s="10"/>
      <c r="AE1747" s="10"/>
      <c r="AF1747" s="10"/>
      <c r="AG1747" s="10"/>
      <c r="AH1747" s="10"/>
      <c r="AI1747" s="10"/>
      <c r="AJ1747" s="10"/>
      <c r="AK1747" s="10"/>
      <c r="AL1747" s="10"/>
      <c r="AM1747" s="10"/>
      <c r="AN1747" s="10"/>
      <c r="AO1747" s="10"/>
      <c r="AP1747" s="10"/>
      <c r="AQ1747" s="10"/>
      <c r="AR1747" s="10"/>
      <c r="AS1747" s="10"/>
      <c r="AT1747" s="10"/>
      <c r="AU1747" s="10"/>
      <c r="AV1747" s="10"/>
      <c r="AW1747" s="10"/>
      <c r="AX1747" s="10"/>
      <c r="AY1747" s="10"/>
      <c r="AZ1747" s="10"/>
      <c r="BA1747" s="10"/>
      <c r="BB1747" s="10"/>
      <c r="BC1747" s="10"/>
      <c r="BD1747" s="10"/>
      <c r="BE1747" s="10"/>
      <c r="BF1747" s="10"/>
      <c r="BG1747" s="10"/>
      <c r="BH1747" s="10"/>
    </row>
    <row r="1748" spans="1:60" s="83" customFormat="1" x14ac:dyDescent="0.25">
      <c r="A1748" s="91"/>
      <c r="B1748" s="92"/>
      <c r="O1748" s="10"/>
      <c r="P1748" s="10"/>
      <c r="Q1748" s="10"/>
      <c r="R1748" s="10"/>
      <c r="S1748" s="10"/>
      <c r="T1748" s="10"/>
      <c r="U1748" s="10"/>
      <c r="V1748" s="10"/>
      <c r="W1748" s="10"/>
      <c r="X1748" s="10"/>
      <c r="Y1748" s="10"/>
      <c r="Z1748" s="10"/>
      <c r="AA1748" s="10"/>
      <c r="AB1748" s="10"/>
      <c r="AC1748" s="10"/>
      <c r="AD1748" s="10"/>
      <c r="AE1748" s="10"/>
      <c r="AF1748" s="10"/>
      <c r="AG1748" s="10"/>
      <c r="AH1748" s="10"/>
      <c r="AI1748" s="10"/>
      <c r="AJ1748" s="10"/>
      <c r="AK1748" s="10"/>
      <c r="AL1748" s="10"/>
      <c r="AM1748" s="10"/>
      <c r="AN1748" s="10"/>
      <c r="AO1748" s="10"/>
      <c r="AP1748" s="10"/>
      <c r="AQ1748" s="10"/>
      <c r="AR1748" s="10"/>
      <c r="AS1748" s="10"/>
      <c r="AT1748" s="10"/>
      <c r="AU1748" s="10"/>
      <c r="AV1748" s="10"/>
      <c r="AW1748" s="10"/>
      <c r="AX1748" s="10"/>
      <c r="AY1748" s="10"/>
      <c r="AZ1748" s="10"/>
      <c r="BA1748" s="10"/>
      <c r="BB1748" s="10"/>
      <c r="BC1748" s="10"/>
      <c r="BD1748" s="10"/>
      <c r="BE1748" s="10"/>
      <c r="BF1748" s="10"/>
      <c r="BG1748" s="10"/>
      <c r="BH1748" s="10"/>
    </row>
    <row r="1749" spans="1:60" s="83" customFormat="1" x14ac:dyDescent="0.25">
      <c r="A1749" s="91"/>
      <c r="B1749" s="92"/>
      <c r="O1749" s="10"/>
      <c r="P1749" s="10"/>
      <c r="Q1749" s="10"/>
      <c r="R1749" s="10"/>
      <c r="S1749" s="10"/>
      <c r="T1749" s="10"/>
      <c r="U1749" s="10"/>
      <c r="V1749" s="10"/>
      <c r="W1749" s="10"/>
      <c r="X1749" s="10"/>
      <c r="Y1749" s="10"/>
      <c r="Z1749" s="10"/>
      <c r="AA1749" s="10"/>
      <c r="AB1749" s="10"/>
      <c r="AC1749" s="10"/>
      <c r="AD1749" s="10"/>
      <c r="AE1749" s="10"/>
      <c r="AF1749" s="10"/>
      <c r="AG1749" s="10"/>
      <c r="AH1749" s="10"/>
      <c r="AI1749" s="10"/>
      <c r="AJ1749" s="10"/>
      <c r="AK1749" s="10"/>
      <c r="AL1749" s="10"/>
      <c r="AM1749" s="10"/>
      <c r="AN1749" s="10"/>
      <c r="AO1749" s="10"/>
      <c r="AP1749" s="10"/>
      <c r="AQ1749" s="10"/>
      <c r="AR1749" s="10"/>
      <c r="AS1749" s="10"/>
      <c r="AT1749" s="10"/>
      <c r="AU1749" s="10"/>
      <c r="AV1749" s="10"/>
      <c r="AW1749" s="10"/>
      <c r="AX1749" s="10"/>
      <c r="AY1749" s="10"/>
      <c r="AZ1749" s="10"/>
      <c r="BA1749" s="10"/>
      <c r="BB1749" s="10"/>
      <c r="BC1749" s="10"/>
      <c r="BD1749" s="10"/>
      <c r="BE1749" s="10"/>
      <c r="BF1749" s="10"/>
      <c r="BG1749" s="10"/>
      <c r="BH1749" s="10"/>
    </row>
    <row r="1750" spans="1:60" s="83" customFormat="1" x14ac:dyDescent="0.25">
      <c r="A1750" s="91"/>
      <c r="B1750" s="92"/>
      <c r="O1750" s="10"/>
      <c r="P1750" s="10"/>
      <c r="Q1750" s="10"/>
      <c r="R1750" s="10"/>
      <c r="S1750" s="10"/>
      <c r="T1750" s="10"/>
      <c r="U1750" s="10"/>
      <c r="V1750" s="10"/>
      <c r="W1750" s="10"/>
      <c r="X1750" s="10"/>
      <c r="Y1750" s="10"/>
      <c r="Z1750" s="10"/>
      <c r="AA1750" s="10"/>
      <c r="AB1750" s="10"/>
      <c r="AC1750" s="10"/>
      <c r="AD1750" s="10"/>
      <c r="AE1750" s="10"/>
      <c r="AF1750" s="10"/>
      <c r="AG1750" s="10"/>
      <c r="AH1750" s="10"/>
      <c r="AI1750" s="10"/>
      <c r="AJ1750" s="10"/>
      <c r="AK1750" s="10"/>
      <c r="AL1750" s="10"/>
      <c r="AM1750" s="10"/>
      <c r="AN1750" s="10"/>
      <c r="AO1750" s="10"/>
      <c r="AP1750" s="10"/>
      <c r="AQ1750" s="10"/>
      <c r="AR1750" s="10"/>
      <c r="AS1750" s="10"/>
      <c r="AT1750" s="10"/>
      <c r="AU1750" s="10"/>
      <c r="AV1750" s="10"/>
      <c r="AW1750" s="10"/>
      <c r="AX1750" s="10"/>
      <c r="AY1750" s="10"/>
      <c r="AZ1750" s="10"/>
      <c r="BA1750" s="10"/>
      <c r="BB1750" s="10"/>
      <c r="BC1750" s="10"/>
      <c r="BD1750" s="10"/>
      <c r="BE1750" s="10"/>
      <c r="BF1750" s="10"/>
      <c r="BG1750" s="10"/>
      <c r="BH1750" s="10"/>
    </row>
    <row r="1751" spans="1:60" s="83" customFormat="1" x14ac:dyDescent="0.25">
      <c r="A1751" s="91"/>
      <c r="B1751" s="92"/>
      <c r="O1751" s="10"/>
      <c r="P1751" s="10"/>
      <c r="Q1751" s="10"/>
      <c r="R1751" s="10"/>
      <c r="S1751" s="10"/>
      <c r="T1751" s="10"/>
      <c r="U1751" s="10"/>
      <c r="V1751" s="10"/>
      <c r="W1751" s="10"/>
      <c r="X1751" s="10"/>
      <c r="Y1751" s="10"/>
      <c r="Z1751" s="10"/>
      <c r="AA1751" s="10"/>
      <c r="AB1751" s="10"/>
      <c r="AC1751" s="10"/>
      <c r="AD1751" s="10"/>
      <c r="AE1751" s="10"/>
      <c r="AF1751" s="10"/>
      <c r="AG1751" s="10"/>
      <c r="AH1751" s="10"/>
      <c r="AI1751" s="10"/>
      <c r="AJ1751" s="10"/>
      <c r="AK1751" s="10"/>
      <c r="AL1751" s="10"/>
      <c r="AM1751" s="10"/>
      <c r="AN1751" s="10"/>
      <c r="AO1751" s="10"/>
      <c r="AP1751" s="10"/>
      <c r="AQ1751" s="10"/>
      <c r="AR1751" s="10"/>
      <c r="AS1751" s="10"/>
      <c r="AT1751" s="10"/>
      <c r="AU1751" s="10"/>
      <c r="AV1751" s="10"/>
      <c r="AW1751" s="10"/>
      <c r="AX1751" s="10"/>
      <c r="AY1751" s="10"/>
      <c r="AZ1751" s="10"/>
      <c r="BA1751" s="10"/>
      <c r="BB1751" s="10"/>
      <c r="BC1751" s="10"/>
      <c r="BD1751" s="10"/>
      <c r="BE1751" s="10"/>
      <c r="BF1751" s="10"/>
      <c r="BG1751" s="10"/>
      <c r="BH1751" s="10"/>
    </row>
    <row r="1752" spans="1:60" s="83" customFormat="1" x14ac:dyDescent="0.25">
      <c r="A1752" s="91"/>
      <c r="B1752" s="92"/>
      <c r="O1752" s="10"/>
      <c r="P1752" s="10"/>
      <c r="Q1752" s="10"/>
      <c r="R1752" s="10"/>
      <c r="S1752" s="10"/>
      <c r="T1752" s="10"/>
      <c r="U1752" s="10"/>
      <c r="V1752" s="10"/>
      <c r="W1752" s="10"/>
      <c r="X1752" s="10"/>
      <c r="Y1752" s="10"/>
      <c r="Z1752" s="10"/>
      <c r="AA1752" s="10"/>
      <c r="AB1752" s="10"/>
      <c r="AC1752" s="10"/>
      <c r="AD1752" s="10"/>
      <c r="AE1752" s="10"/>
      <c r="AF1752" s="10"/>
      <c r="AG1752" s="10"/>
      <c r="AH1752" s="10"/>
      <c r="AI1752" s="10"/>
      <c r="AJ1752" s="10"/>
      <c r="AK1752" s="10"/>
      <c r="AL1752" s="10"/>
      <c r="AM1752" s="10"/>
      <c r="AN1752" s="10"/>
      <c r="AO1752" s="10"/>
      <c r="AP1752" s="10"/>
      <c r="AQ1752" s="10"/>
      <c r="AR1752" s="10"/>
      <c r="AS1752" s="10"/>
      <c r="AT1752" s="10"/>
      <c r="AU1752" s="10"/>
      <c r="AV1752" s="10"/>
      <c r="AW1752" s="10"/>
      <c r="AX1752" s="10"/>
      <c r="AY1752" s="10"/>
      <c r="AZ1752" s="10"/>
      <c r="BA1752" s="10"/>
      <c r="BB1752" s="10"/>
      <c r="BC1752" s="10"/>
      <c r="BD1752" s="10"/>
      <c r="BE1752" s="10"/>
      <c r="BF1752" s="10"/>
      <c r="BG1752" s="10"/>
      <c r="BH1752" s="10"/>
    </row>
    <row r="1753" spans="1:60" s="83" customFormat="1" x14ac:dyDescent="0.25">
      <c r="A1753" s="91"/>
      <c r="B1753" s="92"/>
      <c r="O1753" s="10"/>
      <c r="P1753" s="10"/>
      <c r="Q1753" s="10"/>
      <c r="R1753" s="10"/>
      <c r="S1753" s="10"/>
      <c r="T1753" s="10"/>
      <c r="U1753" s="10"/>
      <c r="V1753" s="10"/>
      <c r="W1753" s="10"/>
      <c r="X1753" s="10"/>
      <c r="Y1753" s="10"/>
      <c r="Z1753" s="10"/>
      <c r="AA1753" s="10"/>
      <c r="AB1753" s="10"/>
      <c r="AC1753" s="10"/>
      <c r="AD1753" s="10"/>
      <c r="AE1753" s="10"/>
      <c r="AF1753" s="10"/>
      <c r="AG1753" s="10"/>
      <c r="AH1753" s="10"/>
      <c r="AI1753" s="10"/>
      <c r="AJ1753" s="10"/>
      <c r="AK1753" s="10"/>
      <c r="AL1753" s="10"/>
      <c r="AM1753" s="10"/>
      <c r="AN1753" s="10"/>
      <c r="AO1753" s="10"/>
      <c r="AP1753" s="10"/>
      <c r="AQ1753" s="10"/>
      <c r="AR1753" s="10"/>
      <c r="AS1753" s="10"/>
      <c r="AT1753" s="10"/>
      <c r="AU1753" s="10"/>
      <c r="AV1753" s="10"/>
      <c r="AW1753" s="10"/>
      <c r="AX1753" s="10"/>
      <c r="AY1753" s="10"/>
      <c r="AZ1753" s="10"/>
      <c r="BA1753" s="10"/>
      <c r="BB1753" s="10"/>
      <c r="BC1753" s="10"/>
      <c r="BD1753" s="10"/>
      <c r="BE1753" s="10"/>
      <c r="BF1753" s="10"/>
      <c r="BG1753" s="10"/>
      <c r="BH1753" s="10"/>
    </row>
    <row r="1754" spans="1:60" s="83" customFormat="1" x14ac:dyDescent="0.25">
      <c r="A1754" s="91"/>
      <c r="B1754" s="92"/>
      <c r="O1754" s="10"/>
      <c r="P1754" s="10"/>
      <c r="Q1754" s="10"/>
      <c r="R1754" s="10"/>
      <c r="S1754" s="10"/>
      <c r="T1754" s="10"/>
      <c r="U1754" s="10"/>
      <c r="V1754" s="10"/>
      <c r="W1754" s="10"/>
      <c r="X1754" s="10"/>
      <c r="Y1754" s="10"/>
      <c r="Z1754" s="10"/>
      <c r="AA1754" s="10"/>
      <c r="AB1754" s="10"/>
      <c r="AC1754" s="10"/>
      <c r="AD1754" s="10"/>
      <c r="AE1754" s="10"/>
      <c r="AF1754" s="10"/>
      <c r="AG1754" s="10"/>
      <c r="AH1754" s="10"/>
      <c r="AI1754" s="10"/>
      <c r="AJ1754" s="10"/>
      <c r="AK1754" s="10"/>
      <c r="AL1754" s="10"/>
      <c r="AM1754" s="10"/>
      <c r="AN1754" s="10"/>
      <c r="AO1754" s="10"/>
      <c r="AP1754" s="10"/>
      <c r="AQ1754" s="10"/>
      <c r="AR1754" s="10"/>
      <c r="AS1754" s="10"/>
      <c r="AT1754" s="10"/>
      <c r="AU1754" s="10"/>
      <c r="AV1754" s="10"/>
      <c r="AW1754" s="10"/>
      <c r="AX1754" s="10"/>
      <c r="AY1754" s="10"/>
      <c r="AZ1754" s="10"/>
      <c r="BA1754" s="10"/>
      <c r="BB1754" s="10"/>
      <c r="BC1754" s="10"/>
      <c r="BD1754" s="10"/>
      <c r="BE1754" s="10"/>
      <c r="BF1754" s="10"/>
      <c r="BG1754" s="10"/>
      <c r="BH1754" s="10"/>
    </row>
    <row r="1755" spans="1:60" s="83" customFormat="1" x14ac:dyDescent="0.25">
      <c r="A1755" s="91"/>
      <c r="B1755" s="92"/>
      <c r="O1755" s="10"/>
      <c r="P1755" s="10"/>
      <c r="Q1755" s="10"/>
      <c r="R1755" s="10"/>
      <c r="S1755" s="10"/>
      <c r="T1755" s="10"/>
      <c r="U1755" s="10"/>
      <c r="V1755" s="10"/>
      <c r="W1755" s="10"/>
      <c r="X1755" s="10"/>
      <c r="Y1755" s="10"/>
      <c r="Z1755" s="10"/>
      <c r="AA1755" s="10"/>
      <c r="AB1755" s="10"/>
      <c r="AC1755" s="10"/>
      <c r="AD1755" s="10"/>
      <c r="AE1755" s="10"/>
      <c r="AF1755" s="10"/>
      <c r="AG1755" s="10"/>
      <c r="AH1755" s="10"/>
      <c r="AI1755" s="10"/>
      <c r="AJ1755" s="10"/>
      <c r="AK1755" s="10"/>
      <c r="AL1755" s="10"/>
      <c r="AM1755" s="10"/>
      <c r="AN1755" s="10"/>
      <c r="AO1755" s="10"/>
      <c r="AP1755" s="10"/>
      <c r="AQ1755" s="10"/>
      <c r="AR1755" s="10"/>
      <c r="AS1755" s="10"/>
      <c r="AT1755" s="10"/>
      <c r="AU1755" s="10"/>
      <c r="AV1755" s="10"/>
      <c r="AW1755" s="10"/>
      <c r="AX1755" s="10"/>
      <c r="AY1755" s="10"/>
      <c r="AZ1755" s="10"/>
      <c r="BA1755" s="10"/>
      <c r="BB1755" s="10"/>
      <c r="BC1755" s="10"/>
      <c r="BD1755" s="10"/>
      <c r="BE1755" s="10"/>
      <c r="BF1755" s="10"/>
      <c r="BG1755" s="10"/>
      <c r="BH1755" s="10"/>
    </row>
    <row r="1756" spans="1:60" s="83" customFormat="1" x14ac:dyDescent="0.25">
      <c r="A1756" s="91"/>
      <c r="B1756" s="92"/>
      <c r="O1756" s="10"/>
      <c r="P1756" s="10"/>
      <c r="Q1756" s="10"/>
      <c r="R1756" s="10"/>
      <c r="S1756" s="10"/>
      <c r="T1756" s="10"/>
      <c r="U1756" s="10"/>
      <c r="V1756" s="10"/>
      <c r="W1756" s="10"/>
      <c r="X1756" s="10"/>
      <c r="Y1756" s="10"/>
      <c r="Z1756" s="10"/>
      <c r="AA1756" s="10"/>
      <c r="AB1756" s="10"/>
      <c r="AC1756" s="10"/>
      <c r="AD1756" s="10"/>
      <c r="AE1756" s="10"/>
      <c r="AF1756" s="10"/>
      <c r="AG1756" s="10"/>
      <c r="AH1756" s="10"/>
      <c r="AI1756" s="10"/>
      <c r="AJ1756" s="10"/>
      <c r="AK1756" s="10"/>
      <c r="AL1756" s="10"/>
      <c r="AM1756" s="10"/>
      <c r="AN1756" s="10"/>
      <c r="AO1756" s="10"/>
      <c r="AP1756" s="10"/>
      <c r="AQ1756" s="10"/>
      <c r="AR1756" s="10"/>
      <c r="AS1756" s="10"/>
      <c r="AT1756" s="10"/>
      <c r="AU1756" s="10"/>
      <c r="AV1756" s="10"/>
      <c r="AW1756" s="10"/>
      <c r="AX1756" s="10"/>
      <c r="AY1756" s="10"/>
      <c r="AZ1756" s="10"/>
      <c r="BA1756" s="10"/>
      <c r="BB1756" s="10"/>
      <c r="BC1756" s="10"/>
      <c r="BD1756" s="10"/>
      <c r="BE1756" s="10"/>
      <c r="BF1756" s="10"/>
      <c r="BG1756" s="10"/>
      <c r="BH1756" s="10"/>
    </row>
    <row r="1757" spans="1:60" s="83" customFormat="1" x14ac:dyDescent="0.25">
      <c r="A1757" s="91"/>
      <c r="B1757" s="92"/>
      <c r="O1757" s="10"/>
      <c r="P1757" s="10"/>
      <c r="Q1757" s="10"/>
      <c r="R1757" s="10"/>
      <c r="S1757" s="10"/>
      <c r="T1757" s="10"/>
      <c r="U1757" s="10"/>
      <c r="V1757" s="10"/>
      <c r="W1757" s="10"/>
      <c r="X1757" s="10"/>
      <c r="Y1757" s="10"/>
      <c r="Z1757" s="10"/>
      <c r="AA1757" s="10"/>
      <c r="AB1757" s="10"/>
      <c r="AC1757" s="10"/>
      <c r="AD1757" s="10"/>
      <c r="AE1757" s="10"/>
      <c r="AF1757" s="10"/>
      <c r="AG1757" s="10"/>
      <c r="AH1757" s="10"/>
      <c r="AI1757" s="10"/>
      <c r="AJ1757" s="10"/>
      <c r="AK1757" s="10"/>
      <c r="AL1757" s="10"/>
      <c r="AM1757" s="10"/>
      <c r="AN1757" s="10"/>
      <c r="AO1757" s="10"/>
      <c r="AP1757" s="10"/>
      <c r="AQ1757" s="10"/>
      <c r="AR1757" s="10"/>
      <c r="AS1757" s="10"/>
      <c r="AT1757" s="10"/>
      <c r="AU1757" s="10"/>
      <c r="AV1757" s="10"/>
      <c r="AW1757" s="10"/>
      <c r="AX1757" s="10"/>
      <c r="AY1757" s="10"/>
      <c r="AZ1757" s="10"/>
      <c r="BA1757" s="10"/>
      <c r="BB1757" s="10"/>
      <c r="BC1757" s="10"/>
      <c r="BD1757" s="10"/>
      <c r="BE1757" s="10"/>
      <c r="BF1757" s="10"/>
      <c r="BG1757" s="10"/>
      <c r="BH1757" s="10"/>
    </row>
    <row r="1758" spans="1:60" s="83" customFormat="1" x14ac:dyDescent="0.25">
      <c r="A1758" s="91"/>
      <c r="B1758" s="92"/>
      <c r="O1758" s="10"/>
      <c r="P1758" s="10"/>
      <c r="Q1758" s="10"/>
      <c r="R1758" s="10"/>
      <c r="S1758" s="10"/>
      <c r="T1758" s="10"/>
      <c r="U1758" s="10"/>
      <c r="V1758" s="10"/>
      <c r="W1758" s="10"/>
      <c r="X1758" s="10"/>
      <c r="Y1758" s="10"/>
      <c r="Z1758" s="10"/>
      <c r="AA1758" s="10"/>
      <c r="AB1758" s="10"/>
      <c r="AC1758" s="10"/>
      <c r="AD1758" s="10"/>
      <c r="AE1758" s="10"/>
      <c r="AF1758" s="10"/>
      <c r="AG1758" s="10"/>
      <c r="AH1758" s="10"/>
      <c r="AI1758" s="10"/>
      <c r="AJ1758" s="10"/>
      <c r="AK1758" s="10"/>
      <c r="AL1758" s="10"/>
      <c r="AM1758" s="10"/>
      <c r="AN1758" s="10"/>
      <c r="AO1758" s="10"/>
      <c r="AP1758" s="10"/>
      <c r="AQ1758" s="10"/>
      <c r="AR1758" s="10"/>
      <c r="AS1758" s="10"/>
      <c r="AT1758" s="10"/>
      <c r="AU1758" s="10"/>
      <c r="AV1758" s="10"/>
      <c r="AW1758" s="10"/>
      <c r="AX1758" s="10"/>
      <c r="AY1758" s="10"/>
      <c r="AZ1758" s="10"/>
      <c r="BA1758" s="10"/>
      <c r="BB1758" s="10"/>
      <c r="BC1758" s="10"/>
      <c r="BD1758" s="10"/>
      <c r="BE1758" s="10"/>
      <c r="BF1758" s="10"/>
      <c r="BG1758" s="10"/>
      <c r="BH1758" s="10"/>
    </row>
    <row r="1759" spans="1:60" s="83" customFormat="1" x14ac:dyDescent="0.25">
      <c r="A1759" s="91"/>
      <c r="B1759" s="92"/>
      <c r="O1759" s="10"/>
      <c r="P1759" s="10"/>
      <c r="Q1759" s="10"/>
      <c r="R1759" s="10"/>
      <c r="S1759" s="10"/>
      <c r="T1759" s="10"/>
      <c r="U1759" s="10"/>
      <c r="V1759" s="10"/>
      <c r="W1759" s="10"/>
      <c r="X1759" s="10"/>
      <c r="Y1759" s="10"/>
      <c r="Z1759" s="10"/>
      <c r="AA1759" s="10"/>
      <c r="AB1759" s="10"/>
      <c r="AC1759" s="10"/>
      <c r="AD1759" s="10"/>
      <c r="AE1759" s="10"/>
      <c r="AF1759" s="10"/>
      <c r="AG1759" s="10"/>
      <c r="AH1759" s="10"/>
      <c r="AI1759" s="10"/>
      <c r="AJ1759" s="10"/>
      <c r="AK1759" s="10"/>
      <c r="AL1759" s="10"/>
      <c r="AM1759" s="10"/>
      <c r="AN1759" s="10"/>
      <c r="AO1759" s="10"/>
      <c r="AP1759" s="10"/>
      <c r="AQ1759" s="10"/>
      <c r="AR1759" s="10"/>
      <c r="AS1759" s="10"/>
      <c r="AT1759" s="10"/>
      <c r="AU1759" s="10"/>
      <c r="AV1759" s="10"/>
      <c r="AW1759" s="10"/>
      <c r="AX1759" s="10"/>
      <c r="AY1759" s="10"/>
      <c r="AZ1759" s="10"/>
      <c r="BA1759" s="10"/>
      <c r="BB1759" s="10"/>
      <c r="BC1759" s="10"/>
      <c r="BD1759" s="10"/>
      <c r="BE1759" s="10"/>
      <c r="BF1759" s="10"/>
      <c r="BG1759" s="10"/>
      <c r="BH1759" s="10"/>
    </row>
    <row r="1760" spans="1:60" s="83" customFormat="1" x14ac:dyDescent="0.25">
      <c r="A1760" s="91"/>
      <c r="B1760" s="92"/>
      <c r="O1760" s="10"/>
      <c r="P1760" s="10"/>
      <c r="Q1760" s="10"/>
      <c r="R1760" s="10"/>
      <c r="S1760" s="10"/>
      <c r="T1760" s="10"/>
      <c r="U1760" s="10"/>
      <c r="V1760" s="10"/>
      <c r="W1760" s="10"/>
      <c r="X1760" s="10"/>
      <c r="Y1760" s="10"/>
      <c r="Z1760" s="10"/>
      <c r="AA1760" s="10"/>
      <c r="AB1760" s="10"/>
      <c r="AC1760" s="10"/>
      <c r="AD1760" s="10"/>
      <c r="AE1760" s="10"/>
      <c r="AF1760" s="10"/>
      <c r="AG1760" s="10"/>
      <c r="AH1760" s="10"/>
      <c r="AI1760" s="10"/>
      <c r="AJ1760" s="10"/>
      <c r="AK1760" s="10"/>
      <c r="AL1760" s="10"/>
      <c r="AM1760" s="10"/>
      <c r="AN1760" s="10"/>
      <c r="AO1760" s="10"/>
      <c r="AP1760" s="10"/>
      <c r="AQ1760" s="10"/>
      <c r="AR1760" s="10"/>
      <c r="AS1760" s="10"/>
      <c r="AT1760" s="10"/>
      <c r="AU1760" s="10"/>
      <c r="AV1760" s="10"/>
      <c r="AW1760" s="10"/>
      <c r="AX1760" s="10"/>
      <c r="AY1760" s="10"/>
      <c r="AZ1760" s="10"/>
      <c r="BA1760" s="10"/>
      <c r="BB1760" s="10"/>
      <c r="BC1760" s="10"/>
      <c r="BD1760" s="10"/>
      <c r="BE1760" s="10"/>
      <c r="BF1760" s="10"/>
      <c r="BG1760" s="10"/>
      <c r="BH1760" s="10"/>
    </row>
    <row r="1761" spans="1:60" s="83" customFormat="1" x14ac:dyDescent="0.25">
      <c r="A1761" s="91"/>
      <c r="B1761" s="92"/>
      <c r="O1761" s="10"/>
      <c r="P1761" s="10"/>
      <c r="Q1761" s="10"/>
      <c r="R1761" s="10"/>
      <c r="S1761" s="10"/>
      <c r="T1761" s="10"/>
      <c r="U1761" s="10"/>
      <c r="V1761" s="10"/>
      <c r="W1761" s="10"/>
      <c r="X1761" s="10"/>
      <c r="Y1761" s="10"/>
      <c r="Z1761" s="10"/>
      <c r="AA1761" s="10"/>
      <c r="AB1761" s="10"/>
      <c r="AC1761" s="10"/>
      <c r="AD1761" s="10"/>
      <c r="AE1761" s="10"/>
      <c r="AF1761" s="10"/>
      <c r="AG1761" s="10"/>
      <c r="AH1761" s="10"/>
      <c r="AI1761" s="10"/>
      <c r="AJ1761" s="10"/>
      <c r="AK1761" s="10"/>
      <c r="AL1761" s="10"/>
      <c r="AM1761" s="10"/>
      <c r="AN1761" s="10"/>
      <c r="AO1761" s="10"/>
      <c r="AP1761" s="10"/>
      <c r="AQ1761" s="10"/>
      <c r="AR1761" s="10"/>
      <c r="AS1761" s="10"/>
      <c r="AT1761" s="10"/>
      <c r="AU1761" s="10"/>
      <c r="AV1761" s="10"/>
      <c r="AW1761" s="10"/>
      <c r="AX1761" s="10"/>
      <c r="AY1761" s="10"/>
      <c r="AZ1761" s="10"/>
      <c r="BA1761" s="10"/>
      <c r="BB1761" s="10"/>
      <c r="BC1761" s="10"/>
      <c r="BD1761" s="10"/>
      <c r="BE1761" s="10"/>
      <c r="BF1761" s="10"/>
      <c r="BG1761" s="10"/>
      <c r="BH1761" s="10"/>
    </row>
    <row r="1762" spans="1:60" s="83" customFormat="1" x14ac:dyDescent="0.25">
      <c r="A1762" s="91"/>
      <c r="B1762" s="92"/>
      <c r="O1762" s="10"/>
      <c r="P1762" s="10"/>
      <c r="Q1762" s="10"/>
      <c r="R1762" s="10"/>
      <c r="S1762" s="10"/>
      <c r="T1762" s="10"/>
      <c r="U1762" s="10"/>
      <c r="V1762" s="10"/>
      <c r="W1762" s="10"/>
      <c r="X1762" s="10"/>
      <c r="Y1762" s="10"/>
      <c r="Z1762" s="10"/>
      <c r="AA1762" s="10"/>
      <c r="AB1762" s="10"/>
      <c r="AC1762" s="10"/>
      <c r="AD1762" s="10"/>
      <c r="AE1762" s="10"/>
      <c r="AF1762" s="10"/>
      <c r="AG1762" s="10"/>
      <c r="AH1762" s="10"/>
      <c r="AI1762" s="10"/>
      <c r="AJ1762" s="10"/>
      <c r="AK1762" s="10"/>
      <c r="AL1762" s="10"/>
      <c r="AM1762" s="10"/>
      <c r="AN1762" s="10"/>
      <c r="AO1762" s="10"/>
      <c r="AP1762" s="10"/>
      <c r="AQ1762" s="10"/>
      <c r="AR1762" s="10"/>
      <c r="AS1762" s="10"/>
      <c r="AT1762" s="10"/>
      <c r="AU1762" s="10"/>
      <c r="AV1762" s="10"/>
      <c r="AW1762" s="10"/>
      <c r="AX1762" s="10"/>
      <c r="AY1762" s="10"/>
      <c r="AZ1762" s="10"/>
      <c r="BA1762" s="10"/>
      <c r="BB1762" s="10"/>
      <c r="BC1762" s="10"/>
      <c r="BD1762" s="10"/>
      <c r="BE1762" s="10"/>
      <c r="BF1762" s="10"/>
      <c r="BG1762" s="10"/>
      <c r="BH1762" s="10"/>
    </row>
    <row r="1763" spans="1:60" s="83" customFormat="1" x14ac:dyDescent="0.25">
      <c r="A1763" s="91"/>
      <c r="B1763" s="92"/>
      <c r="O1763" s="10"/>
      <c r="P1763" s="10"/>
      <c r="Q1763" s="10"/>
      <c r="R1763" s="10"/>
      <c r="S1763" s="10"/>
      <c r="T1763" s="10"/>
      <c r="U1763" s="10"/>
      <c r="V1763" s="10"/>
      <c r="W1763" s="10"/>
      <c r="X1763" s="10"/>
      <c r="Y1763" s="10"/>
      <c r="Z1763" s="10"/>
      <c r="AA1763" s="10"/>
      <c r="AB1763" s="10"/>
      <c r="AC1763" s="10"/>
      <c r="AD1763" s="10"/>
      <c r="AE1763" s="10"/>
      <c r="AF1763" s="10"/>
      <c r="AG1763" s="10"/>
      <c r="AH1763" s="10"/>
      <c r="AI1763" s="10"/>
      <c r="AJ1763" s="10"/>
      <c r="AK1763" s="10"/>
      <c r="AL1763" s="10"/>
      <c r="AM1763" s="10"/>
      <c r="AN1763" s="10"/>
      <c r="AO1763" s="10"/>
      <c r="AP1763" s="10"/>
      <c r="AQ1763" s="10"/>
      <c r="AR1763" s="10"/>
      <c r="AS1763" s="10"/>
      <c r="AT1763" s="10"/>
      <c r="AU1763" s="10"/>
      <c r="AV1763" s="10"/>
      <c r="AW1763" s="10"/>
      <c r="AX1763" s="10"/>
      <c r="AY1763" s="10"/>
      <c r="AZ1763" s="10"/>
      <c r="BA1763" s="10"/>
      <c r="BB1763" s="10"/>
      <c r="BC1763" s="10"/>
      <c r="BD1763" s="10"/>
      <c r="BE1763" s="10"/>
      <c r="BF1763" s="10"/>
      <c r="BG1763" s="10"/>
      <c r="BH1763" s="10"/>
    </row>
    <row r="1764" spans="1:60" s="83" customFormat="1" x14ac:dyDescent="0.25">
      <c r="A1764" s="91"/>
      <c r="B1764" s="92"/>
      <c r="O1764" s="10"/>
      <c r="P1764" s="10"/>
      <c r="Q1764" s="10"/>
      <c r="R1764" s="10"/>
      <c r="S1764" s="10"/>
      <c r="T1764" s="10"/>
      <c r="U1764" s="10"/>
      <c r="V1764" s="10"/>
      <c r="W1764" s="10"/>
      <c r="X1764" s="10"/>
      <c r="Y1764" s="10"/>
      <c r="Z1764" s="10"/>
      <c r="AA1764" s="10"/>
      <c r="AB1764" s="10"/>
      <c r="AC1764" s="10"/>
      <c r="AD1764" s="10"/>
      <c r="AE1764" s="10"/>
      <c r="AF1764" s="10"/>
      <c r="AG1764" s="10"/>
      <c r="AH1764" s="10"/>
      <c r="AI1764" s="10"/>
      <c r="AJ1764" s="10"/>
      <c r="AK1764" s="10"/>
      <c r="AL1764" s="10"/>
      <c r="AM1764" s="10"/>
      <c r="AN1764" s="10"/>
      <c r="AO1764" s="10"/>
      <c r="AP1764" s="10"/>
      <c r="AQ1764" s="10"/>
      <c r="AR1764" s="10"/>
      <c r="AS1764" s="10"/>
      <c r="AT1764" s="10"/>
      <c r="AU1764" s="10"/>
      <c r="AV1764" s="10"/>
      <c r="AW1764" s="10"/>
      <c r="AX1764" s="10"/>
      <c r="AY1764" s="10"/>
      <c r="AZ1764" s="10"/>
      <c r="BA1764" s="10"/>
      <c r="BB1764" s="10"/>
      <c r="BC1764" s="10"/>
      <c r="BD1764" s="10"/>
      <c r="BE1764" s="10"/>
      <c r="BF1764" s="10"/>
      <c r="BG1764" s="10"/>
      <c r="BH1764" s="10"/>
    </row>
    <row r="1765" spans="1:60" s="83" customFormat="1" x14ac:dyDescent="0.25">
      <c r="A1765" s="91"/>
      <c r="B1765" s="92"/>
      <c r="O1765" s="10"/>
      <c r="P1765" s="10"/>
      <c r="Q1765" s="10"/>
      <c r="R1765" s="10"/>
      <c r="S1765" s="10"/>
      <c r="T1765" s="10"/>
      <c r="U1765" s="10"/>
      <c r="V1765" s="10"/>
      <c r="W1765" s="10"/>
      <c r="X1765" s="10"/>
      <c r="Y1765" s="10"/>
      <c r="Z1765" s="10"/>
      <c r="AA1765" s="10"/>
      <c r="AB1765" s="10"/>
      <c r="AC1765" s="10"/>
      <c r="AD1765" s="10"/>
      <c r="AE1765" s="10"/>
      <c r="AF1765" s="10"/>
      <c r="AG1765" s="10"/>
      <c r="AH1765" s="10"/>
      <c r="AI1765" s="10"/>
      <c r="AJ1765" s="10"/>
      <c r="AK1765" s="10"/>
      <c r="AL1765" s="10"/>
      <c r="AM1765" s="10"/>
      <c r="AN1765" s="10"/>
      <c r="AO1765" s="10"/>
      <c r="AP1765" s="10"/>
      <c r="AQ1765" s="10"/>
      <c r="AR1765" s="10"/>
      <c r="AS1765" s="10"/>
      <c r="AT1765" s="10"/>
      <c r="AU1765" s="10"/>
      <c r="AV1765" s="10"/>
      <c r="AW1765" s="10"/>
      <c r="AX1765" s="10"/>
      <c r="AY1765" s="10"/>
      <c r="AZ1765" s="10"/>
      <c r="BA1765" s="10"/>
      <c r="BB1765" s="10"/>
      <c r="BC1765" s="10"/>
      <c r="BD1765" s="10"/>
      <c r="BE1765" s="10"/>
      <c r="BF1765" s="10"/>
      <c r="BG1765" s="10"/>
      <c r="BH1765" s="10"/>
    </row>
    <row r="1766" spans="1:60" s="83" customFormat="1" x14ac:dyDescent="0.25">
      <c r="A1766" s="91"/>
      <c r="B1766" s="92"/>
      <c r="O1766" s="10"/>
      <c r="P1766" s="10"/>
      <c r="Q1766" s="10"/>
      <c r="R1766" s="10"/>
      <c r="S1766" s="10"/>
      <c r="T1766" s="10"/>
      <c r="U1766" s="10"/>
      <c r="V1766" s="10"/>
      <c r="W1766" s="10"/>
      <c r="X1766" s="10"/>
      <c r="Y1766" s="10"/>
      <c r="Z1766" s="10"/>
      <c r="AA1766" s="10"/>
      <c r="AB1766" s="10"/>
      <c r="AC1766" s="10"/>
      <c r="AD1766" s="10"/>
      <c r="AE1766" s="10"/>
      <c r="AF1766" s="10"/>
      <c r="AG1766" s="10"/>
      <c r="AH1766" s="10"/>
      <c r="AI1766" s="10"/>
      <c r="AJ1766" s="10"/>
      <c r="AK1766" s="10"/>
      <c r="AL1766" s="10"/>
      <c r="AM1766" s="10"/>
      <c r="AN1766" s="10"/>
      <c r="AO1766" s="10"/>
      <c r="AP1766" s="10"/>
      <c r="AQ1766" s="10"/>
      <c r="AR1766" s="10"/>
      <c r="AS1766" s="10"/>
      <c r="AT1766" s="10"/>
      <c r="AU1766" s="10"/>
      <c r="AV1766" s="10"/>
      <c r="AW1766" s="10"/>
      <c r="AX1766" s="10"/>
      <c r="AY1766" s="10"/>
      <c r="AZ1766" s="10"/>
      <c r="BA1766" s="10"/>
      <c r="BB1766" s="10"/>
      <c r="BC1766" s="10"/>
      <c r="BD1766" s="10"/>
      <c r="BE1766" s="10"/>
      <c r="BF1766" s="10"/>
      <c r="BG1766" s="10"/>
      <c r="BH1766" s="10"/>
    </row>
    <row r="1767" spans="1:60" s="83" customFormat="1" x14ac:dyDescent="0.25">
      <c r="A1767" s="91"/>
      <c r="B1767" s="92"/>
      <c r="O1767" s="10"/>
      <c r="P1767" s="10"/>
      <c r="Q1767" s="10"/>
      <c r="R1767" s="10"/>
      <c r="S1767" s="10"/>
      <c r="T1767" s="10"/>
      <c r="U1767" s="10"/>
      <c r="V1767" s="10"/>
      <c r="W1767" s="10"/>
      <c r="X1767" s="10"/>
      <c r="Y1767" s="10"/>
      <c r="Z1767" s="10"/>
      <c r="AA1767" s="10"/>
      <c r="AB1767" s="10"/>
      <c r="AC1767" s="10"/>
      <c r="AD1767" s="10"/>
      <c r="AE1767" s="10"/>
      <c r="AF1767" s="10"/>
      <c r="AG1767" s="10"/>
      <c r="AH1767" s="10"/>
      <c r="AI1767" s="10"/>
      <c r="AJ1767" s="10"/>
      <c r="AK1767" s="10"/>
      <c r="AL1767" s="10"/>
      <c r="AM1767" s="10"/>
      <c r="AN1767" s="10"/>
      <c r="AO1767" s="10"/>
      <c r="AP1767" s="10"/>
      <c r="AQ1767" s="10"/>
      <c r="AR1767" s="10"/>
      <c r="AS1767" s="10"/>
      <c r="AT1767" s="10"/>
      <c r="AU1767" s="10"/>
      <c r="AV1767" s="10"/>
      <c r="AW1767" s="10"/>
      <c r="AX1767" s="10"/>
      <c r="AY1767" s="10"/>
      <c r="AZ1767" s="10"/>
      <c r="BA1767" s="10"/>
      <c r="BB1767" s="10"/>
      <c r="BC1767" s="10"/>
      <c r="BD1767" s="10"/>
      <c r="BE1767" s="10"/>
      <c r="BF1767" s="10"/>
      <c r="BG1767" s="10"/>
      <c r="BH1767" s="10"/>
    </row>
    <row r="1768" spans="1:60" s="83" customFormat="1" x14ac:dyDescent="0.25">
      <c r="A1768" s="91"/>
      <c r="B1768" s="92"/>
      <c r="O1768" s="10"/>
      <c r="P1768" s="10"/>
      <c r="Q1768" s="10"/>
      <c r="R1768" s="10"/>
      <c r="S1768" s="10"/>
      <c r="T1768" s="10"/>
      <c r="U1768" s="10"/>
      <c r="V1768" s="10"/>
      <c r="W1768" s="10"/>
      <c r="X1768" s="10"/>
      <c r="Y1768" s="10"/>
      <c r="Z1768" s="10"/>
      <c r="AA1768" s="10"/>
      <c r="AB1768" s="10"/>
      <c r="AC1768" s="10"/>
      <c r="AD1768" s="10"/>
      <c r="AE1768" s="10"/>
      <c r="AF1768" s="10"/>
      <c r="AG1768" s="10"/>
      <c r="AH1768" s="10"/>
      <c r="AI1768" s="10"/>
      <c r="AJ1768" s="10"/>
      <c r="AK1768" s="10"/>
      <c r="AL1768" s="10"/>
      <c r="AM1768" s="10"/>
      <c r="AN1768" s="10"/>
      <c r="AO1768" s="10"/>
      <c r="AP1768" s="10"/>
      <c r="AQ1768" s="10"/>
      <c r="AR1768" s="10"/>
      <c r="AS1768" s="10"/>
      <c r="AT1768" s="10"/>
      <c r="AU1768" s="10"/>
      <c r="AV1768" s="10"/>
      <c r="AW1768" s="10"/>
      <c r="AX1768" s="10"/>
      <c r="AY1768" s="10"/>
      <c r="AZ1768" s="10"/>
      <c r="BA1768" s="10"/>
      <c r="BB1768" s="10"/>
      <c r="BC1768" s="10"/>
      <c r="BD1768" s="10"/>
      <c r="BE1768" s="10"/>
      <c r="BF1768" s="10"/>
      <c r="BG1768" s="10"/>
      <c r="BH1768" s="10"/>
    </row>
    <row r="1769" spans="1:60" s="83" customFormat="1" x14ac:dyDescent="0.25">
      <c r="A1769" s="91"/>
      <c r="B1769" s="92"/>
      <c r="O1769" s="10"/>
      <c r="P1769" s="10"/>
      <c r="Q1769" s="10"/>
      <c r="R1769" s="10"/>
      <c r="S1769" s="10"/>
      <c r="T1769" s="10"/>
      <c r="U1769" s="10"/>
      <c r="V1769" s="10"/>
      <c r="W1769" s="10"/>
      <c r="X1769" s="10"/>
      <c r="Y1769" s="10"/>
      <c r="Z1769" s="10"/>
      <c r="AA1769" s="10"/>
      <c r="AB1769" s="10"/>
      <c r="AC1769" s="10"/>
      <c r="AD1769" s="10"/>
      <c r="AE1769" s="10"/>
      <c r="AF1769" s="10"/>
      <c r="AG1769" s="10"/>
      <c r="AH1769" s="10"/>
      <c r="AI1769" s="10"/>
      <c r="AJ1769" s="10"/>
      <c r="AK1769" s="10"/>
      <c r="AL1769" s="10"/>
      <c r="AM1769" s="10"/>
      <c r="AN1769" s="10"/>
      <c r="AO1769" s="10"/>
      <c r="AP1769" s="10"/>
      <c r="AQ1769" s="10"/>
      <c r="AR1769" s="10"/>
      <c r="AS1769" s="10"/>
      <c r="AT1769" s="10"/>
      <c r="AU1769" s="10"/>
      <c r="AV1769" s="10"/>
      <c r="AW1769" s="10"/>
      <c r="AX1769" s="10"/>
      <c r="AY1769" s="10"/>
      <c r="AZ1769" s="10"/>
      <c r="BA1769" s="10"/>
      <c r="BB1769" s="10"/>
      <c r="BC1769" s="10"/>
      <c r="BD1769" s="10"/>
      <c r="BE1769" s="10"/>
      <c r="BF1769" s="10"/>
      <c r="BG1769" s="10"/>
      <c r="BH1769" s="10"/>
    </row>
    <row r="1770" spans="1:60" s="83" customFormat="1" x14ac:dyDescent="0.25">
      <c r="A1770" s="91"/>
      <c r="B1770" s="92"/>
      <c r="O1770" s="10"/>
      <c r="P1770" s="10"/>
      <c r="Q1770" s="10"/>
      <c r="R1770" s="10"/>
      <c r="S1770" s="10"/>
      <c r="T1770" s="10"/>
      <c r="U1770" s="10"/>
      <c r="V1770" s="10"/>
      <c r="W1770" s="10"/>
      <c r="X1770" s="10"/>
      <c r="Y1770" s="10"/>
      <c r="Z1770" s="10"/>
      <c r="AA1770" s="10"/>
      <c r="AB1770" s="10"/>
      <c r="AC1770" s="10"/>
      <c r="AD1770" s="10"/>
      <c r="AE1770" s="10"/>
      <c r="AF1770" s="10"/>
      <c r="AG1770" s="10"/>
      <c r="AH1770" s="10"/>
      <c r="AI1770" s="10"/>
      <c r="AJ1770" s="10"/>
      <c r="AK1770" s="10"/>
      <c r="AL1770" s="10"/>
      <c r="AM1770" s="10"/>
      <c r="AN1770" s="10"/>
      <c r="AO1770" s="10"/>
      <c r="AP1770" s="10"/>
      <c r="AQ1770" s="10"/>
      <c r="AR1770" s="10"/>
      <c r="AS1770" s="10"/>
      <c r="AT1770" s="10"/>
      <c r="AU1770" s="10"/>
      <c r="AV1770" s="10"/>
      <c r="AW1770" s="10"/>
      <c r="AX1770" s="10"/>
      <c r="AY1770" s="10"/>
      <c r="AZ1770" s="10"/>
      <c r="BA1770" s="10"/>
      <c r="BB1770" s="10"/>
      <c r="BC1770" s="10"/>
      <c r="BD1770" s="10"/>
      <c r="BE1770" s="10"/>
      <c r="BF1770" s="10"/>
      <c r="BG1770" s="10"/>
      <c r="BH1770" s="10"/>
    </row>
    <row r="1771" spans="1:60" s="83" customFormat="1" x14ac:dyDescent="0.25">
      <c r="A1771" s="91"/>
      <c r="B1771" s="92"/>
      <c r="O1771" s="10"/>
      <c r="P1771" s="10"/>
      <c r="Q1771" s="10"/>
      <c r="R1771" s="10"/>
      <c r="S1771" s="10"/>
      <c r="T1771" s="10"/>
      <c r="U1771" s="10"/>
      <c r="V1771" s="10"/>
      <c r="W1771" s="10"/>
      <c r="X1771" s="10"/>
      <c r="Y1771" s="10"/>
      <c r="Z1771" s="10"/>
      <c r="AA1771" s="10"/>
      <c r="AB1771" s="10"/>
      <c r="AC1771" s="10"/>
      <c r="AD1771" s="10"/>
      <c r="AE1771" s="10"/>
      <c r="AF1771" s="10"/>
      <c r="AG1771" s="10"/>
      <c r="AH1771" s="10"/>
      <c r="AI1771" s="10"/>
      <c r="AJ1771" s="10"/>
      <c r="AK1771" s="10"/>
      <c r="AL1771" s="10"/>
      <c r="AM1771" s="10"/>
      <c r="AN1771" s="10"/>
      <c r="AO1771" s="10"/>
      <c r="AP1771" s="10"/>
      <c r="AQ1771" s="10"/>
      <c r="AR1771" s="10"/>
      <c r="AS1771" s="10"/>
      <c r="AT1771" s="10"/>
      <c r="AU1771" s="10"/>
      <c r="AV1771" s="10"/>
      <c r="AW1771" s="10"/>
      <c r="AX1771" s="10"/>
      <c r="AY1771" s="10"/>
      <c r="AZ1771" s="10"/>
      <c r="BA1771" s="10"/>
      <c r="BB1771" s="10"/>
      <c r="BC1771" s="10"/>
      <c r="BD1771" s="10"/>
      <c r="BE1771" s="10"/>
      <c r="BF1771" s="10"/>
      <c r="BG1771" s="10"/>
      <c r="BH1771" s="10"/>
    </row>
    <row r="1772" spans="1:60" s="83" customFormat="1" x14ac:dyDescent="0.25">
      <c r="A1772" s="91"/>
      <c r="B1772" s="92"/>
      <c r="O1772" s="10"/>
      <c r="P1772" s="10"/>
      <c r="Q1772" s="10"/>
      <c r="R1772" s="10"/>
      <c r="S1772" s="10"/>
      <c r="T1772" s="10"/>
      <c r="U1772" s="10"/>
      <c r="V1772" s="10"/>
      <c r="W1772" s="10"/>
      <c r="X1772" s="10"/>
      <c r="Y1772" s="10"/>
      <c r="Z1772" s="10"/>
      <c r="AA1772" s="10"/>
      <c r="AB1772" s="10"/>
      <c r="AC1772" s="10"/>
      <c r="AD1772" s="10"/>
      <c r="AE1772" s="10"/>
      <c r="AF1772" s="10"/>
      <c r="AG1772" s="10"/>
      <c r="AH1772" s="10"/>
      <c r="AI1772" s="10"/>
      <c r="AJ1772" s="10"/>
      <c r="AK1772" s="10"/>
      <c r="AL1772" s="10"/>
      <c r="AM1772" s="10"/>
      <c r="AN1772" s="10"/>
      <c r="AO1772" s="10"/>
      <c r="AP1772" s="10"/>
      <c r="AQ1772" s="10"/>
      <c r="AR1772" s="10"/>
      <c r="AS1772" s="10"/>
      <c r="AT1772" s="10"/>
      <c r="AU1772" s="10"/>
      <c r="AV1772" s="10"/>
      <c r="AW1772" s="10"/>
      <c r="AX1772" s="10"/>
      <c r="AY1772" s="10"/>
      <c r="AZ1772" s="10"/>
      <c r="BA1772" s="10"/>
      <c r="BB1772" s="10"/>
      <c r="BC1772" s="10"/>
      <c r="BD1772" s="10"/>
      <c r="BE1772" s="10"/>
      <c r="BF1772" s="10"/>
      <c r="BG1772" s="10"/>
      <c r="BH1772" s="10"/>
    </row>
    <row r="1773" spans="1:60" s="83" customFormat="1" x14ac:dyDescent="0.25">
      <c r="A1773" s="91"/>
      <c r="B1773" s="92"/>
      <c r="O1773" s="10"/>
      <c r="P1773" s="10"/>
      <c r="Q1773" s="10"/>
      <c r="R1773" s="10"/>
      <c r="S1773" s="10"/>
      <c r="T1773" s="10"/>
      <c r="U1773" s="10"/>
      <c r="V1773" s="10"/>
      <c r="W1773" s="10"/>
      <c r="X1773" s="10"/>
      <c r="Y1773" s="10"/>
      <c r="Z1773" s="10"/>
      <c r="AA1773" s="10"/>
      <c r="AB1773" s="10"/>
      <c r="AC1773" s="10"/>
      <c r="AD1773" s="10"/>
      <c r="AE1773" s="10"/>
      <c r="AF1773" s="10"/>
      <c r="AG1773" s="10"/>
      <c r="AH1773" s="10"/>
      <c r="AI1773" s="10"/>
      <c r="AJ1773" s="10"/>
      <c r="AK1773" s="10"/>
      <c r="AL1773" s="10"/>
      <c r="AM1773" s="10"/>
      <c r="AN1773" s="10"/>
      <c r="AO1773" s="10"/>
      <c r="AP1773" s="10"/>
      <c r="AQ1773" s="10"/>
      <c r="AR1773" s="10"/>
      <c r="AS1773" s="10"/>
      <c r="AT1773" s="10"/>
      <c r="AU1773" s="10"/>
      <c r="AV1773" s="10"/>
      <c r="AW1773" s="10"/>
      <c r="AX1773" s="10"/>
      <c r="AY1773" s="10"/>
      <c r="AZ1773" s="10"/>
      <c r="BA1773" s="10"/>
      <c r="BB1773" s="10"/>
      <c r="BC1773" s="10"/>
      <c r="BD1773" s="10"/>
      <c r="BE1773" s="10"/>
      <c r="BF1773" s="10"/>
      <c r="BG1773" s="10"/>
      <c r="BH1773" s="10"/>
    </row>
    <row r="1774" spans="1:60" s="83" customFormat="1" x14ac:dyDescent="0.25">
      <c r="A1774" s="91"/>
      <c r="B1774" s="92"/>
      <c r="O1774" s="10"/>
      <c r="P1774" s="10"/>
      <c r="Q1774" s="10"/>
      <c r="R1774" s="10"/>
      <c r="S1774" s="10"/>
      <c r="T1774" s="10"/>
      <c r="U1774" s="10"/>
      <c r="V1774" s="10"/>
      <c r="W1774" s="10"/>
      <c r="X1774" s="10"/>
      <c r="Y1774" s="10"/>
      <c r="Z1774" s="10"/>
      <c r="AA1774" s="10"/>
      <c r="AB1774" s="10"/>
      <c r="AC1774" s="10"/>
      <c r="AD1774" s="10"/>
      <c r="AE1774" s="10"/>
      <c r="AF1774" s="10"/>
      <c r="AG1774" s="10"/>
      <c r="AH1774" s="10"/>
      <c r="AI1774" s="10"/>
      <c r="AJ1774" s="10"/>
      <c r="AK1774" s="10"/>
      <c r="AL1774" s="10"/>
      <c r="AM1774" s="10"/>
      <c r="AN1774" s="10"/>
      <c r="AO1774" s="10"/>
      <c r="AP1774" s="10"/>
      <c r="AQ1774" s="10"/>
      <c r="AR1774" s="10"/>
      <c r="AS1774" s="10"/>
      <c r="AT1774" s="10"/>
      <c r="AU1774" s="10"/>
      <c r="AV1774" s="10"/>
      <c r="AW1774" s="10"/>
      <c r="AX1774" s="10"/>
      <c r="AY1774" s="10"/>
      <c r="AZ1774" s="10"/>
      <c r="BA1774" s="10"/>
      <c r="BB1774" s="10"/>
      <c r="BC1774" s="10"/>
      <c r="BD1774" s="10"/>
      <c r="BE1774" s="10"/>
      <c r="BF1774" s="10"/>
      <c r="BG1774" s="10"/>
      <c r="BH1774" s="10"/>
    </row>
    <row r="1775" spans="1:60" s="83" customFormat="1" x14ac:dyDescent="0.25">
      <c r="A1775" s="91"/>
      <c r="B1775" s="92"/>
      <c r="O1775" s="10"/>
      <c r="P1775" s="10"/>
      <c r="Q1775" s="10"/>
      <c r="R1775" s="10"/>
      <c r="S1775" s="10"/>
      <c r="T1775" s="10"/>
      <c r="U1775" s="10"/>
      <c r="V1775" s="10"/>
      <c r="W1775" s="10"/>
      <c r="X1775" s="10"/>
      <c r="Y1775" s="10"/>
      <c r="Z1775" s="10"/>
      <c r="AA1775" s="10"/>
      <c r="AB1775" s="10"/>
      <c r="AC1775" s="10"/>
      <c r="AD1775" s="10"/>
      <c r="AE1775" s="10"/>
      <c r="AF1775" s="10"/>
      <c r="AG1775" s="10"/>
      <c r="AH1775" s="10"/>
      <c r="AI1775" s="10"/>
      <c r="AJ1775" s="10"/>
      <c r="AK1775" s="10"/>
      <c r="AL1775" s="10"/>
      <c r="AM1775" s="10"/>
      <c r="AN1775" s="10"/>
      <c r="AO1775" s="10"/>
      <c r="AP1775" s="10"/>
      <c r="AQ1775" s="10"/>
      <c r="AR1775" s="10"/>
      <c r="AS1775" s="10"/>
      <c r="AT1775" s="10"/>
      <c r="AU1775" s="10"/>
      <c r="AV1775" s="10"/>
      <c r="AW1775" s="10"/>
      <c r="AX1775" s="10"/>
      <c r="AY1775" s="10"/>
      <c r="AZ1775" s="10"/>
      <c r="BA1775" s="10"/>
      <c r="BB1775" s="10"/>
      <c r="BC1775" s="10"/>
      <c r="BD1775" s="10"/>
      <c r="BE1775" s="10"/>
      <c r="BF1775" s="10"/>
      <c r="BG1775" s="10"/>
      <c r="BH1775" s="10"/>
    </row>
    <row r="1776" spans="1:60" s="83" customFormat="1" x14ac:dyDescent="0.25">
      <c r="A1776" s="91"/>
      <c r="B1776" s="92"/>
      <c r="O1776" s="10"/>
      <c r="P1776" s="10"/>
      <c r="Q1776" s="10"/>
      <c r="R1776" s="10"/>
      <c r="S1776" s="10"/>
      <c r="T1776" s="10"/>
      <c r="U1776" s="10"/>
      <c r="V1776" s="10"/>
      <c r="W1776" s="10"/>
      <c r="X1776" s="10"/>
      <c r="Y1776" s="10"/>
      <c r="Z1776" s="10"/>
      <c r="AA1776" s="10"/>
      <c r="AB1776" s="10"/>
      <c r="AC1776" s="10"/>
      <c r="AD1776" s="10"/>
      <c r="AE1776" s="10"/>
      <c r="AF1776" s="10"/>
      <c r="AG1776" s="10"/>
      <c r="AH1776" s="10"/>
      <c r="AI1776" s="10"/>
      <c r="AJ1776" s="10"/>
      <c r="AK1776" s="10"/>
      <c r="AL1776" s="10"/>
      <c r="AM1776" s="10"/>
      <c r="AN1776" s="10"/>
      <c r="AO1776" s="10"/>
      <c r="AP1776" s="10"/>
      <c r="AQ1776" s="10"/>
      <c r="AR1776" s="10"/>
      <c r="AS1776" s="10"/>
      <c r="AT1776" s="10"/>
      <c r="AU1776" s="10"/>
      <c r="AV1776" s="10"/>
      <c r="AW1776" s="10"/>
      <c r="AX1776" s="10"/>
      <c r="AY1776" s="10"/>
      <c r="AZ1776" s="10"/>
      <c r="BA1776" s="10"/>
      <c r="BB1776" s="10"/>
      <c r="BC1776" s="10"/>
      <c r="BD1776" s="10"/>
      <c r="BE1776" s="10"/>
      <c r="BF1776" s="10"/>
      <c r="BG1776" s="10"/>
      <c r="BH1776" s="10"/>
    </row>
    <row r="1777" spans="1:60" s="83" customFormat="1" x14ac:dyDescent="0.25">
      <c r="A1777" s="91"/>
      <c r="B1777" s="92"/>
      <c r="O1777" s="10"/>
      <c r="P1777" s="10"/>
      <c r="Q1777" s="10"/>
      <c r="R1777" s="10"/>
      <c r="S1777" s="10"/>
      <c r="T1777" s="10"/>
      <c r="U1777" s="10"/>
      <c r="V1777" s="10"/>
      <c r="W1777" s="10"/>
      <c r="X1777" s="10"/>
      <c r="Y1777" s="10"/>
      <c r="Z1777" s="10"/>
      <c r="AA1777" s="10"/>
      <c r="AB1777" s="10"/>
      <c r="AC1777" s="10"/>
      <c r="AD1777" s="10"/>
      <c r="AE1777" s="10"/>
      <c r="AF1777" s="10"/>
      <c r="AG1777" s="10"/>
      <c r="AH1777" s="10"/>
      <c r="AI1777" s="10"/>
      <c r="AJ1777" s="10"/>
      <c r="AK1777" s="10"/>
      <c r="AL1777" s="10"/>
      <c r="AM1777" s="10"/>
      <c r="AN1777" s="10"/>
      <c r="AO1777" s="10"/>
      <c r="AP1777" s="10"/>
      <c r="AQ1777" s="10"/>
      <c r="AR1777" s="10"/>
      <c r="AS1777" s="10"/>
      <c r="AT1777" s="10"/>
      <c r="AU1777" s="10"/>
      <c r="AV1777" s="10"/>
      <c r="AW1777" s="10"/>
      <c r="AX1777" s="10"/>
      <c r="AY1777" s="10"/>
      <c r="AZ1777" s="10"/>
      <c r="BA1777" s="10"/>
      <c r="BB1777" s="10"/>
      <c r="BC1777" s="10"/>
      <c r="BD1777" s="10"/>
      <c r="BE1777" s="10"/>
      <c r="BF1777" s="10"/>
      <c r="BG1777" s="10"/>
      <c r="BH1777" s="10"/>
    </row>
    <row r="1778" spans="1:60" s="83" customFormat="1" x14ac:dyDescent="0.25">
      <c r="A1778" s="91"/>
      <c r="B1778" s="92"/>
      <c r="O1778" s="10"/>
      <c r="P1778" s="10"/>
      <c r="Q1778" s="10"/>
      <c r="R1778" s="10"/>
      <c r="S1778" s="10"/>
      <c r="T1778" s="10"/>
      <c r="U1778" s="10"/>
      <c r="V1778" s="10"/>
      <c r="W1778" s="10"/>
      <c r="X1778" s="10"/>
      <c r="Y1778" s="10"/>
      <c r="Z1778" s="10"/>
      <c r="AA1778" s="10"/>
      <c r="AB1778" s="10"/>
      <c r="AC1778" s="10"/>
      <c r="AD1778" s="10"/>
      <c r="AE1778" s="10"/>
      <c r="AF1778" s="10"/>
      <c r="AG1778" s="10"/>
      <c r="AH1778" s="10"/>
      <c r="AI1778" s="10"/>
      <c r="AJ1778" s="10"/>
      <c r="AK1778" s="10"/>
      <c r="AL1778" s="10"/>
      <c r="AM1778" s="10"/>
      <c r="AN1778" s="10"/>
      <c r="AO1778" s="10"/>
      <c r="AP1778" s="10"/>
      <c r="AQ1778" s="10"/>
      <c r="AR1778" s="10"/>
      <c r="AS1778" s="10"/>
      <c r="AT1778" s="10"/>
      <c r="AU1778" s="10"/>
      <c r="AV1778" s="10"/>
      <c r="AW1778" s="10"/>
      <c r="AX1778" s="10"/>
      <c r="AY1778" s="10"/>
      <c r="AZ1778" s="10"/>
      <c r="BA1778" s="10"/>
      <c r="BB1778" s="10"/>
      <c r="BC1778" s="10"/>
      <c r="BD1778" s="10"/>
      <c r="BE1778" s="10"/>
      <c r="BF1778" s="10"/>
      <c r="BG1778" s="10"/>
      <c r="BH1778" s="10"/>
    </row>
    <row r="1779" spans="1:60" s="83" customFormat="1" x14ac:dyDescent="0.25">
      <c r="A1779" s="91"/>
      <c r="B1779" s="92"/>
      <c r="O1779" s="10"/>
      <c r="P1779" s="10"/>
      <c r="Q1779" s="10"/>
      <c r="R1779" s="10"/>
      <c r="S1779" s="10"/>
      <c r="T1779" s="10"/>
      <c r="U1779" s="10"/>
      <c r="V1779" s="10"/>
      <c r="W1779" s="10"/>
      <c r="X1779" s="10"/>
      <c r="Y1779" s="10"/>
      <c r="Z1779" s="10"/>
      <c r="AA1779" s="10"/>
      <c r="AB1779" s="10"/>
      <c r="AC1779" s="10"/>
      <c r="AD1779" s="10"/>
      <c r="AE1779" s="10"/>
      <c r="AF1779" s="10"/>
      <c r="AG1779" s="10"/>
      <c r="AH1779" s="10"/>
      <c r="AI1779" s="10"/>
      <c r="AJ1779" s="10"/>
      <c r="AK1779" s="10"/>
      <c r="AL1779" s="10"/>
      <c r="AM1779" s="10"/>
      <c r="AN1779" s="10"/>
      <c r="AO1779" s="10"/>
      <c r="AP1779" s="10"/>
      <c r="AQ1779" s="10"/>
      <c r="AR1779" s="10"/>
      <c r="AS1779" s="10"/>
      <c r="AT1779" s="10"/>
      <c r="AU1779" s="10"/>
      <c r="AV1779" s="10"/>
      <c r="AW1779" s="10"/>
      <c r="AX1779" s="10"/>
      <c r="AY1779" s="10"/>
      <c r="AZ1779" s="10"/>
      <c r="BA1779" s="10"/>
      <c r="BB1779" s="10"/>
      <c r="BC1779" s="10"/>
      <c r="BD1779" s="10"/>
      <c r="BE1779" s="10"/>
      <c r="BF1779" s="10"/>
      <c r="BG1779" s="10"/>
      <c r="BH1779" s="10"/>
    </row>
    <row r="1780" spans="1:60" s="83" customFormat="1" x14ac:dyDescent="0.25">
      <c r="A1780" s="91"/>
      <c r="B1780" s="92"/>
      <c r="O1780" s="10"/>
      <c r="P1780" s="10"/>
      <c r="Q1780" s="10"/>
      <c r="R1780" s="10"/>
      <c r="S1780" s="10"/>
      <c r="T1780" s="10"/>
      <c r="U1780" s="10"/>
      <c r="V1780" s="10"/>
      <c r="W1780" s="10"/>
      <c r="X1780" s="10"/>
      <c r="Y1780" s="10"/>
      <c r="Z1780" s="10"/>
      <c r="AA1780" s="10"/>
      <c r="AB1780" s="10"/>
      <c r="AC1780" s="10"/>
      <c r="AD1780" s="10"/>
      <c r="AE1780" s="10"/>
      <c r="AF1780" s="10"/>
      <c r="AG1780" s="10"/>
      <c r="AH1780" s="10"/>
      <c r="AI1780" s="10"/>
      <c r="AJ1780" s="10"/>
      <c r="AK1780" s="10"/>
      <c r="AL1780" s="10"/>
      <c r="AM1780" s="10"/>
      <c r="AN1780" s="10"/>
      <c r="AO1780" s="10"/>
      <c r="AP1780" s="10"/>
      <c r="AQ1780" s="10"/>
      <c r="AR1780" s="10"/>
      <c r="AS1780" s="10"/>
      <c r="AT1780" s="10"/>
      <c r="AU1780" s="10"/>
      <c r="AV1780" s="10"/>
      <c r="AW1780" s="10"/>
      <c r="AX1780" s="10"/>
      <c r="AY1780" s="10"/>
      <c r="AZ1780" s="10"/>
      <c r="BA1780" s="10"/>
      <c r="BB1780" s="10"/>
      <c r="BC1780" s="10"/>
      <c r="BD1780" s="10"/>
      <c r="BE1780" s="10"/>
      <c r="BF1780" s="10"/>
      <c r="BG1780" s="10"/>
      <c r="BH1780" s="10"/>
    </row>
    <row r="1781" spans="1:60" s="83" customFormat="1" x14ac:dyDescent="0.25">
      <c r="A1781" s="91"/>
      <c r="B1781" s="92"/>
      <c r="O1781" s="10"/>
      <c r="P1781" s="10"/>
      <c r="Q1781" s="10"/>
      <c r="R1781" s="10"/>
      <c r="S1781" s="10"/>
      <c r="T1781" s="10"/>
      <c r="U1781" s="10"/>
      <c r="V1781" s="10"/>
      <c r="W1781" s="10"/>
      <c r="X1781" s="10"/>
      <c r="Y1781" s="10"/>
      <c r="Z1781" s="10"/>
      <c r="AA1781" s="10"/>
      <c r="AB1781" s="10"/>
      <c r="AC1781" s="10"/>
      <c r="AD1781" s="10"/>
      <c r="AE1781" s="10"/>
      <c r="AF1781" s="10"/>
      <c r="AG1781" s="10"/>
      <c r="AH1781" s="10"/>
      <c r="AI1781" s="10"/>
      <c r="AJ1781" s="10"/>
      <c r="AK1781" s="10"/>
      <c r="AL1781" s="10"/>
      <c r="AM1781" s="10"/>
      <c r="AN1781" s="10"/>
      <c r="AO1781" s="10"/>
      <c r="AP1781" s="10"/>
      <c r="AQ1781" s="10"/>
      <c r="AR1781" s="10"/>
      <c r="AS1781" s="10"/>
      <c r="AT1781" s="10"/>
      <c r="AU1781" s="10"/>
      <c r="AV1781" s="10"/>
      <c r="AW1781" s="10"/>
      <c r="AX1781" s="10"/>
      <c r="AY1781" s="10"/>
      <c r="AZ1781" s="10"/>
      <c r="BA1781" s="10"/>
      <c r="BB1781" s="10"/>
      <c r="BC1781" s="10"/>
      <c r="BD1781" s="10"/>
      <c r="BE1781" s="10"/>
      <c r="BF1781" s="10"/>
      <c r="BG1781" s="10"/>
      <c r="BH1781" s="10"/>
    </row>
    <row r="1782" spans="1:60" s="83" customFormat="1" x14ac:dyDescent="0.25">
      <c r="A1782" s="91"/>
      <c r="B1782" s="92"/>
      <c r="O1782" s="10"/>
      <c r="P1782" s="10"/>
      <c r="Q1782" s="10"/>
      <c r="R1782" s="10"/>
      <c r="S1782" s="10"/>
      <c r="T1782" s="10"/>
      <c r="U1782" s="10"/>
      <c r="V1782" s="10"/>
      <c r="W1782" s="10"/>
      <c r="X1782" s="10"/>
      <c r="Y1782" s="10"/>
      <c r="Z1782" s="10"/>
      <c r="AA1782" s="10"/>
      <c r="AB1782" s="10"/>
      <c r="AC1782" s="10"/>
      <c r="AD1782" s="10"/>
      <c r="AE1782" s="10"/>
      <c r="AF1782" s="10"/>
      <c r="AG1782" s="10"/>
      <c r="AH1782" s="10"/>
      <c r="AI1782" s="10"/>
      <c r="AJ1782" s="10"/>
      <c r="AK1782" s="10"/>
      <c r="AL1782" s="10"/>
      <c r="AM1782" s="10"/>
      <c r="AN1782" s="10"/>
      <c r="AO1782" s="10"/>
      <c r="AP1782" s="10"/>
      <c r="AQ1782" s="10"/>
      <c r="AR1782" s="10"/>
      <c r="AS1782" s="10"/>
      <c r="AT1782" s="10"/>
      <c r="AU1782" s="10"/>
      <c r="AV1782" s="10"/>
      <c r="AW1782" s="10"/>
      <c r="AX1782" s="10"/>
      <c r="AY1782" s="10"/>
      <c r="AZ1782" s="10"/>
      <c r="BA1782" s="10"/>
      <c r="BB1782" s="10"/>
      <c r="BC1782" s="10"/>
      <c r="BD1782" s="10"/>
      <c r="BE1782" s="10"/>
      <c r="BF1782" s="10"/>
      <c r="BG1782" s="10"/>
      <c r="BH1782" s="10"/>
    </row>
    <row r="1783" spans="1:60" s="83" customFormat="1" x14ac:dyDescent="0.25">
      <c r="A1783" s="91"/>
      <c r="B1783" s="92"/>
      <c r="O1783" s="10"/>
      <c r="P1783" s="10"/>
      <c r="Q1783" s="10"/>
      <c r="R1783" s="10"/>
      <c r="S1783" s="10"/>
      <c r="T1783" s="10"/>
      <c r="U1783" s="10"/>
      <c r="V1783" s="10"/>
      <c r="W1783" s="10"/>
      <c r="X1783" s="10"/>
      <c r="Y1783" s="10"/>
      <c r="Z1783" s="10"/>
      <c r="AA1783" s="10"/>
      <c r="AB1783" s="10"/>
      <c r="AC1783" s="10"/>
      <c r="AD1783" s="10"/>
      <c r="AE1783" s="10"/>
      <c r="AF1783" s="10"/>
      <c r="AG1783" s="10"/>
      <c r="AH1783" s="10"/>
      <c r="AI1783" s="10"/>
      <c r="AJ1783" s="10"/>
      <c r="AK1783" s="10"/>
      <c r="AL1783" s="10"/>
      <c r="AM1783" s="10"/>
      <c r="AN1783" s="10"/>
      <c r="AO1783" s="10"/>
      <c r="AP1783" s="10"/>
      <c r="AQ1783" s="10"/>
      <c r="AR1783" s="10"/>
      <c r="AS1783" s="10"/>
      <c r="AT1783" s="10"/>
      <c r="AU1783" s="10"/>
      <c r="AV1783" s="10"/>
      <c r="AW1783" s="10"/>
      <c r="AX1783" s="10"/>
      <c r="AY1783" s="10"/>
      <c r="AZ1783" s="10"/>
      <c r="BA1783" s="10"/>
      <c r="BB1783" s="10"/>
      <c r="BC1783" s="10"/>
      <c r="BD1783" s="10"/>
      <c r="BE1783" s="10"/>
      <c r="BF1783" s="10"/>
      <c r="BG1783" s="10"/>
      <c r="BH1783" s="10"/>
    </row>
    <row r="1784" spans="1:60" s="83" customFormat="1" x14ac:dyDescent="0.25">
      <c r="A1784" s="91"/>
      <c r="B1784" s="92"/>
      <c r="O1784" s="10"/>
      <c r="P1784" s="10"/>
      <c r="Q1784" s="10"/>
      <c r="R1784" s="10"/>
      <c r="S1784" s="10"/>
      <c r="T1784" s="10"/>
      <c r="U1784" s="10"/>
      <c r="V1784" s="10"/>
      <c r="W1784" s="10"/>
      <c r="X1784" s="10"/>
      <c r="Y1784" s="10"/>
      <c r="Z1784" s="10"/>
      <c r="AA1784" s="10"/>
      <c r="AB1784" s="10"/>
      <c r="AC1784" s="10"/>
      <c r="AD1784" s="10"/>
      <c r="AE1784" s="10"/>
      <c r="AF1784" s="10"/>
      <c r="AG1784" s="10"/>
      <c r="AH1784" s="10"/>
      <c r="AI1784" s="10"/>
      <c r="AJ1784" s="10"/>
      <c r="AK1784" s="10"/>
      <c r="AL1784" s="10"/>
      <c r="AM1784" s="10"/>
      <c r="AN1784" s="10"/>
      <c r="AO1784" s="10"/>
      <c r="AP1784" s="10"/>
      <c r="AQ1784" s="10"/>
      <c r="AR1784" s="10"/>
      <c r="AS1784" s="10"/>
      <c r="AT1784" s="10"/>
      <c r="AU1784" s="10"/>
      <c r="AV1784" s="10"/>
      <c r="AW1784" s="10"/>
      <c r="AX1784" s="10"/>
      <c r="AY1784" s="10"/>
      <c r="AZ1784" s="10"/>
      <c r="BA1784" s="10"/>
      <c r="BB1784" s="10"/>
      <c r="BC1784" s="10"/>
      <c r="BD1784" s="10"/>
      <c r="BE1784" s="10"/>
      <c r="BF1784" s="10"/>
      <c r="BG1784" s="10"/>
      <c r="BH1784" s="10"/>
    </row>
    <row r="1785" spans="1:60" s="83" customFormat="1" x14ac:dyDescent="0.25">
      <c r="A1785" s="91"/>
      <c r="B1785" s="92"/>
      <c r="O1785" s="10"/>
      <c r="P1785" s="10"/>
      <c r="Q1785" s="10"/>
      <c r="R1785" s="10"/>
      <c r="S1785" s="10"/>
      <c r="T1785" s="10"/>
      <c r="U1785" s="10"/>
      <c r="V1785" s="10"/>
      <c r="W1785" s="10"/>
      <c r="X1785" s="10"/>
      <c r="Y1785" s="10"/>
      <c r="Z1785" s="10"/>
      <c r="AA1785" s="10"/>
      <c r="AB1785" s="10"/>
      <c r="AC1785" s="10"/>
      <c r="AD1785" s="10"/>
      <c r="AE1785" s="10"/>
      <c r="AF1785" s="10"/>
      <c r="AG1785" s="10"/>
      <c r="AH1785" s="10"/>
      <c r="AI1785" s="10"/>
      <c r="AJ1785" s="10"/>
      <c r="AK1785" s="10"/>
      <c r="AL1785" s="10"/>
      <c r="AM1785" s="10"/>
      <c r="AN1785" s="10"/>
      <c r="AO1785" s="10"/>
      <c r="AP1785" s="10"/>
      <c r="AQ1785" s="10"/>
      <c r="AR1785" s="10"/>
      <c r="AS1785" s="10"/>
      <c r="AT1785" s="10"/>
      <c r="AU1785" s="10"/>
      <c r="AV1785" s="10"/>
      <c r="AW1785" s="10"/>
      <c r="AX1785" s="10"/>
      <c r="AY1785" s="10"/>
      <c r="AZ1785" s="10"/>
      <c r="BA1785" s="10"/>
      <c r="BB1785" s="10"/>
      <c r="BC1785" s="10"/>
      <c r="BD1785" s="10"/>
      <c r="BE1785" s="10"/>
      <c r="BF1785" s="10"/>
      <c r="BG1785" s="10"/>
      <c r="BH1785" s="10"/>
    </row>
    <row r="1786" spans="1:60" s="83" customFormat="1" x14ac:dyDescent="0.25">
      <c r="A1786" s="91"/>
      <c r="B1786" s="92"/>
      <c r="O1786" s="10"/>
      <c r="P1786" s="10"/>
      <c r="Q1786" s="10"/>
      <c r="R1786" s="10"/>
      <c r="S1786" s="10"/>
      <c r="T1786" s="10"/>
      <c r="U1786" s="10"/>
      <c r="V1786" s="10"/>
      <c r="W1786" s="10"/>
      <c r="X1786" s="10"/>
      <c r="Y1786" s="10"/>
      <c r="Z1786" s="10"/>
      <c r="AA1786" s="10"/>
      <c r="AB1786" s="10"/>
      <c r="AC1786" s="10"/>
      <c r="AD1786" s="10"/>
      <c r="AE1786" s="10"/>
      <c r="AF1786" s="10"/>
      <c r="AG1786" s="10"/>
      <c r="AH1786" s="10"/>
      <c r="AI1786" s="10"/>
      <c r="AJ1786" s="10"/>
      <c r="AK1786" s="10"/>
      <c r="AL1786" s="10"/>
      <c r="AM1786" s="10"/>
      <c r="AN1786" s="10"/>
      <c r="AO1786" s="10"/>
      <c r="AP1786" s="10"/>
      <c r="AQ1786" s="10"/>
      <c r="AR1786" s="10"/>
      <c r="AS1786" s="10"/>
      <c r="AT1786" s="10"/>
      <c r="AU1786" s="10"/>
      <c r="AV1786" s="10"/>
      <c r="AW1786" s="10"/>
      <c r="AX1786" s="10"/>
      <c r="AY1786" s="10"/>
      <c r="AZ1786" s="10"/>
      <c r="BA1786" s="10"/>
      <c r="BB1786" s="10"/>
      <c r="BC1786" s="10"/>
      <c r="BD1786" s="10"/>
      <c r="BE1786" s="10"/>
      <c r="BF1786" s="10"/>
      <c r="BG1786" s="10"/>
      <c r="BH1786" s="10"/>
    </row>
    <row r="1787" spans="1:60" s="83" customFormat="1" x14ac:dyDescent="0.25">
      <c r="A1787" s="91"/>
      <c r="B1787" s="92"/>
      <c r="O1787" s="10"/>
      <c r="P1787" s="10"/>
      <c r="Q1787" s="10"/>
      <c r="R1787" s="10"/>
      <c r="S1787" s="10"/>
      <c r="T1787" s="10"/>
      <c r="U1787" s="10"/>
      <c r="V1787" s="10"/>
      <c r="W1787" s="10"/>
      <c r="X1787" s="10"/>
      <c r="Y1787" s="10"/>
      <c r="Z1787" s="10"/>
      <c r="AA1787" s="10"/>
      <c r="AB1787" s="10"/>
      <c r="AC1787" s="10"/>
      <c r="AD1787" s="10"/>
      <c r="AE1787" s="10"/>
      <c r="AF1787" s="10"/>
      <c r="AG1787" s="10"/>
      <c r="AH1787" s="10"/>
      <c r="AI1787" s="10"/>
      <c r="AJ1787" s="10"/>
      <c r="AK1787" s="10"/>
      <c r="AL1787" s="10"/>
      <c r="AM1787" s="10"/>
      <c r="AN1787" s="10"/>
      <c r="AO1787" s="10"/>
      <c r="AP1787" s="10"/>
      <c r="AQ1787" s="10"/>
      <c r="AR1787" s="10"/>
      <c r="AS1787" s="10"/>
      <c r="AT1787" s="10"/>
      <c r="AU1787" s="10"/>
      <c r="AV1787" s="10"/>
      <c r="AW1787" s="10"/>
      <c r="AX1787" s="10"/>
      <c r="AY1787" s="10"/>
      <c r="AZ1787" s="10"/>
      <c r="BA1787" s="10"/>
      <c r="BB1787" s="10"/>
      <c r="BC1787" s="10"/>
      <c r="BD1787" s="10"/>
      <c r="BE1787" s="10"/>
      <c r="BF1787" s="10"/>
      <c r="BG1787" s="10"/>
      <c r="BH1787" s="10"/>
    </row>
    <row r="1788" spans="1:60" s="83" customFormat="1" x14ac:dyDescent="0.25">
      <c r="A1788" s="91"/>
      <c r="B1788" s="92"/>
      <c r="O1788" s="10"/>
      <c r="P1788" s="10"/>
      <c r="Q1788" s="10"/>
      <c r="R1788" s="10"/>
      <c r="S1788" s="10"/>
      <c r="T1788" s="10"/>
      <c r="U1788" s="10"/>
      <c r="V1788" s="10"/>
      <c r="W1788" s="10"/>
      <c r="X1788" s="10"/>
      <c r="Y1788" s="10"/>
      <c r="Z1788" s="10"/>
      <c r="AA1788" s="10"/>
      <c r="AB1788" s="10"/>
      <c r="AC1788" s="10"/>
      <c r="AD1788" s="10"/>
      <c r="AE1788" s="10"/>
      <c r="AF1788" s="10"/>
      <c r="AG1788" s="10"/>
      <c r="AH1788" s="10"/>
      <c r="AI1788" s="10"/>
      <c r="AJ1788" s="10"/>
      <c r="AK1788" s="10"/>
      <c r="AL1788" s="10"/>
      <c r="AM1788" s="10"/>
      <c r="AN1788" s="10"/>
      <c r="AO1788" s="10"/>
      <c r="AP1788" s="10"/>
      <c r="AQ1788" s="10"/>
      <c r="AR1788" s="10"/>
      <c r="AS1788" s="10"/>
      <c r="AT1788" s="10"/>
      <c r="AU1788" s="10"/>
      <c r="AV1788" s="10"/>
      <c r="AW1788" s="10"/>
      <c r="AX1788" s="10"/>
      <c r="AY1788" s="10"/>
      <c r="AZ1788" s="10"/>
      <c r="BA1788" s="10"/>
      <c r="BB1788" s="10"/>
      <c r="BC1788" s="10"/>
      <c r="BD1788" s="10"/>
      <c r="BE1788" s="10"/>
      <c r="BF1788" s="10"/>
      <c r="BG1788" s="10"/>
      <c r="BH1788" s="10"/>
    </row>
    <row r="1789" spans="1:60" x14ac:dyDescent="0.25">
      <c r="B1789" s="114"/>
      <c r="C1789" s="115"/>
    </row>
  </sheetData>
  <mergeCells count="1">
    <mergeCell ref="A1:B1"/>
  </mergeCells>
  <conditionalFormatting sqref="C83:P92">
    <cfRule type="cellIs" dxfId="25" priority="2" operator="lessThan">
      <formula>0</formula>
    </cfRule>
  </conditionalFormatting>
  <conditionalFormatting sqref="B83:P92">
    <cfRule type="cellIs" dxfId="24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abSelected="1" workbookViewId="0">
      <selection activeCell="G31" sqref="G31"/>
    </sheetView>
  </sheetViews>
  <sheetFormatPr defaultRowHeight="15" x14ac:dyDescent="0.25"/>
  <cols>
    <col min="1" max="1" width="17.5703125" bestFit="1" customWidth="1"/>
    <col min="6" max="6" width="15.140625" bestFit="1" customWidth="1"/>
    <col min="7" max="7" width="17" bestFit="1" customWidth="1"/>
    <col min="8" max="8" width="12" bestFit="1" customWidth="1"/>
    <col min="10" max="10" width="15" bestFit="1" customWidth="1"/>
    <col min="12" max="12" width="19.5703125" bestFit="1" customWidth="1"/>
    <col min="13" max="13" width="16.140625" bestFit="1" customWidth="1"/>
  </cols>
  <sheetData>
    <row r="1" spans="1:29" x14ac:dyDescent="0.25">
      <c r="A1" s="117">
        <v>41704</v>
      </c>
      <c r="B1" s="118" t="s">
        <v>68</v>
      </c>
      <c r="C1" s="118" t="s">
        <v>69</v>
      </c>
      <c r="D1" s="118"/>
      <c r="E1" s="118" t="s">
        <v>8</v>
      </c>
      <c r="F1" s="119">
        <f>SUMIFS([1]ЖО!$G$5:$G$577570,[1]ЖО!$C$5:$C$577570,$B1,[1]ЖО!$H$5:$H$577570,20)</f>
        <v>9879269</v>
      </c>
      <c r="G1" s="119">
        <f>SUMIFS([1]ЖО!$G$5:$G$577570,[1]ЖО!$C$5:$C$577570,$B1,[1]ЖО!$H$5:$H$577570,60,[1]ЖО!$I$5:$I$577570,50)+SUMIFS([1]ЖО!$G$5:$G$577570,[1]ЖО!$C$5:$C$577570,$B1,[1]ЖО!$H$5:$H$577570,60,[1]ЖО!$I$5:$I$577570,51)+SUMIFS([1]ЖО!$G$5:$G$577570,[1]ЖО!$C$5:$C$577570,$B1,[1]ЖО!$H$5:$H$577570,60,[1]ЖО!$I$5:$I$577570,74)+SUMIFS([1]ЖО!$G$5:$G$577570,[1]ЖО!$C$5:$C$577570,$B1,[1]ЖО!$H$5:$H$577570,60,[1]ЖО!$I$5:$I$577570,57)-SUMIFS([1]ЖО!$G$5:$G$577570,[1]ЖО!$C$5:$C$577570,$B1,[1]ЖО!$H$5:$H$577570,50,[1]ЖО!$I$5:$I$577570,60)-SUMIFS([1]ЖО!$G$5:$G$577570,[1]ЖО!$C$5:$C$577570,$B1,[1]ЖО!$H$5:$H$577570,51,[1]ЖО!$I$5:$I$577570,60)-SUMIFS([1]ЖО!$G$5:$G$577570,[1]ЖО!$C$5:$C$577570,$B1,[1]ЖО!$H$5:$H$577570,74,[1]ЖО!$I$5:$I$577570,60)-SUMIFS([1]ЖО!$G$5:$G$577570,[1]ЖО!$C$5:$C$577570,$B1,[1]ЖО!$H$5:$H$577570,57,[1]ЖО!$I$5:$I$577570,60)</f>
        <v>9879268.6799999997</v>
      </c>
      <c r="H1" s="119">
        <f t="shared" ref="H1:H6" si="0">F1-G1</f>
        <v>0.32000000029802322</v>
      </c>
      <c r="I1" s="119"/>
      <c r="J1" s="120">
        <f>SUMIFS([1]ЖО!$G$5:$G$38516,[1]ЖО!$H$5:$H$38516,62,[1]ЖО!$C$5:$C$38516,$B1)</f>
        <v>9879269</v>
      </c>
      <c r="K1" s="119"/>
      <c r="L1" s="119">
        <f>SUMIFS([1]ЖО!$G$5:$G$38516,[1]ЖО!$I$5:$I$38516,62,[1]ЖО!$C$5:$C$38516,$B1)</f>
        <v>9743146.7499999981</v>
      </c>
      <c r="M1" s="121">
        <f t="shared" ref="M1:M6" si="1">J1-L1</f>
        <v>136122.25000000186</v>
      </c>
      <c r="N1" s="122"/>
      <c r="O1" s="122"/>
      <c r="P1" s="119">
        <f>J1-F1</f>
        <v>0</v>
      </c>
      <c r="Q1" s="123">
        <f>IF(OR(J1&gt;0,J1&lt;0),P1/J1,"-")</f>
        <v>0</v>
      </c>
      <c r="R1" s="124"/>
      <c r="S1" s="124"/>
      <c r="T1" s="124"/>
      <c r="U1" s="124"/>
      <c r="V1" s="125"/>
      <c r="W1" s="126"/>
      <c r="X1" s="127"/>
      <c r="Y1" s="128"/>
      <c r="Z1" s="126"/>
      <c r="AA1" s="127"/>
      <c r="AB1" s="129"/>
      <c r="AC1" s="130"/>
    </row>
    <row r="2" spans="1:29" x14ac:dyDescent="0.25">
      <c r="A2" s="131"/>
      <c r="B2" s="132" t="s">
        <v>18</v>
      </c>
      <c r="C2" s="132"/>
      <c r="D2" s="132"/>
      <c r="E2" s="132" t="s">
        <v>8</v>
      </c>
      <c r="F2" s="133">
        <f>SUMIFS([1]ЖО!$G$5:$G$577570,[1]ЖО!$C$5:$C$577570,$B2,[1]ЖО!$H$5:$H$577570,26)</f>
        <v>11870223.759946235</v>
      </c>
      <c r="G2" s="134">
        <f>SUMIFS([1]ЖО!$G$5:$G$577570,[1]ЖО!$C$5:$C$577570,$B2,[1]ЖО!$I$5:$I$577570,50)+SUMIFS([1]ЖО!$G$5:$G$577570,[1]ЖО!$C$5:$C$577570,$B2,[1]ЖО!$I$5:$I$577570,51)+SUMIFS([1]ЖО!$G$5:$G$577570,[1]ЖО!$C$5:$C$577570,$B2,[1]ЖО!$I$5:$I$577570,55)-SUMIFS([1]ЖО!$G$5:$G$577570,[1]ЖО!$C$5:$C$577570,$B2,[1]ЖО!$H$5:$H$577570,50)-SUMIFS([1]ЖО!$G$5:$G$577570,[1]ЖО!$C$5:$C$577570,$B2,[1]ЖО!$H$5:$H$577570,51)-SUMIFS([1]ЖО!$G$5:$G$577570,[1]ЖО!$C$5:$C$577570,$B2,[1]ЖО!$H$5:$H$577570,55)</f>
        <v>11837762.609946238</v>
      </c>
      <c r="H2" s="135">
        <f t="shared" si="0"/>
        <v>32461.149999996647</v>
      </c>
      <c r="I2" s="136"/>
      <c r="J2" s="137">
        <f>SUMIFS([1]ЖО!$G$5:$G$38516,[1]ЖО!$H$5:$H$38516,62,[1]ЖО!$C$5:$C$38516,$B2)</f>
        <v>1680</v>
      </c>
      <c r="K2" s="138"/>
      <c r="L2" s="138">
        <f>SUMIFS([1]ЖО!$G$5:$G$38516,[1]ЖО!$I$5:$I$38516,62,[1]ЖО!$C$5:$C$38516,$B2)</f>
        <v>1680</v>
      </c>
      <c r="M2" s="139">
        <f t="shared" si="1"/>
        <v>0</v>
      </c>
      <c r="N2" s="140">
        <f>IF(J2=0,K2-M2,0)</f>
        <v>0</v>
      </c>
      <c r="O2" s="140"/>
      <c r="P2" s="133">
        <f>IF(J2=0,K2-F2-I2-U2,J2-F2-I2-U2)</f>
        <v>-11868543.759946235</v>
      </c>
      <c r="Q2" s="141">
        <f>IF(OR(J2&gt;0,J2&lt;0),P2/J2,"-")</f>
        <v>-7064.6093809203776</v>
      </c>
      <c r="R2" s="142"/>
      <c r="S2" s="142"/>
      <c r="T2" s="142"/>
      <c r="U2" s="143">
        <f>T2-SUMIFS([1]ЖО!$G$5:$G$38516,[1]ЖО!$I$5:$I$38516,50,[1]ЖО!$C$5:$C$38516,$B2,[1]ЖО!$D$5:$D$38516,$T$9)</f>
        <v>0</v>
      </c>
      <c r="V2" s="144"/>
      <c r="W2" s="145"/>
      <c r="X2" s="143">
        <f>W2-SUMIFS([1]ЖО!$G$5:$G$38516,[1]ЖО!$I$5:$I$38516,50,[1]ЖО!$C$5:$C$38516,$B2,[1]ЖО!$D$5:$D$38516,$V$9)</f>
        <v>0</v>
      </c>
      <c r="Y2" s="144"/>
      <c r="Z2" s="145"/>
      <c r="AA2" s="143">
        <f>Z2-SUMIFS([1]ЖО!$G$5:$G$38516,[1]ЖО!$I$5:$I$38516,50,[1]ЖО!$C$5:$C$38516,$B2,[1]ЖО!$D$5:$D$38516,$Y$9)</f>
        <v>0</v>
      </c>
      <c r="AB2" s="146"/>
      <c r="AC2" s="147"/>
    </row>
    <row r="3" spans="1:29" x14ac:dyDescent="0.25">
      <c r="A3" s="131"/>
      <c r="B3" s="148" t="s">
        <v>39</v>
      </c>
      <c r="C3" s="132"/>
      <c r="D3" s="132"/>
      <c r="E3" s="132" t="s">
        <v>9</v>
      </c>
      <c r="F3" s="133">
        <f>SUMIFS([1]ЖО!$G$5:$G$577570,[1]ЖО!$C$5:$C$577570,$B3,[1]ЖО!$H$5:$H$577570,26)</f>
        <v>250423.86</v>
      </c>
      <c r="G3" s="134">
        <f>SUMIFS([1]ЖО!$G$5:$G$577570,[1]ЖО!$C$5:$C$577570,$B3,[1]ЖО!$I$5:$I$577570,50)+SUMIFS([1]ЖО!$G$5:$G$577570,[1]ЖО!$C$5:$C$577570,$B3,[1]ЖО!$I$5:$I$577570,51)+SUMIFS([1]ЖО!$G$5:$G$577570,[1]ЖО!$C$5:$C$577570,$B3,[1]ЖО!$I$5:$I$577570,55)-SUMIFS([1]ЖО!$G$5:$G$577570,[1]ЖО!$C$5:$C$577570,$B3,[1]ЖО!$H$5:$H$577570,50)-SUMIFS([1]ЖО!$G$5:$G$577570,[1]ЖО!$C$5:$C$577570,$B3,[1]ЖО!$H$5:$H$577570,51)-SUMIFS([1]ЖО!$G$5:$G$577570,[1]ЖО!$C$5:$C$577570,$B3,[1]ЖО!$H$5:$H$577570,55)</f>
        <v>250423.86</v>
      </c>
      <c r="H3" s="135">
        <f t="shared" si="0"/>
        <v>0</v>
      </c>
      <c r="I3" s="136"/>
      <c r="J3" s="137">
        <f>SUMIFS([1]ЖО!$G$5:$G$38516,[1]ЖО!$H$5:$H$38516,62,[1]ЖО!$C$5:$C$38516,$B3)</f>
        <v>0</v>
      </c>
      <c r="K3" s="138"/>
      <c r="L3" s="138">
        <f>SUMIFS([1]ЖО!$G$5:$G$38516,[1]ЖО!$I$5:$I$38516,62,[1]ЖО!$C$5:$C$38516,$B3)</f>
        <v>0</v>
      </c>
      <c r="M3" s="139">
        <f t="shared" si="1"/>
        <v>0</v>
      </c>
      <c r="N3" s="140">
        <f>IF(J3=0,K3-M3,0)</f>
        <v>0</v>
      </c>
      <c r="O3" s="140"/>
      <c r="P3" s="133">
        <f>IF(J3=0,K3-F3-I3-U3,J3-F3-I3-U3)</f>
        <v>-250423.86</v>
      </c>
      <c r="Q3" s="141" t="str">
        <f>IF(OR(J3&gt;0,J3&lt;0),P3/J3,"-")</f>
        <v>-</v>
      </c>
      <c r="R3" s="142"/>
      <c r="S3" s="142"/>
      <c r="T3" s="142"/>
      <c r="U3" s="143">
        <f>T3-SUMIFS([1]ЖО!$G$5:$G$38516,[1]ЖО!$I$5:$I$38516,50,[1]ЖО!$C$5:$C$38516,$B3,[1]ЖО!$D$5:$D$38516,$T$9)</f>
        <v>0</v>
      </c>
      <c r="V3" s="144"/>
      <c r="W3" s="145"/>
      <c r="X3" s="143">
        <f>W3-SUMIFS([1]ЖО!$G$5:$G$38516,[1]ЖО!$I$5:$I$38516,50,[1]ЖО!$C$5:$C$38516,$B3,[1]ЖО!$D$5:$D$38516,$V$9)</f>
        <v>0</v>
      </c>
      <c r="Y3" s="144"/>
      <c r="Z3" s="145"/>
      <c r="AA3" s="143">
        <f>Z3-SUMIFS([1]ЖО!$G$5:$G$38516,[1]ЖО!$I$5:$I$38516,50,[1]ЖО!$C$5:$C$38516,$B3,[1]ЖО!$D$5:$D$38516,$Y$9)</f>
        <v>0</v>
      </c>
      <c r="AB3" s="146"/>
      <c r="AC3" s="147"/>
    </row>
    <row r="4" spans="1:29" x14ac:dyDescent="0.25">
      <c r="A4" s="149"/>
      <c r="B4" s="150" t="s">
        <v>38</v>
      </c>
      <c r="C4" s="151"/>
      <c r="D4" s="151"/>
      <c r="E4" s="151" t="s">
        <v>8</v>
      </c>
      <c r="F4" s="134">
        <f>SUMIFS([1]ЖО!$G$5:$G$577570,[1]ЖО!$C$5:$C$577570,$B4,[1]ЖО!$H$5:$H$577570,20)</f>
        <v>153500</v>
      </c>
      <c r="G4" s="134">
        <f>SUMIFS([1]ЖО!$G$5:$G$577570,[1]ЖО!$C$5:$C$577570,$B4,[1]ЖО!$I$5:$I$577570,50)+SUMIFS([1]ЖО!$G$5:$G$577570,[1]ЖО!$C$5:$C$577570,$B4,[1]ЖО!$I$5:$I$577570,51)+SUMIFS([1]ЖО!$G$5:$G$577570,[1]ЖО!$C$5:$C$577570,$B4,[1]ЖО!$I$5:$I$577570,55)-SUMIFS([1]ЖО!$G$5:$G$577570,[1]ЖО!$C$5:$C$577570,$B4,[1]ЖО!$H$5:$H$577570,50)-SUMIFS([1]ЖО!$G$5:$G$577570,[1]ЖО!$C$5:$C$577570,$B4,[1]ЖО!$H$5:$H$577570,51)-SUMIFS([1]ЖО!$G$5:$G$577570,[1]ЖО!$C$5:$C$577570,$B4,[1]ЖО!$H$5:$H$577570,55)</f>
        <v>153500</v>
      </c>
      <c r="H4" s="134">
        <f t="shared" si="0"/>
        <v>0</v>
      </c>
      <c r="I4" s="134"/>
      <c r="J4" s="152">
        <f>SUMIFS([1]ЖО!$G$5:$G$38516,[1]ЖО!$H$5:$H$38516,62,[1]ЖО!$C$5:$C$38516,$B4)</f>
        <v>0</v>
      </c>
      <c r="K4" s="134"/>
      <c r="L4" s="134">
        <f>SUMIFS([1]ЖО!$G$5:$G$38516,[1]ЖО!$I$5:$I$38516,62,[1]ЖО!$C$5:$C$38516,$B4)</f>
        <v>0</v>
      </c>
      <c r="M4" s="139">
        <f t="shared" si="1"/>
        <v>0</v>
      </c>
      <c r="N4" s="153"/>
      <c r="O4" s="153"/>
      <c r="P4" s="134">
        <f>J4-F4</f>
        <v>-153500</v>
      </c>
      <c r="Q4" s="154" t="str">
        <f>IF(OR(J4&gt;0,J4&lt;0),P4/J4,"-")</f>
        <v>-</v>
      </c>
      <c r="R4" s="155"/>
      <c r="S4" s="156"/>
      <c r="T4" s="156"/>
      <c r="U4" s="156"/>
      <c r="V4" s="157"/>
      <c r="W4" s="158"/>
      <c r="X4" s="159"/>
      <c r="Y4" s="160"/>
      <c r="Z4" s="158"/>
      <c r="AA4" s="159"/>
      <c r="AB4" s="146"/>
      <c r="AC4" s="147"/>
    </row>
    <row r="5" spans="1:29" x14ac:dyDescent="0.25">
      <c r="A5" s="149"/>
      <c r="B5" s="150" t="s">
        <v>31</v>
      </c>
      <c r="C5" s="151"/>
      <c r="D5" s="151"/>
      <c r="E5" s="151" t="s">
        <v>8</v>
      </c>
      <c r="F5" s="134">
        <f>SUMIFS([1]ЖО!$G$5:$G$577570,[1]ЖО!$C$5:$C$577570,$B5,[1]ЖО!$H$5:$H$577570,20)</f>
        <v>180483.3</v>
      </c>
      <c r="G5" s="134">
        <f>SUMIFS([1]ЖО!$G$5:$G$577570,[1]ЖО!$C$5:$C$577570,$B5,[1]ЖО!$I$5:$I$577570,50)+SUMIFS([1]ЖО!$G$5:$G$577570,[1]ЖО!$C$5:$C$577570,$B5,[1]ЖО!$I$5:$I$577570,51)+SUMIFS([1]ЖО!$G$5:$G$577570,[1]ЖО!$C$5:$C$577570,$B5,[1]ЖО!$I$5:$I$577570,55)-SUMIFS([1]ЖО!$G$5:$G$577570,[1]ЖО!$C$5:$C$577570,$B5,[1]ЖО!$H$5:$H$577570,50)-SUMIFS([1]ЖО!$G$5:$G$577570,[1]ЖО!$C$5:$C$577570,$B5,[1]ЖО!$H$5:$H$577570,51)-SUMIFS([1]ЖО!$G$5:$G$577570,[1]ЖО!$C$5:$C$577570,$B5,[1]ЖО!$H$5:$H$577570,55)</f>
        <v>180483.3</v>
      </c>
      <c r="H5" s="134">
        <f t="shared" si="0"/>
        <v>0</v>
      </c>
      <c r="I5" s="134"/>
      <c r="J5" s="152">
        <f>SUMIFS([1]ЖО!$G$5:$G$38516,[1]ЖО!$H$5:$H$38516,62,[1]ЖО!$C$5:$C$38516,$B5)</f>
        <v>0</v>
      </c>
      <c r="K5" s="134"/>
      <c r="L5" s="134">
        <f>SUMIFS([1]ЖО!$G$5:$G$38516,[1]ЖО!$I$5:$I$38516,62,[1]ЖО!$C$5:$C$38516,$B5)</f>
        <v>0</v>
      </c>
      <c r="M5" s="139">
        <f t="shared" si="1"/>
        <v>0</v>
      </c>
      <c r="N5" s="153"/>
      <c r="O5" s="153"/>
      <c r="P5" s="134">
        <f>J5-F5</f>
        <v>-180483.3</v>
      </c>
      <c r="Q5" s="154" t="str">
        <f>IF(OR(J5&gt;0,J5&lt;0),P5/J5,"-")</f>
        <v>-</v>
      </c>
      <c r="R5" s="155" t="s">
        <v>70</v>
      </c>
      <c r="S5" s="156"/>
      <c r="T5" s="156"/>
      <c r="U5" s="156"/>
      <c r="V5" s="157"/>
      <c r="W5" s="158"/>
      <c r="X5" s="159"/>
      <c r="Y5" s="160"/>
      <c r="Z5" s="158"/>
      <c r="AA5" s="159"/>
      <c r="AB5" s="146"/>
      <c r="AC5" s="147"/>
    </row>
    <row r="6" spans="1:29" ht="15.75" thickBot="1" x14ac:dyDescent="0.3">
      <c r="A6" s="161"/>
      <c r="B6" s="162" t="s">
        <v>33</v>
      </c>
      <c r="C6" s="162"/>
      <c r="D6" s="162"/>
      <c r="E6" s="162" t="s">
        <v>8</v>
      </c>
      <c r="F6" s="163">
        <f>SUMIFS([1]ЖО!$G$5:$G$577570,[1]ЖО!$C$5:$C$577570,$B6,[1]ЖО!$H$5:$H$577570,20)</f>
        <v>260348.82</v>
      </c>
      <c r="G6" s="163">
        <f>SUMIFS([1]ЖО!$G$5:$G$577570,[1]ЖО!$C$5:$C$577570,$B6,[1]ЖО!$I$5:$I$577570,50)+SUMIFS([1]ЖО!$G$5:$G$577570,[1]ЖО!$C$5:$C$577570,$B6,[1]ЖО!$I$5:$I$577570,51)+SUMIFS([1]ЖО!$G$5:$G$577570,[1]ЖО!$C$5:$C$577570,$B6,[1]ЖО!$I$5:$I$577570,55)-SUMIFS([1]ЖО!$G$5:$G$577570,[1]ЖО!$C$5:$C$577570,$B6,[1]ЖО!$H$5:$H$577570,50)-SUMIFS([1]ЖО!$G$5:$G$577570,[1]ЖО!$C$5:$C$577570,$B6,[1]ЖО!$H$5:$H$577570,51)-SUMIFS([1]ЖО!$G$5:$G$577570,[1]ЖО!$C$5:$C$577570,$B6,[1]ЖО!$H$5:$H$577570,55)</f>
        <v>274748.81999999995</v>
      </c>
      <c r="H6" s="164">
        <f t="shared" si="0"/>
        <v>-14399.999999999942</v>
      </c>
      <c r="I6" s="165"/>
      <c r="J6" s="166">
        <f>SUMIFS([1]ЖО!$G$5:$G$38516,[1]ЖО!$H$5:$H$38516,62,[1]ЖО!$C$5:$C$38516,$B6)</f>
        <v>0</v>
      </c>
      <c r="K6" s="167"/>
      <c r="L6" s="167">
        <f>SUMIFS([1]ЖО!$G$5:$G$38516,[1]ЖО!$I$5:$I$38516,62,[1]ЖО!$C$5:$C$38516,$B6)</f>
        <v>0</v>
      </c>
      <c r="M6" s="168">
        <f t="shared" si="1"/>
        <v>0</v>
      </c>
      <c r="N6" s="169">
        <f>IF(J6=0,K6-M6,0)</f>
        <v>0</v>
      </c>
      <c r="O6" s="169"/>
      <c r="P6" s="170">
        <f>IF(J6=0,K6-F6-I6-U6,J6-F6-I6-U6)</f>
        <v>-260348.82</v>
      </c>
      <c r="Q6" s="171" t="e">
        <f>IF(OR(J6&gt;0,J6&lt;0),P6/J6,P6/K6)</f>
        <v>#DIV/0!</v>
      </c>
      <c r="R6" s="172" t="s">
        <v>71</v>
      </c>
      <c r="S6" s="172" t="s">
        <v>71</v>
      </c>
      <c r="T6" s="172"/>
      <c r="U6" s="173">
        <f>T6-SUMIFS([1]ЖО!$G$5:$G$38516,[1]ЖО!$I$5:$I$38516,50,[1]ЖО!$C$5:$C$38516,$B6,[1]ЖО!$D$5:$D$38516,$T$9)</f>
        <v>0</v>
      </c>
      <c r="V6" s="174"/>
      <c r="W6" s="175"/>
      <c r="X6" s="173">
        <f>W6-SUMIFS([1]ЖО!$G$5:$G$38516,[1]ЖО!$I$5:$I$38516,50,[1]ЖО!$C$5:$C$38516,$B6,[1]ЖО!$D$5:$D$38516,$V$9)</f>
        <v>0</v>
      </c>
      <c r="Y6" s="174"/>
      <c r="Z6" s="175"/>
      <c r="AA6" s="173">
        <f>Z6-SUMIFS([1]ЖО!$G$5:$G$38516,[1]ЖО!$I$5:$I$38516,50,[1]ЖО!$C$5:$C$38516,$B6,[1]ЖО!$D$5:$D$38516,$Y$9)</f>
        <v>0</v>
      </c>
      <c r="AB6" s="176"/>
      <c r="AC6" s="177"/>
    </row>
    <row r="7" spans="1:29" ht="16.5" thickBot="1" x14ac:dyDescent="0.3">
      <c r="A7" s="146"/>
      <c r="B7" s="178"/>
      <c r="C7" s="178"/>
      <c r="D7" s="146"/>
      <c r="E7" s="178"/>
      <c r="F7" s="179"/>
      <c r="G7" s="179"/>
      <c r="H7" s="179"/>
      <c r="I7" s="180"/>
      <c r="J7" s="181" t="s">
        <v>72</v>
      </c>
      <c r="K7" s="182"/>
      <c r="L7" s="183">
        <f>SUMIFS(Сумма,К,62,Статья_бюджета,L10)-L1</f>
        <v>15991378.650000004</v>
      </c>
      <c r="M7" s="184">
        <f>L7-L8</f>
        <v>11152127.650000006</v>
      </c>
      <c r="N7" s="185"/>
      <c r="O7" s="185"/>
      <c r="P7" s="179"/>
      <c r="Q7" s="186"/>
      <c r="R7" s="187"/>
      <c r="S7" s="187"/>
      <c r="T7" s="187"/>
      <c r="U7" s="187"/>
      <c r="V7" s="188"/>
      <c r="W7" s="189"/>
      <c r="X7" s="190"/>
      <c r="Y7" s="191"/>
      <c r="Z7" s="189"/>
      <c r="AA7" s="190"/>
      <c r="AB7" s="146"/>
      <c r="AC7" s="146"/>
    </row>
    <row r="8" spans="1:29" x14ac:dyDescent="0.25">
      <c r="A8" s="192"/>
      <c r="B8" s="192"/>
      <c r="C8" s="192"/>
      <c r="D8" s="192"/>
      <c r="E8" s="192"/>
      <c r="F8" s="193">
        <f>SUBTOTAL(9,F11:F71083)</f>
        <v>2964319.5300000003</v>
      </c>
      <c r="G8" s="193">
        <f>SUBTOTAL(9,G11:G71083)</f>
        <v>2945079.5300000003</v>
      </c>
      <c r="H8" s="193">
        <f>SUBTOTAL(9,H11:H711083)</f>
        <v>19240</v>
      </c>
      <c r="I8" s="193" t="e">
        <f t="shared" ref="I8:N8" si="2">SUBTOTAL(9,I11:I71083)</f>
        <v>#VALUE!</v>
      </c>
      <c r="J8" s="193">
        <f t="shared" si="2"/>
        <v>5290626.1099999994</v>
      </c>
      <c r="K8" s="193">
        <f t="shared" si="2"/>
        <v>0</v>
      </c>
      <c r="L8" s="193">
        <f t="shared" si="2"/>
        <v>4839250.9999999991</v>
      </c>
      <c r="M8" s="193">
        <f t="shared" si="2"/>
        <v>451375.11</v>
      </c>
      <c r="N8" s="193">
        <f t="shared" si="2"/>
        <v>0</v>
      </c>
      <c r="O8" s="193"/>
      <c r="P8" s="193" t="e">
        <f>SUBTOTAL(9,P11:P71083)</f>
        <v>#VALUE!</v>
      </c>
      <c r="Q8" s="194" t="e">
        <f>AVERAGE(Q11:Q71083)</f>
        <v>#VALUE!</v>
      </c>
      <c r="R8" s="193">
        <f>SUBTOTAL(9,R11:R71083)</f>
        <v>0</v>
      </c>
      <c r="S8" s="193">
        <f>SUBTOTAL(9,S11:S70)</f>
        <v>0</v>
      </c>
      <c r="T8" s="193">
        <f>SUBTOTAL(9,T11:T71083)</f>
        <v>159620</v>
      </c>
      <c r="U8" s="193">
        <f>SUBTOTAL(9,U11:U71083)</f>
        <v>19240</v>
      </c>
      <c r="V8" s="195"/>
      <c r="W8" s="193" t="e">
        <f>SUBTOTAL(9,W11:W71083)</f>
        <v>#VALUE!</v>
      </c>
      <c r="X8" s="193" t="e">
        <f>SUBTOTAL(9,X11:X71083)</f>
        <v>#VALUE!</v>
      </c>
      <c r="Y8" s="195"/>
      <c r="Z8" s="196" t="e">
        <f>SUBTOTAL(9,Z11:Z71083)</f>
        <v>#VALUE!</v>
      </c>
      <c r="AA8" s="193" t="e">
        <f>SUBTOTAL(9,AA11:AA71083)</f>
        <v>#VALUE!</v>
      </c>
      <c r="AB8" s="193">
        <f>SUBTOTAL(9,AB11:AB71083)</f>
        <v>290664.59999999998</v>
      </c>
      <c r="AC8" s="192"/>
    </row>
    <row r="9" spans="1:29" x14ac:dyDescent="0.25">
      <c r="A9" s="197" t="s">
        <v>73</v>
      </c>
      <c r="B9" s="198" t="s">
        <v>74</v>
      </c>
      <c r="C9" s="199" t="s">
        <v>75</v>
      </c>
      <c r="D9" s="199" t="s">
        <v>76</v>
      </c>
      <c r="E9" s="199" t="s">
        <v>77</v>
      </c>
      <c r="F9" s="200" t="s">
        <v>78</v>
      </c>
      <c r="G9" s="200" t="s">
        <v>79</v>
      </c>
      <c r="H9" s="201" t="s">
        <v>80</v>
      </c>
      <c r="I9" s="200" t="s">
        <v>81</v>
      </c>
      <c r="J9" s="200" t="s">
        <v>82</v>
      </c>
      <c r="K9" s="200" t="s">
        <v>83</v>
      </c>
      <c r="L9" s="200" t="s">
        <v>84</v>
      </c>
      <c r="M9" s="202" t="s">
        <v>85</v>
      </c>
      <c r="N9" s="203" t="s">
        <v>86</v>
      </c>
      <c r="O9" s="203" t="s">
        <v>87</v>
      </c>
      <c r="P9" s="204" t="s">
        <v>88</v>
      </c>
      <c r="Q9" s="205" t="s">
        <v>89</v>
      </c>
      <c r="R9" s="198" t="s">
        <v>90</v>
      </c>
      <c r="S9" s="198"/>
      <c r="T9" s="197" t="s">
        <v>55</v>
      </c>
      <c r="U9" s="197"/>
      <c r="V9" s="206" t="s">
        <v>91</v>
      </c>
      <c r="W9" s="207"/>
      <c r="X9" s="208"/>
      <c r="Y9" s="206" t="s">
        <v>92</v>
      </c>
      <c r="Z9" s="209"/>
      <c r="AA9" s="210"/>
      <c r="AB9" s="201" t="s">
        <v>93</v>
      </c>
      <c r="AC9" s="201"/>
    </row>
    <row r="10" spans="1:29" x14ac:dyDescent="0.25">
      <c r="A10" s="197"/>
      <c r="B10" s="198"/>
      <c r="C10" s="211"/>
      <c r="D10" s="211"/>
      <c r="E10" s="211"/>
      <c r="F10" s="212" t="s">
        <v>94</v>
      </c>
      <c r="G10" s="212" t="s">
        <v>95</v>
      </c>
      <c r="H10" s="201"/>
      <c r="I10" s="200" t="s">
        <v>80</v>
      </c>
      <c r="J10" s="200" t="s">
        <v>96</v>
      </c>
      <c r="K10" s="213" t="s">
        <v>97</v>
      </c>
      <c r="L10" s="200" t="s">
        <v>98</v>
      </c>
      <c r="M10" s="214"/>
      <c r="N10" s="215"/>
      <c r="O10" s="215"/>
      <c r="P10" s="204"/>
      <c r="Q10" s="216"/>
      <c r="R10" s="217" t="s">
        <v>99</v>
      </c>
      <c r="S10" s="217" t="s">
        <v>100</v>
      </c>
      <c r="T10" s="217" t="s">
        <v>101</v>
      </c>
      <c r="U10" s="218" t="s">
        <v>80</v>
      </c>
      <c r="V10" s="219" t="s">
        <v>102</v>
      </c>
      <c r="W10" s="217" t="s">
        <v>101</v>
      </c>
      <c r="X10" s="218" t="s">
        <v>80</v>
      </c>
      <c r="Y10" s="219" t="s">
        <v>102</v>
      </c>
      <c r="Z10" s="220" t="s">
        <v>101</v>
      </c>
      <c r="AA10" s="218" t="s">
        <v>80</v>
      </c>
      <c r="AB10" s="217" t="s">
        <v>101</v>
      </c>
      <c r="AC10" s="218" t="s">
        <v>80</v>
      </c>
    </row>
    <row r="11" spans="1:29" x14ac:dyDescent="0.25">
      <c r="A11" s="221">
        <v>41640</v>
      </c>
      <c r="B11" s="132" t="s">
        <v>103</v>
      </c>
      <c r="C11" s="150" t="s">
        <v>104</v>
      </c>
      <c r="D11" s="150" t="s">
        <v>105</v>
      </c>
      <c r="E11" s="155" t="s">
        <v>9</v>
      </c>
      <c r="F11" s="222">
        <f>SUMIFS([1]ЖО!$G$5:$G$577570,[1]ЖО!$C$5:$C$577570,$B11,[1]ЖО!$H$5:$H$577570,20)</f>
        <v>77340</v>
      </c>
      <c r="G11" s="222">
        <f>SUMIFS([1]ЖО!$G$5:$G$577570,[1]ЖО!$C$5:$C$577570,$B11,[1]ЖО!$H$5:$H$577570,60)</f>
        <v>77340</v>
      </c>
      <c r="H11" s="223">
        <f t="shared" ref="H11:H42" si="3">F11-G11</f>
        <v>0</v>
      </c>
      <c r="I11" s="224" t="e">
        <f>SUMIFS([2]БДДС!$A$92:$A$135,[2]БДДС!$B$92:$B$135,B11)</f>
        <v>#VALUE!</v>
      </c>
      <c r="J11" s="138">
        <f>SUMIFS([1]ЖО!$G$5:$G$38516,[1]ЖО!$H$5:$H$38516,62,[1]ЖО!$C$5:$C$38516,$B11)</f>
        <v>104258.31</v>
      </c>
      <c r="K11" s="138"/>
      <c r="L11" s="138">
        <f>SUMIFS([1]ЖО!$G$5:$G$38516,[1]ЖО!$I$5:$I$38516,62,[1]ЖО!$C$5:$C$38516,$B11)</f>
        <v>104258.31</v>
      </c>
      <c r="M11" s="139">
        <f t="shared" ref="M11:M42" si="4">J11-L11</f>
        <v>0</v>
      </c>
      <c r="N11" s="140">
        <f t="shared" ref="N11:N42" si="5">IF(J11=0,K11-M11,0)</f>
        <v>0</v>
      </c>
      <c r="O11" s="140">
        <f>SUMIFS([1]ЖО!$G$5:$G$577570,[1]ЖО!$C$5:$C$577570,$B11,[1]ЖО!$H$5:$H$577570,60,[1]ЖО!$I$5:$I$577570,50)*7%</f>
        <v>5413.8</v>
      </c>
      <c r="P11" s="133" t="e">
        <f>IF(J11=0,K11-F11-I11,J11-F11-I11)-SUMIFS('[1]Подотчетники (2)'!$Y$7:$Y$81840,'[1]Подотчетники (2)'!$B$7:$B$81840,[1]ПРОЕКТЫ!B11)</f>
        <v>#VALUE!</v>
      </c>
      <c r="Q11" s="141" t="e">
        <f t="shared" ref="Q11:Q42" si="6">IF(OR(J11&gt;0,J11&lt;0),P11/J11,P11/K11)</f>
        <v>#VALUE!</v>
      </c>
      <c r="R11" s="225" t="s">
        <v>106</v>
      </c>
      <c r="S11" s="226"/>
      <c r="T11" s="227">
        <v>0</v>
      </c>
      <c r="U11" s="143">
        <f>T11-SUMIFS([1]ЖО!$G$5:$G$38516,[1]ЖО!$I$5:$I$38516,50,[1]ЖО!$C$5:$C$38516,$B11,[1]ЖО!$D$5:$D$38516,$T$9)</f>
        <v>0</v>
      </c>
      <c r="V11" s="144" t="e">
        <f t="shared" ref="V11:V42" si="7">IF((P11-O11)&lt;50000,0.04,IF((P11-O11)&lt;150000,0.03,IF((P11-O11)&lt;300000,0.02,0.01)))</f>
        <v>#VALUE!</v>
      </c>
      <c r="W11" s="228">
        <f t="shared" ref="W11:W42" si="8">IF(AND(A11&gt;=$AF$2,C11="Джетсет-холдинг"),(P11-O11)*V11,)</f>
        <v>0</v>
      </c>
      <c r="X11" s="143">
        <f>W11-SUMIFS([1]ЖО!$G$5:$G$38516,[1]ЖО!$I$5:$I$38516,50,[1]ЖО!$C$5:$C$38516,$B11,[1]ЖО!$D$5:$D$38516,$V$9)</f>
        <v>0</v>
      </c>
      <c r="Y11" s="144" t="e">
        <f t="shared" ref="Y11:Y42" si="9">IF((P11-O11)&lt;50000,0.04,IF((P11-O11)&lt;150000,0.03,IF((P11-O11)&lt;300000,0.02,0.01)))</f>
        <v>#VALUE!</v>
      </c>
      <c r="Z11" s="229">
        <v>760</v>
      </c>
      <c r="AA11" s="143">
        <f>Z11-SUMIFS([1]ЖО!$G$5:$G$38516,[1]ЖО!$I$5:$I$38516,50,[1]ЖО!$C$5:$C$38516,$B11,[1]ЖО!$D$5:$D$38516,$Y$9)</f>
        <v>0</v>
      </c>
      <c r="AB11" s="230">
        <v>21300</v>
      </c>
      <c r="AC11" s="143">
        <f>AB11-SUMIFS([1]ЖО!$G$5:$G$38516,[1]ЖО!$I$5:$I$38516,50,[1]ЖО!$C$5:$C$38516,$B11,[1]ЖО!$D$5:$D$38516,$AB$9)</f>
        <v>0</v>
      </c>
    </row>
    <row r="12" spans="1:29" x14ac:dyDescent="0.25">
      <c r="A12" s="221">
        <v>41640</v>
      </c>
      <c r="B12" s="148" t="s">
        <v>107</v>
      </c>
      <c r="C12" s="150" t="s">
        <v>104</v>
      </c>
      <c r="D12" s="150" t="s">
        <v>108</v>
      </c>
      <c r="E12" s="155" t="s">
        <v>9</v>
      </c>
      <c r="F12" s="133">
        <f>SUMIFS([1]ЖО!$G$5:$G$577570,[1]ЖО!$C$5:$C$577570,$B12,[1]ЖО!$H$5:$H$577570,20)</f>
        <v>2445.5</v>
      </c>
      <c r="G12" s="222">
        <f>SUMIFS([1]ЖО!$G$5:$G$577570,[1]ЖО!$C$5:$C$577570,$B12,[1]ЖО!$H$5:$H$577570,60)</f>
        <v>2445.5</v>
      </c>
      <c r="H12" s="231">
        <f t="shared" si="3"/>
        <v>0</v>
      </c>
      <c r="I12" s="224" t="e">
        <f>SUMIFS([2]БДДС!$A$92:$A$135,[2]БДДС!$B$92:$B$135,B12)</f>
        <v>#VALUE!</v>
      </c>
      <c r="J12" s="138">
        <f>SUMIFS([1]ЖО!$G$5:$G$38516,[1]ЖО!$H$5:$H$38516,62,[1]ЖО!$C$5:$C$38516,$B12)</f>
        <v>4575.72</v>
      </c>
      <c r="K12" s="138"/>
      <c r="L12" s="138">
        <f>SUMIFS([1]ЖО!$G$5:$G$38516,[1]ЖО!$I$5:$I$38516,62,[1]ЖО!$C$5:$C$38516,$B12)</f>
        <v>4575.7199999999993</v>
      </c>
      <c r="M12" s="139">
        <f t="shared" si="4"/>
        <v>0</v>
      </c>
      <c r="N12" s="140">
        <f t="shared" si="5"/>
        <v>0</v>
      </c>
      <c r="O12" s="140">
        <f>SUMIFS([1]ЖО!$G$5:$G$577570,[1]ЖО!$C$5:$C$577570,$B12,[1]ЖО!$H$5:$H$577570,60,[1]ЖО!$I$5:$I$577570,50)*7%</f>
        <v>171.185</v>
      </c>
      <c r="P12" s="133" t="e">
        <f>IF(J12=0,K12-F12-I12,J12-F12-I12)-SUMIFS('[1]Подотчетники (2)'!$Y$7:$Y$81840,'[1]Подотчетники (2)'!$B$7:$B$81840,[1]ПРОЕКТЫ!B12)</f>
        <v>#VALUE!</v>
      </c>
      <c r="Q12" s="141" t="e">
        <f t="shared" si="6"/>
        <v>#VALUE!</v>
      </c>
      <c r="R12" s="225" t="s">
        <v>106</v>
      </c>
      <c r="S12" s="232"/>
      <c r="T12" s="233">
        <v>0</v>
      </c>
      <c r="U12" s="143">
        <f>T12-SUMIFS([1]ЖО!$G$5:$G$38516,[1]ЖО!$I$5:$I$38516,50,[1]ЖО!$C$5:$C$38516,$B12,[1]ЖО!$D$5:$D$38516,$T$9)</f>
        <v>0</v>
      </c>
      <c r="V12" s="144" t="e">
        <f t="shared" si="7"/>
        <v>#VALUE!</v>
      </c>
      <c r="W12" s="228">
        <f t="shared" si="8"/>
        <v>0</v>
      </c>
      <c r="X12" s="143">
        <f>W12-SUMIFS([1]ЖО!$G$5:$G$38516,[1]ЖО!$I$5:$I$38516,50,[1]ЖО!$C$5:$C$38516,$B12,[1]ЖО!$D$5:$D$38516,$V$9)</f>
        <v>0</v>
      </c>
      <c r="Y12" s="144" t="e">
        <f t="shared" si="9"/>
        <v>#VALUE!</v>
      </c>
      <c r="Z12" s="229">
        <v>70</v>
      </c>
      <c r="AA12" s="143">
        <f>Z12-SUMIFS([1]ЖО!$G$5:$G$38516,[1]ЖО!$I$5:$I$38516,50,[1]ЖО!$C$5:$C$38516,$B12,[1]ЖО!$D$5:$D$38516,$Y$9)</f>
        <v>0</v>
      </c>
      <c r="AB12" s="230">
        <v>2200</v>
      </c>
      <c r="AC12" s="143">
        <f>AB12-SUMIFS([1]ЖО!$G$5:$G$38516,[1]ЖО!$I$5:$I$38516,50,[1]ЖО!$C$5:$C$38516,$B12,[1]ЖО!$D$5:$D$38516,$AB$9)</f>
        <v>0</v>
      </c>
    </row>
    <row r="13" spans="1:29" x14ac:dyDescent="0.25">
      <c r="A13" s="221">
        <v>41640</v>
      </c>
      <c r="B13" s="148" t="s">
        <v>109</v>
      </c>
      <c r="C13" s="150" t="s">
        <v>104</v>
      </c>
      <c r="D13" s="150" t="s">
        <v>110</v>
      </c>
      <c r="E13" s="155" t="s">
        <v>9</v>
      </c>
      <c r="F13" s="133">
        <f>SUMIFS([1]ЖО!$G$5:$G$577570,[1]ЖО!$C$5:$C$577570,$B13,[1]ЖО!$H$5:$H$577570,20)</f>
        <v>6057.23</v>
      </c>
      <c r="G13" s="222">
        <f>SUMIFS([1]ЖО!$G$5:$G$577570,[1]ЖО!$C$5:$C$577570,$B13,[1]ЖО!$H$5:$H$577570,60)</f>
        <v>6057.23</v>
      </c>
      <c r="H13" s="231">
        <f t="shared" si="3"/>
        <v>0</v>
      </c>
      <c r="I13" s="224" t="e">
        <f>SUMIFS([2]БДДС!$A$92:$A$135,[2]БДДС!$B$92:$B$135,B13)</f>
        <v>#VALUE!</v>
      </c>
      <c r="J13" s="138">
        <f>SUMIFS([1]ЖО!$G$5:$G$38516,[1]ЖО!$H$5:$H$38516,62,[1]ЖО!$C$5:$C$38516,$B13)</f>
        <v>11737.81</v>
      </c>
      <c r="K13" s="138"/>
      <c r="L13" s="138">
        <f>SUMIFS([1]ЖО!$G$5:$G$38516,[1]ЖО!$I$5:$I$38516,62,[1]ЖО!$C$5:$C$38516,$B13)</f>
        <v>11737.810000000001</v>
      </c>
      <c r="M13" s="139">
        <f t="shared" si="4"/>
        <v>0</v>
      </c>
      <c r="N13" s="140">
        <f t="shared" si="5"/>
        <v>0</v>
      </c>
      <c r="O13" s="140">
        <f>SUMIFS([1]ЖО!$G$5:$G$577570,[1]ЖО!$C$5:$C$577570,$B13,[1]ЖО!$H$5:$H$577570,60,[1]ЖО!$I$5:$I$577570,50)*7%</f>
        <v>424.0061</v>
      </c>
      <c r="P13" s="133" t="e">
        <f>IF(J13=0,K13-F13-I13,J13-F13-I13)-SUMIFS('[1]Подотчетники (2)'!$Y$7:$Y$81840,'[1]Подотчетники (2)'!$B$7:$B$81840,[1]ПРОЕКТЫ!B13)</f>
        <v>#VALUE!</v>
      </c>
      <c r="Q13" s="141" t="e">
        <f t="shared" si="6"/>
        <v>#VALUE!</v>
      </c>
      <c r="R13" s="225" t="s">
        <v>106</v>
      </c>
      <c r="S13" s="232"/>
      <c r="T13" s="233">
        <v>0</v>
      </c>
      <c r="U13" s="143">
        <f>T13-SUMIFS([1]ЖО!$G$5:$G$38516,[1]ЖО!$I$5:$I$38516,50,[1]ЖО!$C$5:$C$38516,$B13,[1]ЖО!$D$5:$D$38516,$T$9)</f>
        <v>0</v>
      </c>
      <c r="V13" s="144" t="e">
        <f t="shared" si="7"/>
        <v>#VALUE!</v>
      </c>
      <c r="W13" s="228">
        <f t="shared" si="8"/>
        <v>0</v>
      </c>
      <c r="X13" s="143">
        <f>W13-SUMIFS([1]ЖО!$G$5:$G$38516,[1]ЖО!$I$5:$I$38516,50,[1]ЖО!$C$5:$C$38516,$B13,[1]ЖО!$D$5:$D$38516,$V$9)</f>
        <v>0</v>
      </c>
      <c r="Y13" s="144" t="e">
        <f t="shared" si="9"/>
        <v>#VALUE!</v>
      </c>
      <c r="Z13" s="229">
        <v>120</v>
      </c>
      <c r="AA13" s="143">
        <f>Z13-SUMIFS([1]ЖО!$G$5:$G$38516,[1]ЖО!$I$5:$I$38516,50,[1]ЖО!$C$5:$C$38516,$B13,[1]ЖО!$D$5:$D$38516,$Y$9)</f>
        <v>0</v>
      </c>
      <c r="AB13" s="230">
        <v>5800</v>
      </c>
      <c r="AC13" s="143">
        <f>AB13-SUMIFS([1]ЖО!$G$5:$G$38516,[1]ЖО!$I$5:$I$38516,50,[1]ЖО!$C$5:$C$38516,$B13,[1]ЖО!$D$5:$D$38516,$AB$9)</f>
        <v>0</v>
      </c>
    </row>
    <row r="14" spans="1:29" x14ac:dyDescent="0.25">
      <c r="A14" s="221">
        <v>41679</v>
      </c>
      <c r="B14" s="150" t="s">
        <v>111</v>
      </c>
      <c r="C14" s="150" t="s">
        <v>112</v>
      </c>
      <c r="D14" s="234"/>
      <c r="E14" s="155" t="s">
        <v>8</v>
      </c>
      <c r="F14" s="133">
        <f>SUMIFS([1]ЖО!$G$5:$G$577570,[1]ЖО!$C$5:$C$577570,$B14,[1]ЖО!$H$5:$H$577570,20)</f>
        <v>173300</v>
      </c>
      <c r="G14" s="222">
        <f>SUMIFS([1]ЖО!$G$5:$G$577570,[1]ЖО!$C$5:$C$577570,$B14,[1]ЖО!$H$5:$H$577570,60)</f>
        <v>173300</v>
      </c>
      <c r="H14" s="231">
        <f t="shared" si="3"/>
        <v>0</v>
      </c>
      <c r="I14" s="224" t="e">
        <f>SUMIFS([2]БДДС!$A$92:$A$135,[2]БДДС!$B$92:$B$135,B14)</f>
        <v>#VALUE!</v>
      </c>
      <c r="J14" s="138">
        <f>SUMIFS([1]ЖО!$G$5:$G$38516,[1]ЖО!$H$5:$H$38516,62,[1]ЖО!$C$5:$C$38516,$B14)</f>
        <v>331580</v>
      </c>
      <c r="K14" s="138"/>
      <c r="L14" s="138">
        <f>SUMIFS([1]ЖО!$G$5:$G$38516,[1]ЖО!$I$5:$I$38516,62,[1]ЖО!$C$5:$C$38516,$B14)</f>
        <v>331580</v>
      </c>
      <c r="M14" s="139">
        <f t="shared" si="4"/>
        <v>0</v>
      </c>
      <c r="N14" s="140">
        <f t="shared" si="5"/>
        <v>0</v>
      </c>
      <c r="O14" s="140">
        <f>SUMIFS([1]ЖО!$G$5:$G$577570,[1]ЖО!$C$5:$C$577570,$B14,[1]ЖО!$H$5:$H$577570,60,[1]ЖО!$I$5:$I$577570,50)*7%</f>
        <v>12131.000000000002</v>
      </c>
      <c r="P14" s="133" t="e">
        <f>IF(J14=0,K14-F14-I14,J14-F14-I14)-SUMIFS('[1]Подотчетники (2)'!$Y$7:$Y$81840,'[1]Подотчетники (2)'!$B$7:$B$81840,[1]ПРОЕКТЫ!B14)</f>
        <v>#VALUE!</v>
      </c>
      <c r="Q14" s="141" t="e">
        <f t="shared" si="6"/>
        <v>#VALUE!</v>
      </c>
      <c r="R14" s="235" t="s">
        <v>113</v>
      </c>
      <c r="S14" s="236"/>
      <c r="T14" s="237">
        <v>0</v>
      </c>
      <c r="U14" s="143">
        <f>T14-SUMIFS([1]ЖО!$G$5:$G$38516,[1]ЖО!$I$5:$I$38516,50,[1]ЖО!$C$5:$C$38516,$B14,[1]ЖО!$D$5:$D$38516,$T$9)</f>
        <v>0</v>
      </c>
      <c r="V14" s="144" t="e">
        <f t="shared" si="7"/>
        <v>#VALUE!</v>
      </c>
      <c r="W14" s="228">
        <f t="shared" si="8"/>
        <v>0</v>
      </c>
      <c r="X14" s="143">
        <f>W14-SUMIFS([1]ЖО!$G$5:$G$38516,[1]ЖО!$I$5:$I$38516,50,[1]ЖО!$C$5:$C$38516,$B14,[1]ЖО!$D$5:$D$38516,$V$9)</f>
        <v>0</v>
      </c>
      <c r="Y14" s="144" t="e">
        <f t="shared" si="9"/>
        <v>#VALUE!</v>
      </c>
      <c r="Z14" s="229">
        <f>IF(AND(A14&gt;=$AF$2,C14="Джетсет-холдинг"),(P14-O14)*Y14,)</f>
        <v>0</v>
      </c>
      <c r="AA14" s="143">
        <f>Z14-SUMIFS([1]ЖО!$G$5:$G$38516,[1]ЖО!$I$5:$I$38516,50,[1]ЖО!$C$5:$C$38516,$B14,[1]ЖО!$D$5:$D$38516,$Y$9)</f>
        <v>0</v>
      </c>
      <c r="AB14" s="230">
        <v>162500</v>
      </c>
      <c r="AC14" s="143">
        <f>AB14-SUMIFS([1]ЖО!$G$5:$G$38516,[1]ЖО!$I$5:$I$38516,50,[1]ЖО!$C$5:$C$38516,$B14,[1]ЖО!$D$5:$D$38516,$AB$9)</f>
        <v>0</v>
      </c>
    </row>
    <row r="15" spans="1:29" x14ac:dyDescent="0.25">
      <c r="A15" s="221">
        <v>41684</v>
      </c>
      <c r="B15" s="238" t="s">
        <v>114</v>
      </c>
      <c r="C15" s="150" t="s">
        <v>115</v>
      </c>
      <c r="D15" s="234" t="s">
        <v>116</v>
      </c>
      <c r="E15" s="155" t="s">
        <v>10</v>
      </c>
      <c r="F15" s="133">
        <f>SUMIFS([1]ЖО!$G$5:$G$577570,[1]ЖО!$C$5:$C$577570,$B15,[1]ЖО!$H$5:$H$577570,20)</f>
        <v>152794.70000000001</v>
      </c>
      <c r="G15" s="222">
        <f>SUMIFS([1]ЖО!$G$5:$G$577570,[1]ЖО!$C$5:$C$577570,$B15,[1]ЖО!$H$5:$H$577570,60)</f>
        <v>152794.70000000001</v>
      </c>
      <c r="H15" s="231">
        <f t="shared" si="3"/>
        <v>0</v>
      </c>
      <c r="I15" s="224" t="e">
        <f>SUMIFS([2]БДДС!$A$92:$A$135,[2]БДДС!$B$92:$B$135,B15)</f>
        <v>#VALUE!</v>
      </c>
      <c r="J15" s="138">
        <f>SUMIFS([1]ЖО!$G$5:$G$38516,[1]ЖО!$H$5:$H$38516,62,[1]ЖО!$C$5:$C$38516,$B15)</f>
        <v>249313.35</v>
      </c>
      <c r="K15" s="138"/>
      <c r="L15" s="138">
        <f>SUMIFS([1]ЖО!$G$5:$G$38516,[1]ЖО!$I$5:$I$38516,62,[1]ЖО!$C$5:$C$38516,$B15)</f>
        <v>249313.35</v>
      </c>
      <c r="M15" s="139">
        <f t="shared" si="4"/>
        <v>0</v>
      </c>
      <c r="N15" s="140">
        <f t="shared" si="5"/>
        <v>0</v>
      </c>
      <c r="O15" s="140">
        <f>SUMIFS([1]ЖО!$G$5:$G$577570,[1]ЖО!$C$5:$C$577570,$B15,[1]ЖО!$H$5:$H$577570,60,[1]ЖО!$I$5:$I$577570,50)*7%</f>
        <v>7327.0890000000009</v>
      </c>
      <c r="P15" s="133" t="e">
        <f>IF(J15=0,K15-F15-I15,J15-F15-I15)-SUMIFS('[1]Подотчетники (2)'!$Y$7:$Y$81840,'[1]Подотчетники (2)'!$B$7:$B$81840,[1]ПРОЕКТЫ!B15)</f>
        <v>#VALUE!</v>
      </c>
      <c r="Q15" s="141" t="e">
        <f t="shared" si="6"/>
        <v>#VALUE!</v>
      </c>
      <c r="R15" s="238" t="s">
        <v>117</v>
      </c>
      <c r="S15" s="239" t="s">
        <v>118</v>
      </c>
      <c r="T15" s="237">
        <v>12000</v>
      </c>
      <c r="U15" s="143">
        <f>T15-SUMIFS([1]ЖО!$G$5:$G$38516,[1]ЖО!$I$5:$I$38516,50,[1]ЖО!$C$5:$C$38516,$B15,[1]ЖО!$D$5:$D$38516,$T$9)</f>
        <v>0</v>
      </c>
      <c r="V15" s="144" t="e">
        <f t="shared" si="7"/>
        <v>#VALUE!</v>
      </c>
      <c r="W15" s="228">
        <f t="shared" si="8"/>
        <v>0</v>
      </c>
      <c r="X15" s="143">
        <f>W15-SUMIFS([1]ЖО!$G$5:$G$38516,[1]ЖО!$I$5:$I$38516,50,[1]ЖО!$C$5:$C$38516,$B15,[1]ЖО!$D$5:$D$38516,$V$9)</f>
        <v>0</v>
      </c>
      <c r="Y15" s="144" t="e">
        <f t="shared" si="9"/>
        <v>#VALUE!</v>
      </c>
      <c r="Z15" s="229">
        <f>IF(AND(A15&gt;=$AF$2,C15="Джетсет-холдинг"),(P15-O15)*Y15,)</f>
        <v>0</v>
      </c>
      <c r="AA15" s="143">
        <f>Z15-SUMIFS([1]ЖО!$G$5:$G$38516,[1]ЖО!$I$5:$I$38516,50,[1]ЖО!$C$5:$C$38516,$B15,[1]ЖО!$D$5:$D$38516,$Y$9)</f>
        <v>0</v>
      </c>
      <c r="AB15" s="230">
        <v>0</v>
      </c>
      <c r="AC15" s="143">
        <f>AB15-SUMIFS([1]ЖО!$G$5:$G$38516,[1]ЖО!$I$5:$I$38516,50,[1]ЖО!$C$5:$C$38516,$B15,[1]ЖО!$D$5:$D$38516,$AB$9)</f>
        <v>0</v>
      </c>
    </row>
    <row r="16" spans="1:29" x14ac:dyDescent="0.25">
      <c r="A16" s="221">
        <v>41684</v>
      </c>
      <c r="B16" s="240" t="s">
        <v>119</v>
      </c>
      <c r="C16" s="150" t="s">
        <v>120</v>
      </c>
      <c r="D16" s="150" t="s">
        <v>121</v>
      </c>
      <c r="E16" s="155" t="s">
        <v>8</v>
      </c>
      <c r="F16" s="133">
        <f>SUMIFS([1]ЖО!$G$5:$G$577570,[1]ЖО!$C$5:$C$577570,$B16,[1]ЖО!$H$5:$H$577570,20)</f>
        <v>118528</v>
      </c>
      <c r="G16" s="222">
        <f>SUMIFS([1]ЖО!$G$5:$G$577570,[1]ЖО!$C$5:$C$577570,$B16,[1]ЖО!$H$5:$H$577570,60)</f>
        <v>118528</v>
      </c>
      <c r="H16" s="231">
        <f t="shared" si="3"/>
        <v>0</v>
      </c>
      <c r="I16" s="224" t="e">
        <f>SUMIFS([2]БДДС!$A$92:$A$135,[2]БДДС!$B$92:$B$135,B16)</f>
        <v>#VALUE!</v>
      </c>
      <c r="J16" s="138">
        <f>SUMIFS([1]ЖО!$G$5:$G$38516,[1]ЖО!$H$5:$H$38516,62,[1]ЖО!$C$5:$C$38516,$B16)</f>
        <v>276296.89</v>
      </c>
      <c r="K16" s="138"/>
      <c r="L16" s="138">
        <f>SUMIFS([1]ЖО!$G$5:$G$38516,[1]ЖО!$I$5:$I$38516,62,[1]ЖО!$C$5:$C$38516,$B16)</f>
        <v>276296.89</v>
      </c>
      <c r="M16" s="139">
        <f t="shared" si="4"/>
        <v>0</v>
      </c>
      <c r="N16" s="140">
        <f t="shared" si="5"/>
        <v>0</v>
      </c>
      <c r="O16" s="140">
        <f>SUMIFS([1]ЖО!$G$5:$G$577570,[1]ЖО!$C$5:$C$577570,$B16,[1]ЖО!$H$5:$H$577570,60,[1]ЖО!$I$5:$I$577570,50)*7%</f>
        <v>2692.6200000000003</v>
      </c>
      <c r="P16" s="133" t="e">
        <f>IF(J16=0,K16-F16-I16,J16-F16-I16)-SUMIFS('[1]Подотчетники (2)'!$Y$7:$Y$81840,'[1]Подотчетники (2)'!$B$7:$B$81840,[1]ПРОЕКТЫ!B16)</f>
        <v>#VALUE!</v>
      </c>
      <c r="Q16" s="141" t="e">
        <f t="shared" si="6"/>
        <v>#VALUE!</v>
      </c>
      <c r="R16" s="240" t="s">
        <v>122</v>
      </c>
      <c r="S16" s="241" t="s">
        <v>123</v>
      </c>
      <c r="T16" s="242">
        <v>0</v>
      </c>
      <c r="U16" s="143">
        <f>T16-SUMIFS([1]ЖО!$G$5:$G$38516,[1]ЖО!$I$5:$I$38516,50,[1]ЖО!$C$5:$C$38516,$B16,[1]ЖО!$D$5:$D$38516,$T$9)</f>
        <v>0</v>
      </c>
      <c r="V16" s="144" t="e">
        <f t="shared" si="7"/>
        <v>#VALUE!</v>
      </c>
      <c r="W16" s="228" t="e">
        <f t="shared" si="8"/>
        <v>#VALUE!</v>
      </c>
      <c r="X16" s="143" t="e">
        <f>W16-SUMIFS([1]ЖО!$G$5:$G$38516,[1]ЖО!$I$5:$I$38516,50,[1]ЖО!$C$5:$C$38516,$B16,[1]ЖО!$D$5:$D$38516,$V$9)</f>
        <v>#VALUE!</v>
      </c>
      <c r="Y16" s="144" t="e">
        <f t="shared" si="9"/>
        <v>#VALUE!</v>
      </c>
      <c r="Z16" s="229" t="e">
        <f>IF(AND(A16&gt;=$AF$2,C16="Джетсет-холдинг"),(P16-O16)*Y16,)</f>
        <v>#VALUE!</v>
      </c>
      <c r="AA16" s="143" t="e">
        <f>Z16-SUMIFS([1]ЖО!$G$5:$G$38516,[1]ЖО!$I$5:$I$38516,50,[1]ЖО!$C$5:$C$38516,$B16,[1]ЖО!$D$5:$D$38516,$Y$9)</f>
        <v>#VALUE!</v>
      </c>
      <c r="AB16" s="230">
        <v>0</v>
      </c>
      <c r="AC16" s="143">
        <f>AB16-SUMIFS([1]ЖО!$G$5:$G$38516,[1]ЖО!$I$5:$I$38516,50,[1]ЖО!$C$5:$C$38516,$B16,[1]ЖО!$D$5:$D$38516,$AB$9)</f>
        <v>0</v>
      </c>
    </row>
    <row r="17" spans="1:29" x14ac:dyDescent="0.25">
      <c r="A17" s="221">
        <v>41690</v>
      </c>
      <c r="B17" s="150" t="s">
        <v>124</v>
      </c>
      <c r="C17" s="150" t="s">
        <v>120</v>
      </c>
      <c r="D17" s="150" t="s">
        <v>125</v>
      </c>
      <c r="E17" s="155" t="s">
        <v>8</v>
      </c>
      <c r="F17" s="133">
        <f>SUMIFS([1]ЖО!$G$5:$G$577570,[1]ЖО!$C$5:$C$577570,$B17,[1]ЖО!$H$5:$H$577570,20)</f>
        <v>185500</v>
      </c>
      <c r="G17" s="222">
        <f>SUMIFS([1]ЖО!$G$5:$G$577570,[1]ЖО!$C$5:$C$577570,$B17,[1]ЖО!$H$5:$H$577570,60)</f>
        <v>185500</v>
      </c>
      <c r="H17" s="231">
        <f t="shared" si="3"/>
        <v>0</v>
      </c>
      <c r="I17" s="224" t="e">
        <f>SUMIFS([2]БДДС!$A$92:$A$135,[2]БДДС!$B$92:$B$135,B17)</f>
        <v>#VALUE!</v>
      </c>
      <c r="J17" s="138">
        <f>SUMIFS([1]ЖО!$G$5:$G$38516,[1]ЖО!$H$5:$H$38516,62,[1]ЖО!$C$5:$C$38516,$B17)</f>
        <v>258020</v>
      </c>
      <c r="K17" s="138"/>
      <c r="L17" s="138">
        <f>SUMIFS([1]ЖО!$G$5:$G$38516,[1]ЖО!$I$5:$I$38516,62,[1]ЖО!$C$5:$C$38516,$B17)</f>
        <v>258020</v>
      </c>
      <c r="M17" s="139">
        <f t="shared" si="4"/>
        <v>0</v>
      </c>
      <c r="N17" s="140">
        <f t="shared" si="5"/>
        <v>0</v>
      </c>
      <c r="O17" s="140">
        <f>SUMIFS([1]ЖО!$G$5:$G$577570,[1]ЖО!$C$5:$C$577570,$B17,[1]ЖО!$H$5:$H$577570,60,[1]ЖО!$I$5:$I$577570,50)*7%</f>
        <v>12985.000000000002</v>
      </c>
      <c r="P17" s="133" t="e">
        <f>IF(J17=0,K17-F17-I17,J17-F17-I17)-SUMIFS('[1]Подотчетники (2)'!$Y$7:$Y$81840,'[1]Подотчетники (2)'!$B$7:$B$81840,[1]ПРОЕКТЫ!B17)</f>
        <v>#VALUE!</v>
      </c>
      <c r="Q17" s="141" t="e">
        <f t="shared" si="6"/>
        <v>#VALUE!</v>
      </c>
      <c r="R17" s="240" t="s">
        <v>122</v>
      </c>
      <c r="S17" s="241"/>
      <c r="T17" s="237">
        <v>0</v>
      </c>
      <c r="U17" s="143">
        <f>T17-SUMIFS([1]ЖО!$G$5:$G$38516,[1]ЖО!$I$5:$I$38516,50,[1]ЖО!$C$5:$C$38516,$B17,[1]ЖО!$D$5:$D$38516,$T$9)</f>
        <v>0</v>
      </c>
      <c r="V17" s="144" t="e">
        <f t="shared" si="7"/>
        <v>#VALUE!</v>
      </c>
      <c r="W17" s="228" t="e">
        <f t="shared" si="8"/>
        <v>#VALUE!</v>
      </c>
      <c r="X17" s="143" t="e">
        <f>W17-SUMIFS([1]ЖО!$G$5:$G$38516,[1]ЖО!$I$5:$I$38516,50,[1]ЖО!$C$5:$C$38516,$B17,[1]ЖО!$D$5:$D$38516,$V$9)</f>
        <v>#VALUE!</v>
      </c>
      <c r="Y17" s="144" t="e">
        <f t="shared" si="9"/>
        <v>#VALUE!</v>
      </c>
      <c r="Z17" s="229" t="e">
        <f>IF(AND(A17&gt;=$AF$2,C17="Джетсет-холдинг"),(P17-O17)*Y17,)</f>
        <v>#VALUE!</v>
      </c>
      <c r="AA17" s="143" t="e">
        <f>Z17-SUMIFS([1]ЖО!$G$5:$G$38516,[1]ЖО!$I$5:$I$38516,50,[1]ЖО!$C$5:$C$38516,$B17,[1]ЖО!$D$5:$D$38516,$Y$9)</f>
        <v>#VALUE!</v>
      </c>
      <c r="AB17" s="230">
        <v>0</v>
      </c>
      <c r="AC17" s="143">
        <f>AB17-SUMIFS([1]ЖО!$G$5:$G$38516,[1]ЖО!$I$5:$I$38516,50,[1]ЖО!$C$5:$C$38516,$B17,[1]ЖО!$D$5:$D$38516,$AB$9)</f>
        <v>0</v>
      </c>
    </row>
    <row r="18" spans="1:29" x14ac:dyDescent="0.25">
      <c r="A18" s="221">
        <v>41706</v>
      </c>
      <c r="B18" s="238" t="s">
        <v>126</v>
      </c>
      <c r="C18" s="150" t="s">
        <v>120</v>
      </c>
      <c r="D18" s="150" t="s">
        <v>121</v>
      </c>
      <c r="E18" s="155" t="s">
        <v>8</v>
      </c>
      <c r="F18" s="133">
        <f>SUMIFS([1]ЖО!$G$5:$G$577570,[1]ЖО!$C$5:$C$577570,$B18,[1]ЖО!$H$5:$H$577570,20)</f>
        <v>148016.46</v>
      </c>
      <c r="G18" s="222">
        <f>SUMIFS([1]ЖО!$G$5:$G$577570,[1]ЖО!$C$5:$C$577570,$B18,[1]ЖО!$H$5:$H$577570,60)</f>
        <v>148016.46</v>
      </c>
      <c r="H18" s="231">
        <f t="shared" si="3"/>
        <v>0</v>
      </c>
      <c r="I18" s="224" t="e">
        <f>SUMIFS([2]БДДС!$A$92:$A$135,[2]БДДС!$B$92:$B$135,B18)</f>
        <v>#VALUE!</v>
      </c>
      <c r="J18" s="138">
        <f>SUMIFS([1]ЖО!$G$5:$G$38516,[1]ЖО!$H$5:$H$38516,62,[1]ЖО!$C$5:$C$38516,$B18)</f>
        <v>310070.3</v>
      </c>
      <c r="K18" s="137"/>
      <c r="L18" s="138">
        <f>SUMIFS([1]ЖО!$G$5:$G$38516,[1]ЖО!$I$5:$I$38516,62,[1]ЖО!$C$5:$C$38516,$B18)</f>
        <v>310070.3</v>
      </c>
      <c r="M18" s="139">
        <f t="shared" si="4"/>
        <v>0</v>
      </c>
      <c r="N18" s="140">
        <f t="shared" si="5"/>
        <v>0</v>
      </c>
      <c r="O18" s="140">
        <f>SUMIFS([1]ЖО!$G$5:$G$577570,[1]ЖО!$C$5:$C$577570,$B18,[1]ЖО!$H$5:$H$577570,60,[1]ЖО!$I$5:$I$577570,50)*7%</f>
        <v>7029.6772000000001</v>
      </c>
      <c r="P18" s="133" t="e">
        <f>IF(J18=0,K18-F18-I18,J18-F18-I18)-SUMIFS('[1]Подотчетники (2)'!$Y$7:$Y$81840,'[1]Подотчетники (2)'!$B$7:$B$81840,[1]ПРОЕКТЫ!B18)</f>
        <v>#VALUE!</v>
      </c>
      <c r="Q18" s="141" t="e">
        <f t="shared" si="6"/>
        <v>#VALUE!</v>
      </c>
      <c r="R18" s="240" t="s">
        <v>122</v>
      </c>
      <c r="S18" s="239" t="s">
        <v>127</v>
      </c>
      <c r="T18" s="243">
        <v>0</v>
      </c>
      <c r="U18" s="143">
        <f>T18-SUMIFS([1]ЖО!$G$5:$G$38516,[1]ЖО!$I$5:$I$38516,50,[1]ЖО!$C$5:$C$38516,$B18,[1]ЖО!$D$5:$D$38516,$T$9)</f>
        <v>0</v>
      </c>
      <c r="V18" s="144" t="e">
        <f t="shared" si="7"/>
        <v>#VALUE!</v>
      </c>
      <c r="W18" s="228" t="e">
        <f t="shared" si="8"/>
        <v>#VALUE!</v>
      </c>
      <c r="X18" s="143" t="e">
        <f>W18-SUMIFS([1]ЖО!$G$5:$G$38516,[1]ЖО!$I$5:$I$38516,50,[1]ЖО!$C$5:$C$38516,$B18,[1]ЖО!$D$5:$D$38516,$V$9)</f>
        <v>#VALUE!</v>
      </c>
      <c r="Y18" s="144" t="e">
        <f t="shared" si="9"/>
        <v>#VALUE!</v>
      </c>
      <c r="Z18" s="229" t="e">
        <f>IF(AND(A18&gt;=$AF$2,C18="Джетсет-холдинг"),(P18-O18)*Y18,)</f>
        <v>#VALUE!</v>
      </c>
      <c r="AA18" s="143" t="e">
        <f>Z18-SUMIFS([1]ЖО!$G$5:$G$38516,[1]ЖО!$I$5:$I$38516,50,[1]ЖО!$C$5:$C$38516,$B18,[1]ЖО!$D$5:$D$38516,$Y$9)</f>
        <v>#VALUE!</v>
      </c>
      <c r="AB18" s="230">
        <v>0</v>
      </c>
      <c r="AC18" s="143">
        <f>AB18-SUMIFS([1]ЖО!$G$5:$G$38516,[1]ЖО!$I$5:$I$38516,50,[1]ЖО!$C$5:$C$38516,$B18,[1]ЖО!$D$5:$D$38516,$AB$9)</f>
        <v>0</v>
      </c>
    </row>
    <row r="19" spans="1:29" x14ac:dyDescent="0.25">
      <c r="A19" s="221">
        <v>41640</v>
      </c>
      <c r="B19" s="148" t="s">
        <v>128</v>
      </c>
      <c r="C19" s="132" t="s">
        <v>129</v>
      </c>
      <c r="D19" s="132"/>
      <c r="E19" s="132" t="s">
        <v>130</v>
      </c>
      <c r="F19" s="133">
        <f>SUMIFS([1]ЖО!$G$5:$G$577570,[1]ЖО!$C$5:$C$577570,$B19,[1]ЖО!$H$5:$H$577570,20)</f>
        <v>33754.199999999997</v>
      </c>
      <c r="G19" s="222">
        <f>SUMIFS([1]ЖО!$G$5:$G$577570,[1]ЖО!$C$5:$C$577570,$B19,[1]ЖО!$H$5:$H$577570,60)</f>
        <v>33754.199999999997</v>
      </c>
      <c r="H19" s="231">
        <f t="shared" si="3"/>
        <v>0</v>
      </c>
      <c r="I19" s="224" t="e">
        <f>SUMIFS([2]БДДС!$A$92:$A$135,[2]БДДС!$B$92:$B$135,B19)</f>
        <v>#VALUE!</v>
      </c>
      <c r="J19" s="138">
        <f>SUMIFS([1]ЖО!$G$5:$G$38516,[1]ЖО!$H$5:$H$38516,62,[1]ЖО!$C$5:$C$38516,$B19)</f>
        <v>81555.7</v>
      </c>
      <c r="K19" s="138"/>
      <c r="L19" s="138">
        <f>SUMIFS([1]ЖО!$G$5:$G$38516,[1]ЖО!$I$5:$I$38516,62,[1]ЖО!$C$5:$C$38516,$B19)</f>
        <v>81555.7</v>
      </c>
      <c r="M19" s="139">
        <f t="shared" si="4"/>
        <v>0</v>
      </c>
      <c r="N19" s="140">
        <f t="shared" si="5"/>
        <v>0</v>
      </c>
      <c r="O19" s="140">
        <f>SUMIFS([1]ЖО!$G$5:$G$577570,[1]ЖО!$C$5:$C$577570,$B19,[1]ЖО!$H$5:$H$577570,60,[1]ЖО!$I$5:$I$577570,50)*7%</f>
        <v>1355.9</v>
      </c>
      <c r="P19" s="133" t="e">
        <f>IF(J19=0,K19-F19-I19,J19-F19-I19)-SUMIFS('[1]Подотчетники (2)'!$Y$7:$Y$81840,'[1]Подотчетники (2)'!$B$7:$B$81840,[1]ПРОЕКТЫ!B19)</f>
        <v>#VALUE!</v>
      </c>
      <c r="Q19" s="141" t="e">
        <f t="shared" si="6"/>
        <v>#VALUE!</v>
      </c>
      <c r="R19" s="235" t="s">
        <v>113</v>
      </c>
      <c r="S19" s="232"/>
      <c r="T19" s="243">
        <v>0</v>
      </c>
      <c r="U19" s="143">
        <f>T19-SUMIFS([1]ЖО!$G$5:$G$38516,[1]ЖО!$I$5:$I$38516,50,[1]ЖО!$C$5:$C$38516,$B19,[1]ЖО!$D$5:$D$38516,$T$9)</f>
        <v>0</v>
      </c>
      <c r="V19" s="144" t="e">
        <f t="shared" si="7"/>
        <v>#VALUE!</v>
      </c>
      <c r="W19" s="228">
        <f t="shared" si="8"/>
        <v>0</v>
      </c>
      <c r="X19" s="143">
        <f>W19-SUMIFS([1]ЖО!$G$5:$G$38516,[1]ЖО!$I$5:$I$38516,50,[1]ЖО!$C$5:$C$38516,$B19,[1]ЖО!$D$5:$D$38516,$V$9)</f>
        <v>0</v>
      </c>
      <c r="Y19" s="144" t="e">
        <f t="shared" si="9"/>
        <v>#VALUE!</v>
      </c>
      <c r="Z19" s="229">
        <v>1470</v>
      </c>
      <c r="AA19" s="143">
        <f>Z19-SUMIFS([1]ЖО!$G$5:$G$38516,[1]ЖО!$I$5:$I$38516,50,[1]ЖО!$C$5:$C$38516,$B19,[1]ЖО!$D$5:$D$38516,$Y$9)</f>
        <v>0</v>
      </c>
      <c r="AB19" s="230">
        <v>17900</v>
      </c>
      <c r="AC19" s="143">
        <f>AB19-SUMIFS([1]ЖО!$G$5:$G$38516,[1]ЖО!$I$5:$I$38516,50,[1]ЖО!$C$5:$C$38516,$B19,[1]ЖО!$D$5:$D$38516,$AB$9)</f>
        <v>0</v>
      </c>
    </row>
    <row r="20" spans="1:29" x14ac:dyDescent="0.25">
      <c r="A20" s="221">
        <v>41706</v>
      </c>
      <c r="B20" s="148" t="s">
        <v>131</v>
      </c>
      <c r="C20" s="150" t="s">
        <v>120</v>
      </c>
      <c r="D20" s="150" t="s">
        <v>125</v>
      </c>
      <c r="E20" s="155" t="s">
        <v>8</v>
      </c>
      <c r="F20" s="133">
        <f>SUMIFS([1]ЖО!$G$5:$G$577570,[1]ЖО!$C$5:$C$577570,$B20,[1]ЖО!$H$5:$H$577570,20)</f>
        <v>79695.5</v>
      </c>
      <c r="G20" s="222">
        <f>SUMIFS([1]ЖО!$G$5:$G$577570,[1]ЖО!$C$5:$C$577570,$B20,[1]ЖО!$H$5:$H$577570,60)</f>
        <v>79695.5</v>
      </c>
      <c r="H20" s="135">
        <f t="shared" si="3"/>
        <v>0</v>
      </c>
      <c r="I20" s="224" t="e">
        <f>SUMIFS([2]БДДС!$A$92:$A$135,[2]БДДС!$B$92:$B$135,B20)</f>
        <v>#VALUE!</v>
      </c>
      <c r="J20" s="138">
        <f>SUMIFS([1]ЖО!$G$5:$G$38516,[1]ЖО!$H$5:$H$38516,62,[1]ЖО!$C$5:$C$38516,$B20)</f>
        <v>138092.99</v>
      </c>
      <c r="K20" s="137"/>
      <c r="L20" s="138">
        <f>SUMIFS([1]ЖО!$G$5:$G$38516,[1]ЖО!$I$5:$I$38516,62,[1]ЖО!$C$5:$C$38516,$B20)</f>
        <v>138092.99</v>
      </c>
      <c r="M20" s="139">
        <f t="shared" si="4"/>
        <v>0</v>
      </c>
      <c r="N20" s="140">
        <f t="shared" si="5"/>
        <v>0</v>
      </c>
      <c r="O20" s="140">
        <f>SUMIFS([1]ЖО!$G$5:$G$577570,[1]ЖО!$C$5:$C$577570,$B20,[1]ЖО!$H$5:$H$577570,60,[1]ЖО!$I$5:$I$577570,50)*7%</f>
        <v>1792.0000000000002</v>
      </c>
      <c r="P20" s="133" t="e">
        <f>IF(J20=0,K20-F20-I20,J20-F20-I20)-SUMIFS('[1]Подотчетники (2)'!$Y$7:$Y$81840,'[1]Подотчетники (2)'!$B$7:$B$81840,[1]ПРОЕКТЫ!B20)</f>
        <v>#VALUE!</v>
      </c>
      <c r="Q20" s="141" t="e">
        <f t="shared" si="6"/>
        <v>#VALUE!</v>
      </c>
      <c r="R20" s="240" t="s">
        <v>122</v>
      </c>
      <c r="S20" s="241"/>
      <c r="T20" s="233">
        <v>0</v>
      </c>
      <c r="U20" s="143">
        <f>T20-SUMIFS([1]ЖО!$G$5:$G$38516,[1]ЖО!$I$5:$I$38516,50,[1]ЖО!$C$5:$C$38516,$B20,[1]ЖО!$D$5:$D$38516,$T$9)</f>
        <v>0</v>
      </c>
      <c r="V20" s="144" t="e">
        <f t="shared" si="7"/>
        <v>#VALUE!</v>
      </c>
      <c r="W20" s="228" t="e">
        <f t="shared" si="8"/>
        <v>#VALUE!</v>
      </c>
      <c r="X20" s="143" t="e">
        <f>W20-SUMIFS([1]ЖО!$G$5:$G$38516,[1]ЖО!$I$5:$I$38516,50,[1]ЖО!$C$5:$C$38516,$B20,[1]ЖО!$D$5:$D$38516,$V$9)</f>
        <v>#VALUE!</v>
      </c>
      <c r="Y20" s="144" t="e">
        <f t="shared" si="9"/>
        <v>#VALUE!</v>
      </c>
      <c r="Z20" s="244" t="e">
        <f t="shared" ref="Z20:Z42" si="10">IF(AND(A20&gt;=$AF$2,C20="Джетсет-холдинг"),(P20-O20)*Y20,)</f>
        <v>#VALUE!</v>
      </c>
      <c r="AA20" s="143" t="e">
        <f>Z20-SUMIFS([1]ЖО!$G$5:$G$38516,[1]ЖО!$I$5:$I$38516,50,[1]ЖО!$C$5:$C$38516,$B20,[1]ЖО!$D$5:$D$38516,$Y$9)</f>
        <v>#VALUE!</v>
      </c>
      <c r="AB20" s="230">
        <v>0</v>
      </c>
      <c r="AC20" s="143">
        <f>AB20-SUMIFS([1]ЖО!$G$5:$G$38516,[1]ЖО!$I$5:$I$38516,50,[1]ЖО!$C$5:$C$38516,$B20,[1]ЖО!$D$5:$D$38516,$AB$9)</f>
        <v>0</v>
      </c>
    </row>
    <row r="21" spans="1:29" x14ac:dyDescent="0.25">
      <c r="A21" s="221">
        <v>41718</v>
      </c>
      <c r="B21" s="150" t="s">
        <v>132</v>
      </c>
      <c r="C21" s="132" t="s">
        <v>129</v>
      </c>
      <c r="D21" s="150" t="s">
        <v>110</v>
      </c>
      <c r="E21" s="132" t="s">
        <v>133</v>
      </c>
      <c r="F21" s="133">
        <f>SUMIFS([1]ЖО!$G$5:$G$577570,[1]ЖО!$C$5:$C$577570,$B21,[1]ЖО!$H$5:$H$577570,20)</f>
        <v>15352</v>
      </c>
      <c r="G21" s="222">
        <f>SUMIFS([1]ЖО!$G$5:$G$577570,[1]ЖО!$C$5:$C$577570,$B21,[1]ЖО!$H$5:$H$577570,60)</f>
        <v>15352</v>
      </c>
      <c r="H21" s="135">
        <f t="shared" si="3"/>
        <v>0</v>
      </c>
      <c r="I21" s="224" t="e">
        <f>SUMIFS([2]БДДС!$A$92:$A$135,[2]БДДС!$B$92:$B$135,B21)</f>
        <v>#VALUE!</v>
      </c>
      <c r="J21" s="138">
        <f>SUMIFS([1]ЖО!$G$5:$G$38516,[1]ЖО!$H$5:$H$38516,62,[1]ЖО!$C$5:$C$38516,$B21)</f>
        <v>38940</v>
      </c>
      <c r="K21" s="138"/>
      <c r="L21" s="138">
        <f>SUMIFS([1]ЖО!$G$5:$G$38516,[1]ЖО!$I$5:$I$38516,62,[1]ЖО!$C$5:$C$38516,$B21)</f>
        <v>38940</v>
      </c>
      <c r="M21" s="139">
        <f t="shared" si="4"/>
        <v>0</v>
      </c>
      <c r="N21" s="140">
        <f t="shared" si="5"/>
        <v>0</v>
      </c>
      <c r="O21" s="140">
        <f>SUMIFS([1]ЖО!$G$5:$G$577570,[1]ЖО!$C$5:$C$577570,$B21,[1]ЖО!$H$5:$H$577570,60,[1]ЖО!$I$5:$I$577570,50)*7%</f>
        <v>1074.6400000000001</v>
      </c>
      <c r="P21" s="133" t="e">
        <f>IF(J21=0,K21-F21-I21,J21-F21-I21)-SUMIFS('[1]Подотчетники (2)'!$Y$7:$Y$81840,'[1]Подотчетники (2)'!$B$7:$B$81840,[1]ПРОЕКТЫ!B21)</f>
        <v>#VALUE!</v>
      </c>
      <c r="Q21" s="141" t="e">
        <f t="shared" si="6"/>
        <v>#VALUE!</v>
      </c>
      <c r="R21" s="132" t="s">
        <v>134</v>
      </c>
      <c r="S21" s="232"/>
      <c r="T21" s="233">
        <v>0</v>
      </c>
      <c r="U21" s="143">
        <f>T21-SUMIFS([1]ЖО!$G$5:$G$38516,[1]ЖО!$I$5:$I$38516,50,[1]ЖО!$C$5:$C$38516,$B21,[1]ЖО!$D$5:$D$38516,$T$9)</f>
        <v>0</v>
      </c>
      <c r="V21" s="144" t="e">
        <f t="shared" si="7"/>
        <v>#VALUE!</v>
      </c>
      <c r="W21" s="228">
        <f t="shared" si="8"/>
        <v>0</v>
      </c>
      <c r="X21" s="143">
        <f>W21-SUMIFS([1]ЖО!$G$5:$G$38516,[1]ЖО!$I$5:$I$38516,50,[1]ЖО!$C$5:$C$38516,$B21,[1]ЖО!$D$5:$D$38516,$V$9)</f>
        <v>0</v>
      </c>
      <c r="Y21" s="144" t="e">
        <f t="shared" si="9"/>
        <v>#VALUE!</v>
      </c>
      <c r="Z21" s="244">
        <f t="shared" si="10"/>
        <v>0</v>
      </c>
      <c r="AA21" s="143">
        <f>Z21-SUMIFS([1]ЖО!$G$5:$G$38516,[1]ЖО!$I$5:$I$38516,50,[1]ЖО!$C$5:$C$38516,$B21,[1]ЖО!$D$5:$D$38516,$Y$9)</f>
        <v>0</v>
      </c>
      <c r="AB21" s="230">
        <v>15352</v>
      </c>
      <c r="AC21" s="143">
        <f>AB21-SUMIFS([1]ЖО!$G$5:$G$38516,[1]ЖО!$I$5:$I$38516,50,[1]ЖО!$C$5:$C$38516,$B21,[1]ЖО!$D$5:$D$38516,$AB$9)</f>
        <v>0</v>
      </c>
    </row>
    <row r="22" spans="1:29" ht="51.75" x14ac:dyDescent="0.25">
      <c r="A22" s="221">
        <v>41704</v>
      </c>
      <c r="B22" s="245" t="s">
        <v>135</v>
      </c>
      <c r="C22" s="150" t="s">
        <v>120</v>
      </c>
      <c r="D22" s="132" t="s">
        <v>136</v>
      </c>
      <c r="E22" s="155" t="s">
        <v>8</v>
      </c>
      <c r="F22" s="133">
        <f>SUMIFS([1]ЖО!$G$5:$G$577570,[1]ЖО!$C$5:$C$577570,$B22,[1]ЖО!$H$5:$H$577570,20)</f>
        <v>31039</v>
      </c>
      <c r="G22" s="222">
        <f>SUMIFS([1]ЖО!$G$5:$G$577570,[1]ЖО!$C$5:$C$577570,$B22,[1]ЖО!$H$5:$H$577570,60)</f>
        <v>31039</v>
      </c>
      <c r="H22" s="135">
        <f t="shared" si="3"/>
        <v>0</v>
      </c>
      <c r="I22" s="224" t="e">
        <f>SUMIFS([2]БДДС!$A$92:$A$135,[2]БДДС!$B$92:$B$135,B22)</f>
        <v>#VALUE!</v>
      </c>
      <c r="J22" s="138">
        <f>SUMIFS([1]ЖО!$G$5:$G$38516,[1]ЖО!$H$5:$H$38516,62,[1]ЖО!$C$5:$C$38516,$B22)</f>
        <v>58486.28</v>
      </c>
      <c r="K22" s="138"/>
      <c r="L22" s="138">
        <f>SUMIFS([1]ЖО!$G$5:$G$38516,[1]ЖО!$I$5:$I$38516,62,[1]ЖО!$C$5:$C$38516,$B22)</f>
        <v>58486.28</v>
      </c>
      <c r="M22" s="139">
        <f t="shared" si="4"/>
        <v>0</v>
      </c>
      <c r="N22" s="140">
        <f t="shared" si="5"/>
        <v>0</v>
      </c>
      <c r="O22" s="140">
        <f>SUMIFS([1]ЖО!$G$5:$G$577570,[1]ЖО!$C$5:$C$577570,$B22,[1]ЖО!$H$5:$H$577570,60,[1]ЖО!$I$5:$I$577570,50)*7%</f>
        <v>2172.73</v>
      </c>
      <c r="P22" s="133" t="e">
        <f>IF(J22=0,K22-F22-I22,J22-F22-I22)-SUMIFS('[1]Подотчетники (2)'!$Y$7:$Y$81840,'[1]Подотчетники (2)'!$B$7:$B$81840,[1]ПРОЕКТЫ!B22)</f>
        <v>#VALUE!</v>
      </c>
      <c r="Q22" s="141" t="e">
        <f t="shared" si="6"/>
        <v>#VALUE!</v>
      </c>
      <c r="R22" s="240" t="s">
        <v>122</v>
      </c>
      <c r="S22" s="241" t="s">
        <v>113</v>
      </c>
      <c r="T22" s="233">
        <v>0</v>
      </c>
      <c r="U22" s="143">
        <f>T22-SUMIFS([1]ЖО!$G$5:$G$38516,[1]ЖО!$I$5:$I$38516,50,[1]ЖО!$C$5:$C$38516,$B22,[1]ЖО!$D$5:$D$38516,$T$9)</f>
        <v>0</v>
      </c>
      <c r="V22" s="144" t="e">
        <f t="shared" si="7"/>
        <v>#VALUE!</v>
      </c>
      <c r="W22" s="228" t="e">
        <f t="shared" si="8"/>
        <v>#VALUE!</v>
      </c>
      <c r="X22" s="143" t="e">
        <f>W22-SUMIFS([1]ЖО!$G$5:$G$38516,[1]ЖО!$I$5:$I$38516,50,[1]ЖО!$C$5:$C$38516,$B22,[1]ЖО!$D$5:$D$38516,$V$9)</f>
        <v>#VALUE!</v>
      </c>
      <c r="Y22" s="144" t="e">
        <f t="shared" si="9"/>
        <v>#VALUE!</v>
      </c>
      <c r="Z22" s="244" t="e">
        <f t="shared" si="10"/>
        <v>#VALUE!</v>
      </c>
      <c r="AA22" s="143" t="e">
        <f>Z22-SUMIFS([1]ЖО!$G$5:$G$38516,[1]ЖО!$I$5:$I$38516,50,[1]ЖО!$C$5:$C$38516,$B22,[1]ЖО!$D$5:$D$38516,$Y$9)</f>
        <v>#VALUE!</v>
      </c>
      <c r="AB22" s="230">
        <v>29000</v>
      </c>
      <c r="AC22" s="143">
        <f>AB22-SUMIFS([1]ЖО!$G$5:$G$38516,[1]ЖО!$I$5:$I$38516,50,[1]ЖО!$C$5:$C$38516,$B22,[1]ЖО!$D$5:$D$38516,$AB$9)</f>
        <v>0</v>
      </c>
    </row>
    <row r="23" spans="1:29" ht="39" x14ac:dyDescent="0.25">
      <c r="A23" s="221">
        <v>41730</v>
      </c>
      <c r="B23" s="245" t="s">
        <v>137</v>
      </c>
      <c r="C23" s="150" t="s">
        <v>104</v>
      </c>
      <c r="D23" s="150" t="s">
        <v>110</v>
      </c>
      <c r="E23" s="155" t="s">
        <v>8</v>
      </c>
      <c r="F23" s="133">
        <f>SUMIFS([1]ЖО!$G$5:$G$577570,[1]ЖО!$C$5:$C$577570,$B23,[1]ЖО!$H$5:$H$577570,20)</f>
        <v>23635</v>
      </c>
      <c r="G23" s="222">
        <f>SUMIFS([1]ЖО!$G$5:$G$577570,[1]ЖО!$C$5:$C$577570,$B23,[1]ЖО!$H$5:$H$577570,60)</f>
        <v>23635</v>
      </c>
      <c r="H23" s="135">
        <f t="shared" si="3"/>
        <v>0</v>
      </c>
      <c r="I23" s="224" t="e">
        <f>SUMIFS([2]БДДС!$A$92:$A$135,[2]БДДС!$B$92:$B$135,B23)</f>
        <v>#VALUE!</v>
      </c>
      <c r="J23" s="138">
        <f>SUMIFS([1]ЖО!$G$5:$G$38516,[1]ЖО!$H$5:$H$38516,62,[1]ЖО!$C$5:$C$38516,$B23)</f>
        <v>42685</v>
      </c>
      <c r="K23" s="138"/>
      <c r="L23" s="138">
        <f>SUMIFS([1]ЖО!$G$5:$G$38516,[1]ЖО!$I$5:$I$38516,62,[1]ЖО!$C$5:$C$38516,$B23)</f>
        <v>20000</v>
      </c>
      <c r="M23" s="139">
        <f t="shared" si="4"/>
        <v>22685</v>
      </c>
      <c r="N23" s="140">
        <f t="shared" si="5"/>
        <v>0</v>
      </c>
      <c r="O23" s="140">
        <f>SUMIFS([1]ЖО!$G$5:$G$577570,[1]ЖО!$C$5:$C$577570,$B23,[1]ЖО!$H$5:$H$577570,60,[1]ЖО!$I$5:$I$577570,50)*7%</f>
        <v>1654.45</v>
      </c>
      <c r="P23" s="133" t="e">
        <f>IF(J23=0,K23-F23-I23,J23-F23-I23)-SUMIFS('[1]Подотчетники (2)'!$Y$7:$Y$81840,'[1]Подотчетники (2)'!$B$7:$B$81840,[1]ПРОЕКТЫ!B23)</f>
        <v>#VALUE!</v>
      </c>
      <c r="Q23" s="141" t="e">
        <f t="shared" si="6"/>
        <v>#VALUE!</v>
      </c>
      <c r="R23" s="132" t="s">
        <v>134</v>
      </c>
      <c r="S23" s="232"/>
      <c r="T23" s="233">
        <v>0</v>
      </c>
      <c r="U23" s="143">
        <f>T23-SUMIFS([1]ЖО!$G$5:$G$38516,[1]ЖО!$I$5:$I$38516,50,[1]ЖО!$C$5:$C$38516,$B23,[1]ЖО!$D$5:$D$38516,$T$9)</f>
        <v>0</v>
      </c>
      <c r="V23" s="144" t="e">
        <f t="shared" si="7"/>
        <v>#VALUE!</v>
      </c>
      <c r="W23" s="228">
        <f t="shared" si="8"/>
        <v>0</v>
      </c>
      <c r="X23" s="143">
        <f>W23-SUMIFS([1]ЖО!$G$5:$G$38516,[1]ЖО!$I$5:$I$38516,50,[1]ЖО!$C$5:$C$38516,$B23,[1]ЖО!$D$5:$D$38516,$V$9)</f>
        <v>0</v>
      </c>
      <c r="Y23" s="144" t="e">
        <f t="shared" si="9"/>
        <v>#VALUE!</v>
      </c>
      <c r="Z23" s="244">
        <f t="shared" si="10"/>
        <v>0</v>
      </c>
      <c r="AA23" s="143">
        <f>Z23-SUMIFS([1]ЖО!$G$5:$G$38516,[1]ЖО!$I$5:$I$38516,50,[1]ЖО!$C$5:$C$38516,$B23,[1]ЖО!$D$5:$D$38516,$Y$9)</f>
        <v>0</v>
      </c>
      <c r="AB23" s="230">
        <v>21780</v>
      </c>
      <c r="AC23" s="143">
        <f>AB23-SUMIFS([1]ЖО!$G$5:$G$38516,[1]ЖО!$I$5:$I$38516,50,[1]ЖО!$C$5:$C$38516,$B23,[1]ЖО!$D$5:$D$38516,$AB$9)</f>
        <v>0</v>
      </c>
    </row>
    <row r="24" spans="1:29" x14ac:dyDescent="0.25">
      <c r="A24" s="221">
        <v>41699</v>
      </c>
      <c r="B24" s="246" t="s">
        <v>138</v>
      </c>
      <c r="C24" s="150" t="s">
        <v>120</v>
      </c>
      <c r="D24" s="150" t="s">
        <v>139</v>
      </c>
      <c r="E24" s="155" t="s">
        <v>140</v>
      </c>
      <c r="F24" s="133">
        <f>SUMIFS([1]ЖО!$G$5:$G$577570,[1]ЖО!$C$5:$C$577570,$B24,[1]ЖО!$H$5:$H$577570,20)</f>
        <v>141117.15</v>
      </c>
      <c r="G24" s="222">
        <f>SUMIFS([1]ЖО!$G$5:$G$577570,[1]ЖО!$C$5:$C$577570,$B24,[1]ЖО!$H$5:$H$577570,60)</f>
        <v>141117.15</v>
      </c>
      <c r="H24" s="135">
        <f t="shared" si="3"/>
        <v>0</v>
      </c>
      <c r="I24" s="224" t="e">
        <f>SUMIFS([2]БДДС!$A$92:$A$135,[2]БДДС!$B$92:$B$135,B24)</f>
        <v>#VALUE!</v>
      </c>
      <c r="J24" s="138">
        <f>SUMIFS([1]ЖО!$G$5:$G$38516,[1]ЖО!$H$5:$H$38516,62,[1]ЖО!$C$5:$C$38516,$B24)</f>
        <v>223770</v>
      </c>
      <c r="K24" s="138"/>
      <c r="L24" s="138">
        <f>SUMIFS([1]ЖО!$G$5:$G$38516,[1]ЖО!$I$5:$I$38516,62,[1]ЖО!$C$5:$C$38516,$B24)</f>
        <v>223770</v>
      </c>
      <c r="M24" s="139">
        <f t="shared" si="4"/>
        <v>0</v>
      </c>
      <c r="N24" s="140">
        <f t="shared" si="5"/>
        <v>0</v>
      </c>
      <c r="O24" s="140">
        <f>SUMIFS([1]ЖО!$G$5:$G$577570,[1]ЖО!$C$5:$C$577570,$B24,[1]ЖО!$H$5:$H$577570,60,[1]ЖО!$I$5:$I$577570,50)*7%</f>
        <v>9878.2005000000008</v>
      </c>
      <c r="P24" s="133" t="e">
        <f>IF(J24=0,K24-F24-I24,J24-F24-I24)-SUMIFS('[1]Подотчетники (2)'!$Y$7:$Y$81840,'[1]Подотчетники (2)'!$B$7:$B$81840,[1]ПРОЕКТЫ!B24)</f>
        <v>#VALUE!</v>
      </c>
      <c r="Q24" s="141" t="e">
        <f t="shared" si="6"/>
        <v>#VALUE!</v>
      </c>
      <c r="R24" s="240" t="s">
        <v>122</v>
      </c>
      <c r="S24" s="232" t="s">
        <v>127</v>
      </c>
      <c r="T24" s="233">
        <v>10680</v>
      </c>
      <c r="U24" s="143">
        <f>T24-SUMIFS([1]ЖО!$G$5:$G$38516,[1]ЖО!$I$5:$I$38516,50,[1]ЖО!$C$5:$C$38516,$B24,[1]ЖО!$D$5:$D$38516,$T$9)</f>
        <v>0</v>
      </c>
      <c r="V24" s="144" t="e">
        <f t="shared" si="7"/>
        <v>#VALUE!</v>
      </c>
      <c r="W24" s="228" t="e">
        <f t="shared" si="8"/>
        <v>#VALUE!</v>
      </c>
      <c r="X24" s="143" t="e">
        <f>W24-SUMIFS([1]ЖО!$G$5:$G$38516,[1]ЖО!$I$5:$I$38516,50,[1]ЖО!$C$5:$C$38516,$B24,[1]ЖО!$D$5:$D$38516,$V$9)</f>
        <v>#VALUE!</v>
      </c>
      <c r="Y24" s="144" t="e">
        <f t="shared" si="9"/>
        <v>#VALUE!</v>
      </c>
      <c r="Z24" s="244" t="e">
        <f t="shared" si="10"/>
        <v>#VALUE!</v>
      </c>
      <c r="AA24" s="143" t="e">
        <f>Z24-SUMIFS([1]ЖО!$G$5:$G$38516,[1]ЖО!$I$5:$I$38516,50,[1]ЖО!$C$5:$C$38516,$B24,[1]ЖО!$D$5:$D$38516,$Y$9)</f>
        <v>#VALUE!</v>
      </c>
      <c r="AB24" s="230">
        <v>0</v>
      </c>
      <c r="AC24" s="143">
        <f>AB24-SUMIFS([1]ЖО!$G$5:$G$38516,[1]ЖО!$I$5:$I$38516,50,[1]ЖО!$C$5:$C$38516,$B24,[1]ЖО!$D$5:$D$38516,$AB$9)</f>
        <v>0</v>
      </c>
    </row>
    <row r="25" spans="1:29" x14ac:dyDescent="0.25">
      <c r="A25" s="221">
        <v>41706</v>
      </c>
      <c r="B25" s="246" t="s">
        <v>141</v>
      </c>
      <c r="C25" s="150" t="s">
        <v>120</v>
      </c>
      <c r="D25" s="150" t="s">
        <v>139</v>
      </c>
      <c r="E25" s="155" t="s">
        <v>140</v>
      </c>
      <c r="F25" s="133">
        <f>SUMIFS([1]ЖО!$G$5:$G$577570,[1]ЖО!$C$5:$C$577570,$B25,[1]ЖО!$H$5:$H$577570,20)</f>
        <v>177675</v>
      </c>
      <c r="G25" s="222">
        <f>SUMIFS([1]ЖО!$G$5:$G$577570,[1]ЖО!$C$5:$C$577570,$B25,[1]ЖО!$H$5:$H$577570,60)</f>
        <v>177675</v>
      </c>
      <c r="H25" s="135">
        <f t="shared" si="3"/>
        <v>0</v>
      </c>
      <c r="I25" s="224" t="e">
        <f>SUMIFS([2]БДДС!$A$92:$A$135,[2]БДДС!$B$92:$B$135,B25)</f>
        <v>#VALUE!</v>
      </c>
      <c r="J25" s="138">
        <f>SUMIFS([1]ЖО!$G$5:$G$38516,[1]ЖО!$H$5:$H$38516,62,[1]ЖО!$C$5:$C$38516,$B25)</f>
        <v>318158.23</v>
      </c>
      <c r="K25" s="138"/>
      <c r="L25" s="138">
        <f>SUMIFS([1]ЖО!$G$5:$G$38516,[1]ЖО!$I$5:$I$38516,62,[1]ЖО!$C$5:$C$38516,$B25)</f>
        <v>318158.23</v>
      </c>
      <c r="M25" s="140">
        <f t="shared" si="4"/>
        <v>0</v>
      </c>
      <c r="N25" s="140">
        <f t="shared" si="5"/>
        <v>0</v>
      </c>
      <c r="O25" s="140">
        <f>SUMIFS([1]ЖО!$G$5:$G$577570,[1]ЖО!$C$5:$C$577570,$B25,[1]ЖО!$H$5:$H$577570,60,[1]ЖО!$I$5:$I$577570,50)*7%</f>
        <v>11941.650000000001</v>
      </c>
      <c r="P25" s="133" t="e">
        <f>IF(J25=0,K25-F25-I25,J25-F25-I25)-SUMIFS('[1]Подотчетники (2)'!$Y$7:$Y$81840,'[1]Подотчетники (2)'!$B$7:$B$81840,[1]ПРОЕКТЫ!B25)</f>
        <v>#VALUE!</v>
      </c>
      <c r="Q25" s="141" t="e">
        <f t="shared" si="6"/>
        <v>#VALUE!</v>
      </c>
      <c r="R25" s="240" t="s">
        <v>122</v>
      </c>
      <c r="S25" s="232" t="s">
        <v>127</v>
      </c>
      <c r="T25" s="233">
        <v>15790</v>
      </c>
      <c r="U25" s="143">
        <f>T25-SUMIFS([1]ЖО!$G$5:$G$38516,[1]ЖО!$I$5:$I$38516,50,[1]ЖО!$C$5:$C$38516,$B25,[1]ЖО!$D$5:$D$38516,$T$9)</f>
        <v>0</v>
      </c>
      <c r="V25" s="144" t="e">
        <f t="shared" si="7"/>
        <v>#VALUE!</v>
      </c>
      <c r="W25" s="228" t="e">
        <f t="shared" si="8"/>
        <v>#VALUE!</v>
      </c>
      <c r="X25" s="143" t="e">
        <f>W25-SUMIFS([1]ЖО!$G$5:$G$38516,[1]ЖО!$I$5:$I$38516,50,[1]ЖО!$C$5:$C$38516,$B25,[1]ЖО!$D$5:$D$38516,$V$9)</f>
        <v>#VALUE!</v>
      </c>
      <c r="Y25" s="144" t="e">
        <f t="shared" si="9"/>
        <v>#VALUE!</v>
      </c>
      <c r="Z25" s="244" t="e">
        <f t="shared" si="10"/>
        <v>#VALUE!</v>
      </c>
      <c r="AA25" s="143" t="e">
        <f>Z25-SUMIFS([1]ЖО!$G$5:$G$38516,[1]ЖО!$I$5:$I$38516,50,[1]ЖО!$C$5:$C$38516,$B25,[1]ЖО!$D$5:$D$38516,$Y$9)</f>
        <v>#VALUE!</v>
      </c>
      <c r="AB25" s="230">
        <v>0</v>
      </c>
      <c r="AC25" s="143">
        <f>AB25-SUMIFS([1]ЖО!$G$5:$G$38516,[1]ЖО!$I$5:$I$38516,50,[1]ЖО!$C$5:$C$38516,$B25,[1]ЖО!$D$5:$D$38516,$AB$9)</f>
        <v>0</v>
      </c>
    </row>
    <row r="26" spans="1:29" x14ac:dyDescent="0.25">
      <c r="A26" s="221">
        <v>41706</v>
      </c>
      <c r="B26" s="246" t="s">
        <v>142</v>
      </c>
      <c r="C26" s="150" t="s">
        <v>120</v>
      </c>
      <c r="D26" s="150" t="s">
        <v>139</v>
      </c>
      <c r="E26" s="155" t="s">
        <v>80</v>
      </c>
      <c r="F26" s="133">
        <f>SUMIFS([1]ЖО!$G$5:$G$577570,[1]ЖО!$C$5:$C$577570,$B26,[1]ЖО!$H$5:$H$577570,20)</f>
        <v>187108.09</v>
      </c>
      <c r="G26" s="222">
        <f>SUMIFS([1]ЖО!$G$5:$G$577570,[1]ЖО!$C$5:$C$577570,$B26,[1]ЖО!$H$5:$H$577570,60)</f>
        <v>187108.09</v>
      </c>
      <c r="H26" s="135">
        <f t="shared" si="3"/>
        <v>0</v>
      </c>
      <c r="I26" s="224" t="e">
        <f>SUMIFS([2]БДДС!$A$92:$A$135,[2]БДДС!$B$92:$B$135,B26)</f>
        <v>#VALUE!</v>
      </c>
      <c r="J26" s="138">
        <f>SUMIFS([1]ЖО!$G$5:$G$38516,[1]ЖО!$H$5:$H$38516,62,[1]ЖО!$C$5:$C$38516,$B26)</f>
        <v>372826.65</v>
      </c>
      <c r="K26" s="138"/>
      <c r="L26" s="138">
        <f>SUMIFS([1]ЖО!$G$5:$G$38516,[1]ЖО!$I$5:$I$38516,62,[1]ЖО!$C$5:$C$38516,$B26)</f>
        <v>372826.65</v>
      </c>
      <c r="M26" s="139">
        <f t="shared" si="4"/>
        <v>0</v>
      </c>
      <c r="N26" s="140">
        <f t="shared" si="5"/>
        <v>0</v>
      </c>
      <c r="O26" s="140">
        <f>SUMIFS([1]ЖО!$G$5:$G$577570,[1]ЖО!$C$5:$C$577570,$B26,[1]ЖО!$H$5:$H$577570,60,[1]ЖО!$I$5:$I$577570,50)*7%</f>
        <v>12007.246300000001</v>
      </c>
      <c r="P26" s="133" t="e">
        <f>IF(J26=0,K26-F26-I26,J26-F26-I26)-SUMIFS('[1]Подотчетники (2)'!$Y$7:$Y$81840,'[1]Подотчетники (2)'!$B$7:$B$81840,[1]ПРОЕКТЫ!B26)</f>
        <v>#VALUE!</v>
      </c>
      <c r="Q26" s="141" t="e">
        <f t="shared" si="6"/>
        <v>#VALUE!</v>
      </c>
      <c r="R26" s="240" t="s">
        <v>122</v>
      </c>
      <c r="S26" s="241"/>
      <c r="T26" s="233">
        <v>17800</v>
      </c>
      <c r="U26" s="143">
        <f>T26-SUMIFS([1]ЖО!$G$5:$G$38516,[1]ЖО!$I$5:$I$38516,50,[1]ЖО!$C$5:$C$38516,$B26,[1]ЖО!$D$5:$D$38516,$T$9)</f>
        <v>0</v>
      </c>
      <c r="V26" s="144" t="e">
        <f t="shared" si="7"/>
        <v>#VALUE!</v>
      </c>
      <c r="W26" s="228" t="e">
        <f t="shared" si="8"/>
        <v>#VALUE!</v>
      </c>
      <c r="X26" s="143" t="e">
        <f>W26-SUMIFS([1]ЖО!$G$5:$G$38516,[1]ЖО!$I$5:$I$38516,50,[1]ЖО!$C$5:$C$38516,$B26,[1]ЖО!$D$5:$D$38516,$V$9)</f>
        <v>#VALUE!</v>
      </c>
      <c r="Y26" s="144" t="e">
        <f t="shared" si="9"/>
        <v>#VALUE!</v>
      </c>
      <c r="Z26" s="244" t="e">
        <f t="shared" si="10"/>
        <v>#VALUE!</v>
      </c>
      <c r="AA26" s="143" t="e">
        <f>Z26-SUMIFS([1]ЖО!$G$5:$G$38516,[1]ЖО!$I$5:$I$38516,50,[1]ЖО!$C$5:$C$38516,$B26,[1]ЖО!$D$5:$D$38516,$Y$9)</f>
        <v>#VALUE!</v>
      </c>
      <c r="AB26" s="230">
        <v>0</v>
      </c>
      <c r="AC26" s="143">
        <f>AB26-SUMIFS([1]ЖО!$G$5:$G$38516,[1]ЖО!$I$5:$I$38516,50,[1]ЖО!$C$5:$C$38516,$B26,[1]ЖО!$D$5:$D$38516,$AB$9)</f>
        <v>0</v>
      </c>
    </row>
    <row r="27" spans="1:29" x14ac:dyDescent="0.25">
      <c r="A27" s="221">
        <v>41694</v>
      </c>
      <c r="B27" s="132" t="s">
        <v>143</v>
      </c>
      <c r="C27" s="132" t="s">
        <v>144</v>
      </c>
      <c r="D27" s="132" t="s">
        <v>136</v>
      </c>
      <c r="E27" s="155" t="s">
        <v>8</v>
      </c>
      <c r="F27" s="133">
        <f>SUMIFS([1]ЖО!$G$5:$G$577570,[1]ЖО!$C$5:$C$577570,$B27,[1]ЖО!$H$5:$H$577570,20)</f>
        <v>2540</v>
      </c>
      <c r="G27" s="222">
        <f>SUMIFS([1]ЖО!$G$5:$G$577570,[1]ЖО!$C$5:$C$577570,$B27,[1]ЖО!$H$5:$H$577570,60)</f>
        <v>2540</v>
      </c>
      <c r="H27" s="135">
        <f t="shared" si="3"/>
        <v>0</v>
      </c>
      <c r="I27" s="224" t="e">
        <f>SUMIFS([2]БДДС!$A$92:$A$135,[2]БДДС!$B$92:$B$135,B27)</f>
        <v>#VALUE!</v>
      </c>
      <c r="J27" s="138">
        <f>SUMIFS([1]ЖО!$G$5:$G$38516,[1]ЖО!$H$5:$H$38516,62,[1]ЖО!$C$5:$C$38516,$B27)</f>
        <v>4130</v>
      </c>
      <c r="K27" s="138"/>
      <c r="L27" s="138">
        <f>SUMIFS([1]ЖО!$G$5:$G$38516,[1]ЖО!$I$5:$I$38516,62,[1]ЖО!$C$5:$C$38516,$B27)</f>
        <v>4130</v>
      </c>
      <c r="M27" s="139">
        <f t="shared" si="4"/>
        <v>0</v>
      </c>
      <c r="N27" s="140">
        <f t="shared" si="5"/>
        <v>0</v>
      </c>
      <c r="O27" s="140">
        <f>SUMIFS([1]ЖО!$G$5:$G$577570,[1]ЖО!$C$5:$C$577570,$B27,[1]ЖО!$H$5:$H$577570,60,[1]ЖО!$I$5:$I$577570,50)*7%</f>
        <v>177.8</v>
      </c>
      <c r="P27" s="133" t="e">
        <f>IF(J27=0,K27-F27-I27,J27-F27-I27)-SUMIFS('[1]Подотчетники (2)'!$Y$7:$Y$81840,'[1]Подотчетники (2)'!$B$7:$B$81840,[1]ПРОЕКТЫ!B27)</f>
        <v>#VALUE!</v>
      </c>
      <c r="Q27" s="141" t="e">
        <f t="shared" si="6"/>
        <v>#VALUE!</v>
      </c>
      <c r="R27" s="132" t="s">
        <v>123</v>
      </c>
      <c r="S27" s="232"/>
      <c r="T27" s="233">
        <v>540</v>
      </c>
      <c r="U27" s="143">
        <f>T27-SUMIFS([1]ЖО!$G$5:$G$38516,[1]ЖО!$I$5:$I$38516,50,[1]ЖО!$C$5:$C$38516,$B27,[1]ЖО!$D$5:$D$38516,$T$9)</f>
        <v>0</v>
      </c>
      <c r="V27" s="144" t="e">
        <f t="shared" si="7"/>
        <v>#VALUE!</v>
      </c>
      <c r="W27" s="228">
        <f t="shared" si="8"/>
        <v>0</v>
      </c>
      <c r="X27" s="143">
        <f>W27-SUMIFS([1]ЖО!$G$5:$G$38516,[1]ЖО!$I$5:$I$38516,50,[1]ЖО!$C$5:$C$38516,$B27,[1]ЖО!$D$5:$D$38516,$V$9)</f>
        <v>0</v>
      </c>
      <c r="Y27" s="144" t="e">
        <f t="shared" si="9"/>
        <v>#VALUE!</v>
      </c>
      <c r="Z27" s="244">
        <f t="shared" si="10"/>
        <v>0</v>
      </c>
      <c r="AA27" s="143">
        <f>Z27-SUMIFS([1]ЖО!$G$5:$G$38516,[1]ЖО!$I$5:$I$38516,50,[1]ЖО!$C$5:$C$38516,$B27,[1]ЖО!$D$5:$D$38516,$Y$9)</f>
        <v>0</v>
      </c>
      <c r="AB27" s="230">
        <v>0</v>
      </c>
      <c r="AC27" s="143">
        <f>AB27-SUMIFS([1]ЖО!$G$5:$G$38516,[1]ЖО!$I$5:$I$38516,50,[1]ЖО!$C$5:$C$38516,$B27,[1]ЖО!$D$5:$D$38516,$AB$9)</f>
        <v>0</v>
      </c>
    </row>
    <row r="28" spans="1:29" x14ac:dyDescent="0.25">
      <c r="A28" s="221">
        <v>41702</v>
      </c>
      <c r="B28" s="132" t="s">
        <v>145</v>
      </c>
      <c r="C28" s="132" t="s">
        <v>144</v>
      </c>
      <c r="D28" s="132" t="s">
        <v>136</v>
      </c>
      <c r="E28" s="155" t="s">
        <v>8</v>
      </c>
      <c r="F28" s="133">
        <f>SUMIFS([1]ЖО!$G$5:$G$577570,[1]ЖО!$C$5:$C$577570,$B28,[1]ЖО!$H$5:$H$577570,20)</f>
        <v>2540</v>
      </c>
      <c r="G28" s="222">
        <f>SUMIFS([1]ЖО!$G$5:$G$577570,[1]ЖО!$C$5:$C$577570,$B28,[1]ЖО!$H$5:$H$577570,60)</f>
        <v>2540</v>
      </c>
      <c r="H28" s="135">
        <f t="shared" si="3"/>
        <v>0</v>
      </c>
      <c r="I28" s="224" t="e">
        <f>SUMIFS([2]БДДС!$A$92:$A$135,[2]БДДС!$B$92:$B$135,B28)</f>
        <v>#VALUE!</v>
      </c>
      <c r="J28" s="138">
        <f>SUMIFS([1]ЖО!$G$5:$G$38516,[1]ЖО!$H$5:$H$38516,62,[1]ЖО!$C$5:$C$38516,$B28)</f>
        <v>4130</v>
      </c>
      <c r="K28" s="138"/>
      <c r="L28" s="138">
        <f>SUMIFS([1]ЖО!$G$5:$G$38516,[1]ЖО!$I$5:$I$38516,62,[1]ЖО!$C$5:$C$38516,$B28)</f>
        <v>4130</v>
      </c>
      <c r="M28" s="139">
        <f t="shared" si="4"/>
        <v>0</v>
      </c>
      <c r="N28" s="140">
        <f t="shared" si="5"/>
        <v>0</v>
      </c>
      <c r="O28" s="140">
        <f>SUMIFS([1]ЖО!$G$5:$G$577570,[1]ЖО!$C$5:$C$577570,$B28,[1]ЖО!$H$5:$H$577570,60,[1]ЖО!$I$5:$I$577570,50)*7%</f>
        <v>177.8</v>
      </c>
      <c r="P28" s="133" t="e">
        <f>IF(J28=0,K28-F28-I28,J28-F28-I28)-SUMIFS('[1]Подотчетники (2)'!$Y$7:$Y$81840,'[1]Подотчетники (2)'!$B$7:$B$81840,[1]ПРОЕКТЫ!B28)</f>
        <v>#VALUE!</v>
      </c>
      <c r="Q28" s="141" t="e">
        <f t="shared" si="6"/>
        <v>#VALUE!</v>
      </c>
      <c r="R28" s="132" t="s">
        <v>123</v>
      </c>
      <c r="S28" s="232"/>
      <c r="T28" s="233">
        <v>540</v>
      </c>
      <c r="U28" s="143">
        <f>T28-SUMIFS([1]ЖО!$G$5:$G$38516,[1]ЖО!$I$5:$I$38516,50,[1]ЖО!$C$5:$C$38516,$B28,[1]ЖО!$D$5:$D$38516,$T$9)</f>
        <v>0</v>
      </c>
      <c r="V28" s="144" t="e">
        <f t="shared" si="7"/>
        <v>#VALUE!</v>
      </c>
      <c r="W28" s="228">
        <f t="shared" si="8"/>
        <v>0</v>
      </c>
      <c r="X28" s="143">
        <f>W28-SUMIFS([1]ЖО!$G$5:$G$38516,[1]ЖО!$I$5:$I$38516,50,[1]ЖО!$C$5:$C$38516,$B28,[1]ЖО!$D$5:$D$38516,$V$9)</f>
        <v>0</v>
      </c>
      <c r="Y28" s="144" t="e">
        <f t="shared" si="9"/>
        <v>#VALUE!</v>
      </c>
      <c r="Z28" s="244">
        <f t="shared" si="10"/>
        <v>0</v>
      </c>
      <c r="AA28" s="143">
        <f>Z28-SUMIFS([1]ЖО!$G$5:$G$38516,[1]ЖО!$I$5:$I$38516,50,[1]ЖО!$C$5:$C$38516,$B28,[1]ЖО!$D$5:$D$38516,$Y$9)</f>
        <v>0</v>
      </c>
      <c r="AB28" s="230">
        <v>0</v>
      </c>
      <c r="AC28" s="143">
        <f>AB28-SUMIFS([1]ЖО!$G$5:$G$38516,[1]ЖО!$I$5:$I$38516,50,[1]ЖО!$C$5:$C$38516,$B28,[1]ЖО!$D$5:$D$38516,$AB$9)</f>
        <v>0</v>
      </c>
    </row>
    <row r="29" spans="1:29" x14ac:dyDescent="0.25">
      <c r="A29" s="221">
        <v>41709</v>
      </c>
      <c r="B29" s="148" t="s">
        <v>146</v>
      </c>
      <c r="C29" s="247" t="s">
        <v>120</v>
      </c>
      <c r="D29" s="150" t="s">
        <v>139</v>
      </c>
      <c r="E29" s="237" t="s">
        <v>8</v>
      </c>
      <c r="F29" s="248">
        <f>SUMIFS([1]ЖО!$G$5:$G$577570,[1]ЖО!$C$5:$C$577570,$B29,[1]ЖО!$H$5:$H$577570,20)</f>
        <v>3960</v>
      </c>
      <c r="G29" s="222">
        <f>SUMIFS([1]ЖО!$G$5:$G$577570,[1]ЖО!$C$5:$C$577570,$B29,[1]ЖО!$H$5:$H$577570,60)</f>
        <v>3960</v>
      </c>
      <c r="H29" s="231">
        <f t="shared" si="3"/>
        <v>0</v>
      </c>
      <c r="I29" s="224" t="e">
        <f>SUMIFS([2]БДДС!$A$92:$A$135,[2]БДДС!$B$92:$B$135,B29)</f>
        <v>#VALUE!</v>
      </c>
      <c r="J29" s="138">
        <f>SUMIFS([1]ЖО!$G$5:$G$38516,[1]ЖО!$H$5:$H$38516,62,[1]ЖО!$C$5:$C$38516,$B29)</f>
        <v>77719.98</v>
      </c>
      <c r="K29" s="138"/>
      <c r="L29" s="138">
        <f>SUMIFS([1]ЖО!$G$5:$G$38516,[1]ЖО!$I$5:$I$38516,62,[1]ЖО!$C$5:$C$38516,$B29)</f>
        <v>77719.98</v>
      </c>
      <c r="M29" s="140">
        <f t="shared" si="4"/>
        <v>0</v>
      </c>
      <c r="N29" s="140">
        <f t="shared" si="5"/>
        <v>0</v>
      </c>
      <c r="O29" s="140">
        <f>SUMIFS([1]ЖО!$G$5:$G$577570,[1]ЖО!$C$5:$C$577570,$B29,[1]ЖО!$H$5:$H$577570,60,[1]ЖО!$I$5:$I$577570,50)*7%</f>
        <v>277.20000000000005</v>
      </c>
      <c r="P29" s="133" t="e">
        <f>IF(J29=0,K29-F29-I29,J29-F29-I29)-SUMIFS('[1]Подотчетники (2)'!$Y$7:$Y$81840,'[1]Подотчетники (2)'!$B$7:$B$81840,[1]ПРОЕКТЫ!B29)</f>
        <v>#VALUE!</v>
      </c>
      <c r="Q29" s="249" t="e">
        <f t="shared" si="6"/>
        <v>#VALUE!</v>
      </c>
      <c r="R29" s="240" t="s">
        <v>122</v>
      </c>
      <c r="S29" s="250"/>
      <c r="T29" s="233">
        <v>3460</v>
      </c>
      <c r="U29" s="143">
        <f>T29-SUMIFS([1]ЖО!$G$5:$G$38516,[1]ЖО!$I$5:$I$38516,50,[1]ЖО!$C$5:$C$38516,$B29,[1]ЖО!$D$5:$D$38516,$T$9)</f>
        <v>0</v>
      </c>
      <c r="V29" s="144" t="e">
        <f t="shared" si="7"/>
        <v>#VALUE!</v>
      </c>
      <c r="W29" s="228" t="e">
        <f t="shared" si="8"/>
        <v>#VALUE!</v>
      </c>
      <c r="X29" s="143" t="e">
        <f>W29-SUMIFS([1]ЖО!$G$5:$G$38516,[1]ЖО!$I$5:$I$38516,50,[1]ЖО!$C$5:$C$38516,$B29,[1]ЖО!$D$5:$D$38516,$V$9)</f>
        <v>#VALUE!</v>
      </c>
      <c r="Y29" s="144" t="e">
        <f t="shared" si="9"/>
        <v>#VALUE!</v>
      </c>
      <c r="Z29" s="244" t="e">
        <f t="shared" si="10"/>
        <v>#VALUE!</v>
      </c>
      <c r="AA29" s="143" t="e">
        <f>Z29-SUMIFS([1]ЖО!$G$5:$G$38516,[1]ЖО!$I$5:$I$38516,50,[1]ЖО!$C$5:$C$38516,$B29,[1]ЖО!$D$5:$D$38516,$Y$9)</f>
        <v>#VALUE!</v>
      </c>
      <c r="AB29" s="251">
        <v>0</v>
      </c>
      <c r="AC29" s="143">
        <f>AB29-SUMIFS([1]ЖО!$G$5:$G$38516,[1]ЖО!$I$5:$I$38516,50,[1]ЖО!$C$5:$C$38516,$B29,[1]ЖО!$D$5:$D$38516,$AB$9)</f>
        <v>0</v>
      </c>
    </row>
    <row r="30" spans="1:29" x14ac:dyDescent="0.25">
      <c r="A30" s="221">
        <v>41710</v>
      </c>
      <c r="B30" s="148" t="s">
        <v>147</v>
      </c>
      <c r="C30" s="247" t="s">
        <v>120</v>
      </c>
      <c r="D30" s="150" t="s">
        <v>139</v>
      </c>
      <c r="E30" s="237" t="s">
        <v>8</v>
      </c>
      <c r="F30" s="248">
        <f>SUMIFS([1]ЖО!$G$5:$G$577570,[1]ЖО!$C$5:$C$577570,$B30,[1]ЖО!$H$5:$H$577570,20)</f>
        <v>110858</v>
      </c>
      <c r="G30" s="222">
        <f>SUMIFS([1]ЖО!$G$5:$G$577570,[1]ЖО!$C$5:$C$577570,$B30,[1]ЖО!$H$5:$H$577570,60)</f>
        <v>110858</v>
      </c>
      <c r="H30" s="231">
        <f t="shared" si="3"/>
        <v>0</v>
      </c>
      <c r="I30" s="224" t="e">
        <f>SUMIFS([2]БДДС!$A$92:$A$135,[2]БДДС!$B$92:$B$135,B30)</f>
        <v>#VALUE!</v>
      </c>
      <c r="J30" s="138">
        <f>SUMIFS([1]ЖО!$G$5:$G$38516,[1]ЖО!$H$5:$H$38516,62,[1]ЖО!$C$5:$C$38516,$B30)</f>
        <v>165435.04</v>
      </c>
      <c r="K30" s="138"/>
      <c r="L30" s="138">
        <f>SUMIFS([1]ЖО!$G$5:$G$38516,[1]ЖО!$I$5:$I$38516,62,[1]ЖО!$C$5:$C$38516,$B30)</f>
        <v>165435.04</v>
      </c>
      <c r="M30" s="140">
        <f t="shared" si="4"/>
        <v>0</v>
      </c>
      <c r="N30" s="140">
        <f t="shared" si="5"/>
        <v>0</v>
      </c>
      <c r="O30" s="140">
        <f>SUMIFS([1]ЖО!$G$5:$G$577570,[1]ЖО!$C$5:$C$577570,$B30,[1]ЖО!$H$5:$H$577570,60,[1]ЖО!$I$5:$I$577570,50)*7%</f>
        <v>7760.06</v>
      </c>
      <c r="P30" s="133" t="e">
        <f>IF(J30=0,K30-F30-I30,J30-F30-I30)-SUMIFS('[1]Подотчетники (2)'!$Y$7:$Y$81840,'[1]Подотчетники (2)'!$B$7:$B$81840,[1]ПРОЕКТЫ!B30)</f>
        <v>#VALUE!</v>
      </c>
      <c r="Q30" s="249" t="e">
        <f t="shared" si="6"/>
        <v>#VALUE!</v>
      </c>
      <c r="R30" s="240" t="s">
        <v>122</v>
      </c>
      <c r="S30" s="250"/>
      <c r="T30" s="233">
        <v>7390</v>
      </c>
      <c r="U30" s="143">
        <f>T30-SUMIFS([1]ЖО!$G$5:$G$38516,[1]ЖО!$I$5:$I$38516,50,[1]ЖО!$C$5:$C$38516,$B30,[1]ЖО!$D$5:$D$38516,$T$9)</f>
        <v>0</v>
      </c>
      <c r="V30" s="144" t="e">
        <f t="shared" si="7"/>
        <v>#VALUE!</v>
      </c>
      <c r="W30" s="228" t="e">
        <f t="shared" si="8"/>
        <v>#VALUE!</v>
      </c>
      <c r="X30" s="143" t="e">
        <f>W30-SUMIFS([1]ЖО!$G$5:$G$38516,[1]ЖО!$I$5:$I$38516,50,[1]ЖО!$C$5:$C$38516,$B30,[1]ЖО!$D$5:$D$38516,$V$9)</f>
        <v>#VALUE!</v>
      </c>
      <c r="Y30" s="144" t="e">
        <f t="shared" si="9"/>
        <v>#VALUE!</v>
      </c>
      <c r="Z30" s="244" t="e">
        <f t="shared" si="10"/>
        <v>#VALUE!</v>
      </c>
      <c r="AA30" s="143" t="e">
        <f>Z30-SUMIFS([1]ЖО!$G$5:$G$38516,[1]ЖО!$I$5:$I$38516,50,[1]ЖО!$C$5:$C$38516,$B30,[1]ЖО!$D$5:$D$38516,$Y$9)</f>
        <v>#VALUE!</v>
      </c>
      <c r="AB30" s="251">
        <v>0</v>
      </c>
      <c r="AC30" s="143">
        <f>AB30-SUMIFS([1]ЖО!$G$5:$G$38516,[1]ЖО!$I$5:$I$38516,50,[1]ЖО!$C$5:$C$38516,$B30,[1]ЖО!$D$5:$D$38516,$AB$9)</f>
        <v>0</v>
      </c>
    </row>
    <row r="31" spans="1:29" x14ac:dyDescent="0.25">
      <c r="A31" s="221">
        <v>41709</v>
      </c>
      <c r="B31" s="148" t="s">
        <v>148</v>
      </c>
      <c r="C31" s="247" t="s">
        <v>120</v>
      </c>
      <c r="D31" s="150" t="s">
        <v>139</v>
      </c>
      <c r="E31" s="237" t="s">
        <v>8</v>
      </c>
      <c r="F31" s="248">
        <f>SUMIFS([1]ЖО!$G$5:$G$577570,[1]ЖО!$C$5:$C$577570,$B31,[1]ЖО!$H$5:$H$577570,20)</f>
        <v>73166</v>
      </c>
      <c r="G31" s="222">
        <f>SUMIFS([1]ЖО!$G$5:$G$577570,[1]ЖО!$C$5:$C$577570,$B31,[1]ЖО!$H$5:$H$577570,60)</f>
        <v>73166</v>
      </c>
      <c r="H31" s="231">
        <f t="shared" si="3"/>
        <v>0</v>
      </c>
      <c r="I31" s="224" t="e">
        <f>SUMIFS([2]БДДС!$A$92:$A$135,[2]БДДС!$B$92:$B$135,B31)</f>
        <v>#VALUE!</v>
      </c>
      <c r="J31" s="138">
        <f>SUMIFS([1]ЖО!$G$5:$G$38516,[1]ЖО!$H$5:$H$38516,62,[1]ЖО!$C$5:$C$38516,$B31)</f>
        <v>112383.34</v>
      </c>
      <c r="K31" s="138"/>
      <c r="L31" s="138">
        <f>SUMIFS([1]ЖО!$G$5:$G$38516,[1]ЖО!$I$5:$I$38516,62,[1]ЖО!$C$5:$C$38516,$B31)</f>
        <v>112383.34</v>
      </c>
      <c r="M31" s="140">
        <f t="shared" si="4"/>
        <v>0</v>
      </c>
      <c r="N31" s="140">
        <f t="shared" si="5"/>
        <v>0</v>
      </c>
      <c r="O31" s="140">
        <f>SUMIFS([1]ЖО!$G$5:$G$577570,[1]ЖО!$C$5:$C$577570,$B31,[1]ЖО!$H$5:$H$577570,60,[1]ЖО!$I$5:$I$577570,50)*7%</f>
        <v>5121.6200000000008</v>
      </c>
      <c r="P31" s="133" t="e">
        <f>IF(J31=0,K31-F31-I31,J31-F31-I31)-SUMIFS('[1]Подотчетники (2)'!$Y$7:$Y$81840,'[1]Подотчетники (2)'!$B$7:$B$81840,[1]ПРОЕКТЫ!B31)</f>
        <v>#VALUE!</v>
      </c>
      <c r="Q31" s="249" t="e">
        <f t="shared" si="6"/>
        <v>#VALUE!</v>
      </c>
      <c r="R31" s="240" t="s">
        <v>122</v>
      </c>
      <c r="S31" s="250"/>
      <c r="T31" s="233">
        <v>5090</v>
      </c>
      <c r="U31" s="143">
        <f>T31-SUMIFS([1]ЖО!$G$5:$G$38516,[1]ЖО!$I$5:$I$38516,50,[1]ЖО!$C$5:$C$38516,$B31,[1]ЖО!$D$5:$D$38516,$T$9)</f>
        <v>0</v>
      </c>
      <c r="V31" s="144" t="e">
        <f t="shared" si="7"/>
        <v>#VALUE!</v>
      </c>
      <c r="W31" s="228" t="e">
        <f t="shared" si="8"/>
        <v>#VALUE!</v>
      </c>
      <c r="X31" s="143" t="e">
        <f>W31-SUMIFS([1]ЖО!$G$5:$G$38516,[1]ЖО!$I$5:$I$38516,50,[1]ЖО!$C$5:$C$38516,$B31,[1]ЖО!$D$5:$D$38516,$V$9)</f>
        <v>#VALUE!</v>
      </c>
      <c r="Y31" s="144" t="e">
        <f t="shared" si="9"/>
        <v>#VALUE!</v>
      </c>
      <c r="Z31" s="244" t="e">
        <f t="shared" si="10"/>
        <v>#VALUE!</v>
      </c>
      <c r="AA31" s="143" t="e">
        <f>Z31-SUMIFS([1]ЖО!$G$5:$G$38516,[1]ЖО!$I$5:$I$38516,50,[1]ЖО!$C$5:$C$38516,$B31,[1]ЖО!$D$5:$D$38516,$Y$9)</f>
        <v>#VALUE!</v>
      </c>
      <c r="AB31" s="251">
        <v>0</v>
      </c>
      <c r="AC31" s="143">
        <f>AB31-SUMIFS([1]ЖО!$G$5:$G$38516,[1]ЖО!$I$5:$I$38516,50,[1]ЖО!$C$5:$C$38516,$B31,[1]ЖО!$D$5:$D$38516,$AB$9)</f>
        <v>0</v>
      </c>
    </row>
    <row r="32" spans="1:29" x14ac:dyDescent="0.25">
      <c r="A32" s="221">
        <v>41712</v>
      </c>
      <c r="B32" s="148" t="s">
        <v>149</v>
      </c>
      <c r="C32" s="247" t="s">
        <v>120</v>
      </c>
      <c r="D32" s="150" t="s">
        <v>139</v>
      </c>
      <c r="E32" s="237" t="s">
        <v>8</v>
      </c>
      <c r="F32" s="248">
        <f>SUMIFS([1]ЖО!$G$5:$G$577570,[1]ЖО!$C$5:$C$577570,$B32,[1]ЖО!$H$5:$H$577570,20)</f>
        <v>141129</v>
      </c>
      <c r="G32" s="222">
        <f>SUMIFS([1]ЖО!$G$5:$G$577570,[1]ЖО!$C$5:$C$577570,$B32,[1]ЖО!$H$5:$H$577570,60)</f>
        <v>141129</v>
      </c>
      <c r="H32" s="231">
        <f t="shared" si="3"/>
        <v>0</v>
      </c>
      <c r="I32" s="224" t="e">
        <f>SUMIFS([2]БДДС!$A$92:$A$135,[2]БДДС!$B$92:$B$135,B32)</f>
        <v>#VALUE!</v>
      </c>
      <c r="J32" s="138">
        <f>SUMIFS([1]ЖО!$G$5:$G$38516,[1]ЖО!$H$5:$H$38516,62,[1]ЖО!$C$5:$C$38516,$B32)</f>
        <v>159102.72</v>
      </c>
      <c r="K32" s="137"/>
      <c r="L32" s="138">
        <f>SUMIFS([1]ЖО!$G$5:$G$38516,[1]ЖО!$I$5:$I$38516,62,[1]ЖО!$C$5:$C$38516,$B32)</f>
        <v>159102.72</v>
      </c>
      <c r="M32" s="140">
        <f t="shared" si="4"/>
        <v>0</v>
      </c>
      <c r="N32" s="140">
        <f t="shared" si="5"/>
        <v>0</v>
      </c>
      <c r="O32" s="140">
        <f>SUMIFS([1]ЖО!$G$5:$G$577570,[1]ЖО!$C$5:$C$577570,$B32,[1]ЖО!$H$5:$H$577570,60,[1]ЖО!$I$5:$I$577570,50)*7%</f>
        <v>5823.93</v>
      </c>
      <c r="P32" s="133" t="e">
        <f>IF(J32=0,K32-F32-I32,J32-F32-I32)-SUMIFS('[1]Подотчетники (2)'!$Y$7:$Y$81840,'[1]Подотчетники (2)'!$B$7:$B$81840,[1]ПРОЕКТЫ!B32)</f>
        <v>#VALUE!</v>
      </c>
      <c r="Q32" s="249" t="e">
        <f t="shared" si="6"/>
        <v>#VALUE!</v>
      </c>
      <c r="R32" s="240" t="s">
        <v>122</v>
      </c>
      <c r="S32" s="250"/>
      <c r="T32" s="233">
        <v>7250</v>
      </c>
      <c r="U32" s="143">
        <f>T32-SUMIFS([1]ЖО!$G$5:$G$38516,[1]ЖО!$I$5:$I$38516,50,[1]ЖО!$C$5:$C$38516,$B32,[1]ЖО!$D$5:$D$38516,$T$9)</f>
        <v>0</v>
      </c>
      <c r="V32" s="144" t="e">
        <f t="shared" si="7"/>
        <v>#VALUE!</v>
      </c>
      <c r="W32" s="228" t="e">
        <f t="shared" si="8"/>
        <v>#VALUE!</v>
      </c>
      <c r="X32" s="143" t="e">
        <f>W32-SUMIFS([1]ЖО!$G$5:$G$38516,[1]ЖО!$I$5:$I$38516,50,[1]ЖО!$C$5:$C$38516,$B32,[1]ЖО!$D$5:$D$38516,$V$9)</f>
        <v>#VALUE!</v>
      </c>
      <c r="Y32" s="144" t="e">
        <f t="shared" si="9"/>
        <v>#VALUE!</v>
      </c>
      <c r="Z32" s="244" t="e">
        <f t="shared" si="10"/>
        <v>#VALUE!</v>
      </c>
      <c r="AA32" s="143" t="e">
        <f>Z32-SUMIFS([1]ЖО!$G$5:$G$38516,[1]ЖО!$I$5:$I$38516,50,[1]ЖО!$C$5:$C$38516,$B32,[1]ЖО!$D$5:$D$38516,$Y$9)</f>
        <v>#VALUE!</v>
      </c>
      <c r="AB32" s="251">
        <v>0</v>
      </c>
      <c r="AC32" s="143">
        <f>AB32-SUMIFS([1]ЖО!$G$5:$G$38516,[1]ЖО!$I$5:$I$38516,50,[1]ЖО!$C$5:$C$38516,$B32,[1]ЖО!$D$5:$D$38516,$AB$9)</f>
        <v>0</v>
      </c>
    </row>
    <row r="33" spans="1:29" x14ac:dyDescent="0.25">
      <c r="A33" s="252">
        <v>41719</v>
      </c>
      <c r="B33" s="148" t="s">
        <v>150</v>
      </c>
      <c r="C33" s="247" t="s">
        <v>120</v>
      </c>
      <c r="D33" s="150" t="s">
        <v>139</v>
      </c>
      <c r="E33" s="148" t="s">
        <v>140</v>
      </c>
      <c r="F33" s="248">
        <f>SUMIFS([1]ЖО!$G$5:$G$577570,[1]ЖО!$C$5:$C$577570,$B33,[1]ЖО!$H$5:$H$577570,20)</f>
        <v>151404</v>
      </c>
      <c r="G33" s="222">
        <f>SUMIFS([1]ЖО!$G$5:$G$577570,[1]ЖО!$C$5:$C$577570,$B33,[1]ЖО!$H$5:$H$577570,60)</f>
        <v>151404</v>
      </c>
      <c r="H33" s="231">
        <f t="shared" si="3"/>
        <v>0</v>
      </c>
      <c r="I33" s="224" t="e">
        <f>SUMIFS([2]БДДС!$A$92:$A$135,[2]БДДС!$B$92:$B$135,B33)</f>
        <v>#VALUE!</v>
      </c>
      <c r="J33" s="138">
        <f>SUMIFS([1]ЖО!$G$5:$G$38516,[1]ЖО!$H$5:$H$38516,62,[1]ЖО!$C$5:$C$38516,$B33)</f>
        <v>302852.88</v>
      </c>
      <c r="K33" s="253"/>
      <c r="L33" s="138">
        <f>SUMIFS([1]ЖО!$G$5:$G$38516,[1]ЖО!$I$5:$I$38516,62,[1]ЖО!$C$5:$C$38516,$B33)</f>
        <v>302852.88</v>
      </c>
      <c r="M33" s="140">
        <f t="shared" si="4"/>
        <v>0</v>
      </c>
      <c r="N33" s="140">
        <f t="shared" si="5"/>
        <v>0</v>
      </c>
      <c r="O33" s="140">
        <f>SUMIFS([1]ЖО!$G$5:$G$577570,[1]ЖО!$C$5:$C$577570,$B33,[1]ЖО!$H$5:$H$577570,60,[1]ЖО!$I$5:$I$577570,50)*7%</f>
        <v>7308.2800000000007</v>
      </c>
      <c r="P33" s="133" t="e">
        <f>IF(J33=0,K33-F33-I33,J33-F33-I33)-SUMIFS('[1]Подотчетники (2)'!$Y$7:$Y$81840,'[1]Подотчетники (2)'!$B$7:$B$81840,[1]ПРОЕКТЫ!B33)</f>
        <v>#VALUE!</v>
      </c>
      <c r="Q33" s="249" t="e">
        <f t="shared" si="6"/>
        <v>#VALUE!</v>
      </c>
      <c r="R33" s="240" t="s">
        <v>122</v>
      </c>
      <c r="S33" s="250"/>
      <c r="T33" s="233">
        <v>13930</v>
      </c>
      <c r="U33" s="143">
        <f>T33-SUMIFS([1]ЖО!$G$5:$G$38516,[1]ЖО!$I$5:$I$38516,50,[1]ЖО!$C$5:$C$38516,$B33,[1]ЖО!$D$5:$D$38516,$T$9)</f>
        <v>0</v>
      </c>
      <c r="V33" s="144" t="e">
        <f t="shared" si="7"/>
        <v>#VALUE!</v>
      </c>
      <c r="W33" s="228" t="e">
        <f t="shared" si="8"/>
        <v>#VALUE!</v>
      </c>
      <c r="X33" s="143" t="e">
        <f>W33-SUMIFS([1]ЖО!$G$5:$G$38516,[1]ЖО!$I$5:$I$38516,50,[1]ЖО!$C$5:$C$38516,$B33,[1]ЖО!$D$5:$D$38516,$V$9)</f>
        <v>#VALUE!</v>
      </c>
      <c r="Y33" s="144" t="e">
        <f t="shared" si="9"/>
        <v>#VALUE!</v>
      </c>
      <c r="Z33" s="244" t="e">
        <f t="shared" si="10"/>
        <v>#VALUE!</v>
      </c>
      <c r="AA33" s="143" t="e">
        <f>Z33-SUMIFS([1]ЖО!$G$5:$G$38516,[1]ЖО!$I$5:$I$38516,50,[1]ЖО!$C$5:$C$38516,$B33,[1]ЖО!$D$5:$D$38516,$Y$9)</f>
        <v>#VALUE!</v>
      </c>
      <c r="AB33" s="251">
        <v>0</v>
      </c>
      <c r="AC33" s="143">
        <f>AB33-SUMIFS([1]ЖО!$G$5:$G$38516,[1]ЖО!$I$5:$I$38516,50,[1]ЖО!$C$5:$C$38516,$B33,[1]ЖО!$D$5:$D$38516,$AB$9)</f>
        <v>0</v>
      </c>
    </row>
    <row r="34" spans="1:29" x14ac:dyDescent="0.25">
      <c r="A34" s="221">
        <v>41718</v>
      </c>
      <c r="B34" s="148" t="s">
        <v>151</v>
      </c>
      <c r="C34" s="247" t="s">
        <v>120</v>
      </c>
      <c r="D34" s="150" t="s">
        <v>139</v>
      </c>
      <c r="E34" s="237" t="s">
        <v>8</v>
      </c>
      <c r="F34" s="248">
        <f>SUMIFS([1]ЖО!$G$5:$G$577570,[1]ЖО!$C$5:$C$577570,$B34,[1]ЖО!$H$5:$H$577570,20)</f>
        <v>132896.5</v>
      </c>
      <c r="G34" s="222">
        <f>SUMIFS([1]ЖО!$G$5:$G$577570,[1]ЖО!$C$5:$C$577570,$B34,[1]ЖО!$H$5:$H$577570,60)</f>
        <v>132896.5</v>
      </c>
      <c r="H34" s="231">
        <f t="shared" si="3"/>
        <v>0</v>
      </c>
      <c r="I34" s="224" t="e">
        <f>SUMIFS([2]БДДС!$A$92:$A$135,[2]БДДС!$B$92:$B$135,B34)</f>
        <v>#VALUE!</v>
      </c>
      <c r="J34" s="138">
        <f>SUMIFS([1]ЖО!$G$5:$G$38516,[1]ЖО!$H$5:$H$38516,62,[1]ЖО!$C$5:$C$38516,$B34)</f>
        <v>248406.38</v>
      </c>
      <c r="K34" s="253"/>
      <c r="L34" s="138">
        <f>SUMIFS([1]ЖО!$G$5:$G$38516,[1]ЖО!$I$5:$I$38516,62,[1]ЖО!$C$5:$C$38516,$B34)</f>
        <v>248406.38</v>
      </c>
      <c r="M34" s="140">
        <f t="shared" si="4"/>
        <v>0</v>
      </c>
      <c r="N34" s="140">
        <f t="shared" si="5"/>
        <v>0</v>
      </c>
      <c r="O34" s="140">
        <f>SUMIFS([1]ЖО!$G$5:$G$577570,[1]ЖО!$C$5:$C$577570,$B34,[1]ЖО!$H$5:$H$577570,60,[1]ЖО!$I$5:$I$577570,50)*7%</f>
        <v>6152.755000000001</v>
      </c>
      <c r="P34" s="133" t="e">
        <f>IF(J34=0,K34-F34-I34,J34-F34-I34)-SUMIFS('[1]Подотчетники (2)'!$Y$7:$Y$81840,'[1]Подотчетники (2)'!$B$7:$B$81840,[1]ПРОЕКТЫ!B34)</f>
        <v>#VALUE!</v>
      </c>
      <c r="Q34" s="249" t="e">
        <f t="shared" si="6"/>
        <v>#VALUE!</v>
      </c>
      <c r="R34" s="240" t="s">
        <v>122</v>
      </c>
      <c r="S34" s="250"/>
      <c r="T34" s="233">
        <v>11940</v>
      </c>
      <c r="U34" s="143">
        <f>T34-SUMIFS([1]ЖО!$G$5:$G$38516,[1]ЖО!$I$5:$I$38516,50,[1]ЖО!$C$5:$C$38516,$B34,[1]ЖО!$D$5:$D$38516,$T$9)</f>
        <v>0</v>
      </c>
      <c r="V34" s="144" t="e">
        <f t="shared" si="7"/>
        <v>#VALUE!</v>
      </c>
      <c r="W34" s="228" t="e">
        <f t="shared" si="8"/>
        <v>#VALUE!</v>
      </c>
      <c r="X34" s="143" t="e">
        <f>W34-SUMIFS([1]ЖО!$G$5:$G$38516,[1]ЖО!$I$5:$I$38516,50,[1]ЖО!$C$5:$C$38516,$B34,[1]ЖО!$D$5:$D$38516,$V$9)</f>
        <v>#VALUE!</v>
      </c>
      <c r="Y34" s="144" t="e">
        <f t="shared" si="9"/>
        <v>#VALUE!</v>
      </c>
      <c r="Z34" s="244" t="e">
        <f t="shared" si="10"/>
        <v>#VALUE!</v>
      </c>
      <c r="AA34" s="143" t="e">
        <f>Z34-SUMIFS([1]ЖО!$G$5:$G$38516,[1]ЖО!$I$5:$I$38516,50,[1]ЖО!$C$5:$C$38516,$B34,[1]ЖО!$D$5:$D$38516,$Y$9)</f>
        <v>#VALUE!</v>
      </c>
      <c r="AB34" s="251">
        <v>0</v>
      </c>
      <c r="AC34" s="143">
        <f>AB34-SUMIFS([1]ЖО!$G$5:$G$38516,[1]ЖО!$I$5:$I$38516,50,[1]ЖО!$C$5:$C$38516,$B34,[1]ЖО!$D$5:$D$38516,$AB$9)</f>
        <v>0</v>
      </c>
    </row>
    <row r="35" spans="1:29" x14ac:dyDescent="0.25">
      <c r="A35" s="252">
        <v>41722</v>
      </c>
      <c r="B35" s="148" t="s">
        <v>152</v>
      </c>
      <c r="C35" s="148" t="s">
        <v>129</v>
      </c>
      <c r="D35" s="247" t="s">
        <v>110</v>
      </c>
      <c r="E35" s="148" t="s">
        <v>130</v>
      </c>
      <c r="F35" s="248">
        <f>SUMIFS([1]ЖО!$G$5:$G$577570,[1]ЖО!$C$5:$C$577570,$B35,[1]ЖО!$H$5:$H$577570,20)</f>
        <v>7332.6</v>
      </c>
      <c r="G35" s="222">
        <f>SUMIFS([1]ЖО!$G$5:$G$577570,[1]ЖО!$C$5:$C$577570,$B35,[1]ЖО!$H$5:$H$577570,60)</f>
        <v>7332.6</v>
      </c>
      <c r="H35" s="231">
        <f t="shared" si="3"/>
        <v>0</v>
      </c>
      <c r="I35" s="224" t="e">
        <f>SUMIFS([2]БДДС!$A$92:$A$135,[2]БДДС!$B$92:$B$135,B35)</f>
        <v>#VALUE!</v>
      </c>
      <c r="J35" s="138">
        <f>SUMIFS([1]ЖО!$G$5:$G$38516,[1]ЖО!$H$5:$H$38516,62,[1]ЖО!$C$5:$C$38516,$B35)</f>
        <v>20015.75</v>
      </c>
      <c r="K35" s="138"/>
      <c r="L35" s="138">
        <f>SUMIFS([1]ЖО!$G$5:$G$38516,[1]ЖО!$I$5:$I$38516,62,[1]ЖО!$C$5:$C$38516,$B35)</f>
        <v>20015.75</v>
      </c>
      <c r="M35" s="140">
        <f t="shared" si="4"/>
        <v>0</v>
      </c>
      <c r="N35" s="140">
        <f t="shared" si="5"/>
        <v>0</v>
      </c>
      <c r="O35" s="140">
        <f>SUMIFS([1]ЖО!$G$5:$G$577570,[1]ЖО!$C$5:$C$577570,$B35,[1]ЖО!$H$5:$H$577570,60,[1]ЖО!$I$5:$I$577570,50)*7%</f>
        <v>513.28200000000004</v>
      </c>
      <c r="P35" s="133" t="e">
        <f>IF(J35=0,K35-F35-I35,J35-F35-I35)-SUMIFS('[1]Подотчетники (2)'!$Y$7:$Y$81840,'[1]Подотчетники (2)'!$B$7:$B$81840,[1]ПРОЕКТЫ!B35)</f>
        <v>#VALUE!</v>
      </c>
      <c r="Q35" s="249" t="e">
        <f t="shared" si="6"/>
        <v>#VALUE!</v>
      </c>
      <c r="R35" s="132" t="s">
        <v>134</v>
      </c>
      <c r="S35" s="250"/>
      <c r="T35" s="233">
        <v>0</v>
      </c>
      <c r="U35" s="143">
        <f>T35-SUMIFS([1]ЖО!$G$5:$G$38516,[1]ЖО!$I$5:$I$38516,50,[1]ЖО!$C$5:$C$38516,$B35,[1]ЖО!$D$5:$D$38516,$T$9)</f>
        <v>0</v>
      </c>
      <c r="V35" s="144" t="e">
        <f t="shared" si="7"/>
        <v>#VALUE!</v>
      </c>
      <c r="W35" s="228">
        <f t="shared" si="8"/>
        <v>0</v>
      </c>
      <c r="X35" s="143">
        <f>W35-SUMIFS([1]ЖО!$G$5:$G$38516,[1]ЖО!$I$5:$I$38516,50,[1]ЖО!$C$5:$C$38516,$B35,[1]ЖО!$D$5:$D$38516,$V$9)</f>
        <v>0</v>
      </c>
      <c r="Y35" s="144" t="e">
        <f t="shared" si="9"/>
        <v>#VALUE!</v>
      </c>
      <c r="Z35" s="244">
        <f t="shared" si="10"/>
        <v>0</v>
      </c>
      <c r="AA35" s="143">
        <f>Z35-SUMIFS([1]ЖО!$G$5:$G$38516,[1]ЖО!$I$5:$I$38516,50,[1]ЖО!$C$5:$C$38516,$B35,[1]ЖО!$D$5:$D$38516,$Y$9)</f>
        <v>0</v>
      </c>
      <c r="AB35" s="251">
        <v>7332.6</v>
      </c>
      <c r="AC35" s="143">
        <f>AB35-SUMIFS([1]ЖО!$G$5:$G$38516,[1]ЖО!$I$5:$I$38516,50,[1]ЖО!$C$5:$C$38516,$B35,[1]ЖО!$D$5:$D$38516,$AB$9)</f>
        <v>0</v>
      </c>
    </row>
    <row r="36" spans="1:29" x14ac:dyDescent="0.25">
      <c r="A36" s="221">
        <v>41732</v>
      </c>
      <c r="B36" s="148" t="s">
        <v>153</v>
      </c>
      <c r="C36" s="247" t="s">
        <v>120</v>
      </c>
      <c r="D36" s="150" t="s">
        <v>139</v>
      </c>
      <c r="E36" s="237" t="s">
        <v>8</v>
      </c>
      <c r="F36" s="248">
        <f>SUMIFS([1]ЖО!$G$5:$G$577570,[1]ЖО!$C$5:$C$577570,$B36,[1]ЖО!$H$5:$H$577570,20)</f>
        <v>64310</v>
      </c>
      <c r="G36" s="222">
        <f>SUMIFS([1]ЖО!$G$5:$G$577570,[1]ЖО!$C$5:$C$577570,$B36,[1]ЖО!$H$5:$H$577570,60)</f>
        <v>64310</v>
      </c>
      <c r="H36" s="231">
        <f t="shared" si="3"/>
        <v>0</v>
      </c>
      <c r="I36" s="224" t="e">
        <f>SUMIFS([2]БДДС!$A$92:$A$135,[2]БДДС!$B$92:$B$135,B36)</f>
        <v>#VALUE!</v>
      </c>
      <c r="J36" s="138">
        <f>SUMIFS([1]ЖО!$G$5:$G$38516,[1]ЖО!$H$5:$H$38516,62,[1]ЖО!$C$5:$C$38516,$B36)</f>
        <v>105540.77</v>
      </c>
      <c r="K36" s="138"/>
      <c r="L36" s="138">
        <f>SUMIFS([1]ЖО!$G$5:$G$38516,[1]ЖО!$I$5:$I$38516,62,[1]ЖО!$C$5:$C$38516,$B36)</f>
        <v>105540.77</v>
      </c>
      <c r="M36" s="140">
        <f t="shared" si="4"/>
        <v>0</v>
      </c>
      <c r="N36" s="140">
        <f t="shared" si="5"/>
        <v>0</v>
      </c>
      <c r="O36" s="140">
        <f>SUMIFS([1]ЖО!$G$5:$G$577570,[1]ЖО!$C$5:$C$577570,$B36,[1]ЖО!$H$5:$H$577570,60,[1]ЖО!$I$5:$I$577570,50)*7%</f>
        <v>4088.7000000000003</v>
      </c>
      <c r="P36" s="133" t="e">
        <f>IF(J36=0,K36-F36-I36,J36-F36-I36)-SUMIFS('[1]Подотчетники (2)'!$Y$7:$Y$81840,'[1]Подотчетники (2)'!$B$7:$B$81840,[1]ПРОЕКТЫ!B36)</f>
        <v>#VALUE!</v>
      </c>
      <c r="Q36" s="249" t="e">
        <f t="shared" si="6"/>
        <v>#VALUE!</v>
      </c>
      <c r="R36" s="240" t="s">
        <v>122</v>
      </c>
      <c r="S36" s="232" t="s">
        <v>127</v>
      </c>
      <c r="T36" s="233">
        <v>5610</v>
      </c>
      <c r="U36" s="143">
        <f>T36-SUMIFS([1]ЖО!$G$5:$G$38516,[1]ЖО!$I$5:$I$38516,50,[1]ЖО!$C$5:$C$38516,$B36,[1]ЖО!$D$5:$D$38516,$T$9)</f>
        <v>0</v>
      </c>
      <c r="V36" s="144" t="e">
        <f t="shared" si="7"/>
        <v>#VALUE!</v>
      </c>
      <c r="W36" s="228" t="e">
        <f t="shared" si="8"/>
        <v>#VALUE!</v>
      </c>
      <c r="X36" s="143" t="e">
        <f>W36-SUMIFS([1]ЖО!$G$5:$G$38516,[1]ЖО!$I$5:$I$38516,50,[1]ЖО!$C$5:$C$38516,$B36,[1]ЖО!$D$5:$D$38516,$V$9)</f>
        <v>#VALUE!</v>
      </c>
      <c r="Y36" s="144" t="e">
        <f t="shared" si="9"/>
        <v>#VALUE!</v>
      </c>
      <c r="Z36" s="244" t="e">
        <f t="shared" si="10"/>
        <v>#VALUE!</v>
      </c>
      <c r="AA36" s="143" t="e">
        <f>Z36-SUMIFS([1]ЖО!$G$5:$G$38516,[1]ЖО!$I$5:$I$38516,50,[1]ЖО!$C$5:$C$38516,$B36,[1]ЖО!$D$5:$D$38516,$Y$9)</f>
        <v>#VALUE!</v>
      </c>
      <c r="AB36" s="251">
        <v>7500</v>
      </c>
      <c r="AC36" s="143">
        <f>AB36-SUMIFS([1]ЖО!$G$5:$G$38516,[1]ЖО!$I$5:$I$38516,50,[1]ЖО!$C$5:$C$38516,$B36,[1]ЖО!$D$5:$D$38516,$AB$9)</f>
        <v>0</v>
      </c>
    </row>
    <row r="37" spans="1:29" x14ac:dyDescent="0.25">
      <c r="A37" s="221">
        <v>41810</v>
      </c>
      <c r="B37" s="148" t="s">
        <v>154</v>
      </c>
      <c r="C37" s="148" t="s">
        <v>155</v>
      </c>
      <c r="D37" s="148" t="s">
        <v>156</v>
      </c>
      <c r="E37" s="237" t="s">
        <v>8</v>
      </c>
      <c r="F37" s="248">
        <f>SUMIFS([1]ЖО!$G$5:$G$577570,[1]ЖО!$C$5:$C$577570,$B37,[1]ЖО!$H$5:$H$577570,20)</f>
        <v>112600</v>
      </c>
      <c r="G37" s="222">
        <f>SUMIFS([1]ЖО!$G$5:$G$577570,[1]ЖО!$C$5:$C$577570,$B37,[1]ЖО!$H$5:$H$577570,60)</f>
        <v>112600</v>
      </c>
      <c r="H37" s="231">
        <f t="shared" si="3"/>
        <v>0</v>
      </c>
      <c r="I37" s="224" t="e">
        <f>SUMIFS([2]БДДС!$A$92:$A$135,[2]БДДС!$B$92:$B$135,B37)</f>
        <v>#VALUE!</v>
      </c>
      <c r="J37" s="138">
        <f>SUMIFS([1]ЖО!$G$5:$G$38516,[1]ЖО!$H$5:$H$38516,62,[1]ЖО!$C$5:$C$38516,$B37)</f>
        <v>256201.60000000001</v>
      </c>
      <c r="K37" s="138"/>
      <c r="L37" s="138">
        <f>SUMIFS([1]ЖО!$G$5:$G$38516,[1]ЖО!$I$5:$I$38516,62,[1]ЖО!$C$5:$C$38516,$B37)</f>
        <v>256201.60000000001</v>
      </c>
      <c r="M37" s="140">
        <f t="shared" si="4"/>
        <v>0</v>
      </c>
      <c r="N37" s="140">
        <f t="shared" si="5"/>
        <v>0</v>
      </c>
      <c r="O37" s="140">
        <f>SUMIFS([1]ЖО!$G$5:$G$577570,[1]ЖО!$C$5:$C$577570,$B37,[1]ЖО!$H$5:$H$577570,60,[1]ЖО!$I$5:$I$577570,50)*7%</f>
        <v>7882.0000000000009</v>
      </c>
      <c r="P37" s="133" t="e">
        <f>IF(J37=0,K37-F37-I37,J37-F37-I37)-SUMIFS('[1]Подотчетники (2)'!$Y$7:$Y$81840,'[1]Подотчетники (2)'!$B$7:$B$81840,[1]ПРОЕКТЫ!B37)</f>
        <v>#VALUE!</v>
      </c>
      <c r="Q37" s="249" t="e">
        <f t="shared" si="6"/>
        <v>#VALUE!</v>
      </c>
      <c r="R37" s="235" t="s">
        <v>113</v>
      </c>
      <c r="S37" s="250"/>
      <c r="T37" s="233">
        <v>0</v>
      </c>
      <c r="U37" s="143">
        <f>T37-SUMIFS([1]ЖО!$G$5:$G$38516,[1]ЖО!$I$5:$I$38516,50,[1]ЖО!$C$5:$C$38516,$B37,[1]ЖО!$D$5:$D$38516,$T$9)</f>
        <v>0</v>
      </c>
      <c r="V37" s="144" t="e">
        <f t="shared" si="7"/>
        <v>#VALUE!</v>
      </c>
      <c r="W37" s="228">
        <f t="shared" si="8"/>
        <v>0</v>
      </c>
      <c r="X37" s="143">
        <f>W37-SUMIFS([1]ЖО!$G$5:$G$38516,[1]ЖО!$I$5:$I$38516,50,[1]ЖО!$C$5:$C$38516,$B37,[1]ЖО!$D$5:$D$38516,$V$9)</f>
        <v>0</v>
      </c>
      <c r="Y37" s="144" t="e">
        <f t="shared" si="9"/>
        <v>#VALUE!</v>
      </c>
      <c r="Z37" s="244">
        <f t="shared" si="10"/>
        <v>0</v>
      </c>
      <c r="AA37" s="143">
        <f>Z37-SUMIFS([1]ЖО!$G$5:$G$38516,[1]ЖО!$I$5:$I$38516,50,[1]ЖО!$C$5:$C$38516,$B37,[1]ЖО!$D$5:$D$38516,$Y$9)</f>
        <v>0</v>
      </c>
      <c r="AB37" s="251"/>
      <c r="AC37" s="143">
        <f>AB37-SUMIFS([1]ЖО!$G$5:$G$38516,[1]ЖО!$I$5:$I$38516,50,[1]ЖО!$C$5:$C$38516,$B37,[1]ЖО!$D$5:$D$38516,$AB$9)</f>
        <v>-62400</v>
      </c>
    </row>
    <row r="38" spans="1:29" x14ac:dyDescent="0.25">
      <c r="A38" s="221">
        <v>41746</v>
      </c>
      <c r="B38" s="148" t="s">
        <v>157</v>
      </c>
      <c r="C38" s="247" t="s">
        <v>120</v>
      </c>
      <c r="D38" s="150" t="s">
        <v>139</v>
      </c>
      <c r="E38" s="237" t="s">
        <v>8</v>
      </c>
      <c r="F38" s="248">
        <f>SUMIFS([1]ЖО!$G$5:$G$577570,[1]ЖО!$C$5:$C$577570,$B38,[1]ЖО!$H$5:$H$577570,20)</f>
        <v>45557</v>
      </c>
      <c r="G38" s="222">
        <f>SUMIFS([1]ЖО!$G$5:$G$577570,[1]ЖО!$C$5:$C$577570,$B38,[1]ЖО!$H$5:$H$577570,60)</f>
        <v>45557</v>
      </c>
      <c r="H38" s="231">
        <f t="shared" si="3"/>
        <v>0</v>
      </c>
      <c r="I38" s="224" t="e">
        <f>SUMIFS([2]БДДС!$A$92:$A$135,[2]БДДС!$B$92:$B$135,B38)</f>
        <v>#VALUE!</v>
      </c>
      <c r="J38" s="138">
        <f>SUMIFS([1]ЖО!$G$5:$G$38516,[1]ЖО!$H$5:$H$38516,62,[1]ЖО!$C$5:$C$38516,$B38)</f>
        <v>142079.57</v>
      </c>
      <c r="K38" s="138"/>
      <c r="L38" s="138">
        <f>SUMIFS([1]ЖО!$G$5:$G$38516,[1]ЖО!$I$5:$I$38516,62,[1]ЖО!$C$5:$C$38516,$B38)</f>
        <v>142079.57</v>
      </c>
      <c r="M38" s="140">
        <f t="shared" si="4"/>
        <v>0</v>
      </c>
      <c r="N38" s="140">
        <f t="shared" si="5"/>
        <v>0</v>
      </c>
      <c r="O38" s="140">
        <f>SUMIFS([1]ЖО!$G$5:$G$577570,[1]ЖО!$C$5:$C$577570,$B38,[1]ЖО!$H$5:$H$577570,60,[1]ЖО!$I$5:$I$577570,50)*7%</f>
        <v>2282</v>
      </c>
      <c r="P38" s="133" t="e">
        <f>IF(J38=0,K38-F38-I38,J38-F38-I38)-SUMIFS('[1]Подотчетники (2)'!$Y$7:$Y$81840,'[1]Подотчетники (2)'!$B$7:$B$81840,[1]ПРОЕКТЫ!B38)</f>
        <v>#VALUE!</v>
      </c>
      <c r="Q38" s="249" t="e">
        <f t="shared" si="6"/>
        <v>#VALUE!</v>
      </c>
      <c r="R38" s="240" t="s">
        <v>122</v>
      </c>
      <c r="S38" s="232" t="s">
        <v>127</v>
      </c>
      <c r="T38" s="233">
        <v>7330</v>
      </c>
      <c r="U38" s="143">
        <f>T38-SUMIFS([1]ЖО!$G$5:$G$38516,[1]ЖО!$I$5:$I$38516,50,[1]ЖО!$C$5:$C$38516,$B38,[1]ЖО!$D$5:$D$38516,$T$9)</f>
        <v>0</v>
      </c>
      <c r="V38" s="144" t="e">
        <f t="shared" si="7"/>
        <v>#VALUE!</v>
      </c>
      <c r="W38" s="228" t="e">
        <f t="shared" si="8"/>
        <v>#VALUE!</v>
      </c>
      <c r="X38" s="143" t="e">
        <f>W38-SUMIFS([1]ЖО!$G$5:$G$38516,[1]ЖО!$I$5:$I$38516,50,[1]ЖО!$C$5:$C$38516,$B38,[1]ЖО!$D$5:$D$38516,$V$9)</f>
        <v>#VALUE!</v>
      </c>
      <c r="Y38" s="144" t="e">
        <f t="shared" si="9"/>
        <v>#VALUE!</v>
      </c>
      <c r="Z38" s="244" t="e">
        <f t="shared" si="10"/>
        <v>#VALUE!</v>
      </c>
      <c r="AA38" s="143" t="e">
        <f>Z38-SUMIFS([1]ЖО!$G$5:$G$38516,[1]ЖО!$I$5:$I$38516,50,[1]ЖО!$C$5:$C$38516,$B38,[1]ЖО!$D$5:$D$38516,$Y$9)</f>
        <v>#VALUE!</v>
      </c>
      <c r="AB38" s="251"/>
      <c r="AC38" s="143">
        <f>AB38-SUMIFS([1]ЖО!$G$5:$G$38516,[1]ЖО!$I$5:$I$38516,50,[1]ЖО!$C$5:$C$38516,$B38,[1]ЖО!$D$5:$D$38516,$AB$9)</f>
        <v>0</v>
      </c>
    </row>
    <row r="39" spans="1:29" x14ac:dyDescent="0.25">
      <c r="A39" s="221">
        <v>41745</v>
      </c>
      <c r="B39" s="148" t="s">
        <v>158</v>
      </c>
      <c r="C39" s="247" t="s">
        <v>120</v>
      </c>
      <c r="D39" s="150" t="s">
        <v>139</v>
      </c>
      <c r="E39" s="237" t="s">
        <v>8</v>
      </c>
      <c r="F39" s="248">
        <f>SUMIFS([1]ЖО!$G$5:$G$577570,[1]ЖО!$C$5:$C$577570,$B39,[1]ЖО!$H$5:$H$577570,20)</f>
        <v>46870.5</v>
      </c>
      <c r="G39" s="222">
        <f>SUMIFS([1]ЖО!$G$5:$G$577570,[1]ЖО!$C$5:$C$577570,$B39,[1]ЖО!$H$5:$H$577570,60)</f>
        <v>46870.5</v>
      </c>
      <c r="H39" s="231">
        <f t="shared" si="3"/>
        <v>0</v>
      </c>
      <c r="I39" s="224" t="e">
        <f>SUMIFS([2]БДДС!$A$92:$A$135,[2]БДДС!$B$92:$B$135,B39)</f>
        <v>#VALUE!</v>
      </c>
      <c r="J39" s="138">
        <f>SUMIFS([1]ЖО!$G$5:$G$38516,[1]ЖО!$H$5:$H$38516,62,[1]ЖО!$C$5:$C$38516,$B39)</f>
        <v>120617.68</v>
      </c>
      <c r="K39" s="138"/>
      <c r="L39" s="138">
        <f>SUMIFS([1]ЖО!$G$5:$G$38516,[1]ЖО!$I$5:$I$38516,62,[1]ЖО!$C$5:$C$38516,$B39)</f>
        <v>120617.68</v>
      </c>
      <c r="M39" s="140">
        <f t="shared" si="4"/>
        <v>0</v>
      </c>
      <c r="N39" s="140">
        <f t="shared" si="5"/>
        <v>0</v>
      </c>
      <c r="O39" s="140">
        <f>SUMIFS([1]ЖО!$G$5:$G$577570,[1]ЖО!$C$5:$C$577570,$B39,[1]ЖО!$H$5:$H$577570,60,[1]ЖО!$I$5:$I$577570,50)*7%</f>
        <v>1654.8000000000002</v>
      </c>
      <c r="P39" s="133" t="e">
        <f>IF(J39=0,K39-F39-I39,J39-F39-I39)-SUMIFS('[1]Подотчетники (2)'!$Y$7:$Y$81840,'[1]Подотчетники (2)'!$B$7:$B$81840,[1]ПРОЕКТЫ!B39)</f>
        <v>#VALUE!</v>
      </c>
      <c r="Q39" s="249" t="e">
        <f t="shared" si="6"/>
        <v>#VALUE!</v>
      </c>
      <c r="R39" s="240" t="s">
        <v>122</v>
      </c>
      <c r="S39" s="232" t="s">
        <v>127</v>
      </c>
      <c r="T39" s="233">
        <v>6340</v>
      </c>
      <c r="U39" s="143">
        <f>T39-SUMIFS([1]ЖО!$G$5:$G$38516,[1]ЖО!$I$5:$I$38516,50,[1]ЖО!$C$5:$C$38516,$B39,[1]ЖО!$D$5:$D$38516,$T$9)</f>
        <v>0</v>
      </c>
      <c r="V39" s="144" t="e">
        <f t="shared" si="7"/>
        <v>#VALUE!</v>
      </c>
      <c r="W39" s="228" t="e">
        <f t="shared" si="8"/>
        <v>#VALUE!</v>
      </c>
      <c r="X39" s="143" t="e">
        <f>W39-SUMIFS([1]ЖО!$G$5:$G$38516,[1]ЖО!$I$5:$I$38516,50,[1]ЖО!$C$5:$C$38516,$B39,[1]ЖО!$D$5:$D$38516,$V$9)</f>
        <v>#VALUE!</v>
      </c>
      <c r="Y39" s="144" t="e">
        <f t="shared" si="9"/>
        <v>#VALUE!</v>
      </c>
      <c r="Z39" s="244" t="e">
        <f t="shared" si="10"/>
        <v>#VALUE!</v>
      </c>
      <c r="AA39" s="143" t="e">
        <f>Z39-SUMIFS([1]ЖО!$G$5:$G$38516,[1]ЖО!$I$5:$I$38516,50,[1]ЖО!$C$5:$C$38516,$B39,[1]ЖО!$D$5:$D$38516,$Y$9)</f>
        <v>#VALUE!</v>
      </c>
      <c r="AB39" s="251"/>
      <c r="AC39" s="143">
        <f>AB39-SUMIFS([1]ЖО!$G$5:$G$38516,[1]ЖО!$I$5:$I$38516,50,[1]ЖО!$C$5:$C$38516,$B39,[1]ЖО!$D$5:$D$38516,$AB$9)</f>
        <v>0</v>
      </c>
    </row>
    <row r="40" spans="1:29" x14ac:dyDescent="0.25">
      <c r="A40" s="221">
        <v>41740</v>
      </c>
      <c r="B40" s="148" t="s">
        <v>159</v>
      </c>
      <c r="C40" s="247" t="s">
        <v>120</v>
      </c>
      <c r="D40" s="150" t="s">
        <v>139</v>
      </c>
      <c r="E40" s="148" t="s">
        <v>9</v>
      </c>
      <c r="F40" s="248">
        <f>SUMIFS([1]ЖО!$G$5:$G$577570,[1]ЖО!$C$5:$C$577570,$B40,[1]ЖО!$H$5:$H$577570,20)</f>
        <v>359960.1</v>
      </c>
      <c r="G40" s="222">
        <f>SUMIFS([1]ЖО!$G$5:$G$577570,[1]ЖО!$C$5:$C$577570,$B40,[1]ЖО!$H$5:$H$577570,60)</f>
        <v>340720.1</v>
      </c>
      <c r="H40" s="231">
        <f t="shared" si="3"/>
        <v>19240</v>
      </c>
      <c r="I40" s="224" t="e">
        <f>SUMIFS([2]БДДС!$A$92:$A$135,[2]БДДС!$B$92:$B$135,B40)</f>
        <v>#VALUE!</v>
      </c>
      <c r="J40" s="138">
        <f>SUMIFS([1]ЖО!$G$5:$G$38516,[1]ЖО!$H$5:$H$38516,62,[1]ЖО!$C$5:$C$38516,$B40)</f>
        <v>428690.11</v>
      </c>
      <c r="K40" s="138"/>
      <c r="L40" s="138">
        <f>SUMIFS([1]ЖО!$G$5:$G$38516,[1]ЖО!$I$5:$I$38516,62,[1]ЖО!$C$5:$C$38516,$B40)</f>
        <v>0</v>
      </c>
      <c r="M40" s="140">
        <f t="shared" si="4"/>
        <v>428690.11</v>
      </c>
      <c r="N40" s="140">
        <f t="shared" si="5"/>
        <v>0</v>
      </c>
      <c r="O40" s="140">
        <f>SUMIFS([1]ЖО!$G$5:$G$577570,[1]ЖО!$C$5:$C$577570,$B40,[1]ЖО!$H$5:$H$577570,60,[1]ЖО!$I$5:$I$577570,50)*7%</f>
        <v>6503.1470000000008</v>
      </c>
      <c r="P40" s="133" t="e">
        <f>IF(J40=0,K40-F40-I40,J40-F40-I40)-SUMIFS('[1]Подотчетники (2)'!$Y$7:$Y$81840,'[1]Подотчетники (2)'!$B$7:$B$81840,[1]ПРОЕКТЫ!B40)</f>
        <v>#VALUE!</v>
      </c>
      <c r="Q40" s="249" t="e">
        <f t="shared" si="6"/>
        <v>#VALUE!</v>
      </c>
      <c r="R40" s="240" t="s">
        <v>122</v>
      </c>
      <c r="S40" s="232" t="s">
        <v>127</v>
      </c>
      <c r="T40" s="233">
        <v>19240</v>
      </c>
      <c r="U40" s="143">
        <f>T40-SUMIFS([1]ЖО!$G$5:$G$38516,[1]ЖО!$I$5:$I$38516,50,[1]ЖО!$C$5:$C$38516,$B40,[1]ЖО!$D$5:$D$38516,$T$9)</f>
        <v>19240</v>
      </c>
      <c r="V40" s="144" t="e">
        <f t="shared" si="7"/>
        <v>#VALUE!</v>
      </c>
      <c r="W40" s="228" t="e">
        <f t="shared" si="8"/>
        <v>#VALUE!</v>
      </c>
      <c r="X40" s="143" t="e">
        <f>W40-SUMIFS([1]ЖО!$G$5:$G$38516,[1]ЖО!$I$5:$I$38516,50,[1]ЖО!$C$5:$C$38516,$B40,[1]ЖО!$D$5:$D$38516,$V$9)</f>
        <v>#VALUE!</v>
      </c>
      <c r="Y40" s="144" t="e">
        <f t="shared" si="9"/>
        <v>#VALUE!</v>
      </c>
      <c r="Z40" s="244" t="e">
        <f t="shared" si="10"/>
        <v>#VALUE!</v>
      </c>
      <c r="AA40" s="143" t="e">
        <f>Z40-SUMIFS([1]ЖО!$G$5:$G$38516,[1]ЖО!$I$5:$I$38516,50,[1]ЖО!$C$5:$C$38516,$B40,[1]ЖО!$D$5:$D$38516,$Y$9)</f>
        <v>#VALUE!</v>
      </c>
      <c r="AB40" s="251"/>
      <c r="AC40" s="143">
        <f>AB40-SUMIFS([1]ЖО!$G$5:$G$38516,[1]ЖО!$I$5:$I$38516,50,[1]ЖО!$C$5:$C$38516,$B40,[1]ЖО!$D$5:$D$38516,$AB$9)</f>
        <v>0</v>
      </c>
    </row>
    <row r="41" spans="1:29" x14ac:dyDescent="0.25">
      <c r="A41" s="221">
        <v>41740</v>
      </c>
      <c r="B41" s="148" t="s">
        <v>160</v>
      </c>
      <c r="C41" s="247" t="s">
        <v>120</v>
      </c>
      <c r="D41" s="150" t="s">
        <v>139</v>
      </c>
      <c r="E41" s="148" t="s">
        <v>80</v>
      </c>
      <c r="F41" s="248">
        <f>SUMIFS([1]ЖО!$G$5:$G$577570,[1]ЖО!$C$5:$C$577570,$B41,[1]ЖО!$H$5:$H$577570,20)</f>
        <v>148728</v>
      </c>
      <c r="G41" s="222">
        <f>SUMIFS([1]ЖО!$G$5:$G$577570,[1]ЖО!$C$5:$C$577570,$B41,[1]ЖО!$H$5:$H$577570,60)</f>
        <v>148728</v>
      </c>
      <c r="H41" s="231">
        <f t="shared" si="3"/>
        <v>0</v>
      </c>
      <c r="I41" s="224" t="e">
        <f>SUMIFS([2]БДДС!$A$92:$A$135,[2]БДДС!$B$92:$B$135,B41)</f>
        <v>#VALUE!</v>
      </c>
      <c r="J41" s="138">
        <f>SUMIFS([1]ЖО!$G$5:$G$38516,[1]ЖО!$H$5:$H$38516,62,[1]ЖО!$C$5:$C$38516,$B41)</f>
        <v>302937.31</v>
      </c>
      <c r="K41" s="138"/>
      <c r="L41" s="138">
        <f>SUMIFS([1]ЖО!$G$5:$G$38516,[1]ЖО!$I$5:$I$38516,62,[1]ЖО!$C$5:$C$38516,$B41)</f>
        <v>302937.31</v>
      </c>
      <c r="M41" s="140">
        <f t="shared" si="4"/>
        <v>0</v>
      </c>
      <c r="N41" s="140">
        <f t="shared" si="5"/>
        <v>0</v>
      </c>
      <c r="O41" s="140">
        <f>SUMIFS([1]ЖО!$G$5:$G$577570,[1]ЖО!$C$5:$C$577570,$B41,[1]ЖО!$H$5:$H$577570,60,[1]ЖО!$I$5:$I$577570,50)*7%</f>
        <v>8163.9600000000009</v>
      </c>
      <c r="P41" s="133" t="e">
        <f>IF(J41=0,K41-F41-I41,J41-F41-I41)-SUMIFS('[1]Подотчетники (2)'!$Y$7:$Y$81840,'[1]Подотчетники (2)'!$B$7:$B$81840,[1]ПРОЕКТЫ!B41)</f>
        <v>#VALUE!</v>
      </c>
      <c r="Q41" s="249" t="e">
        <f t="shared" si="6"/>
        <v>#VALUE!</v>
      </c>
      <c r="R41" s="240" t="s">
        <v>122</v>
      </c>
      <c r="S41" s="232" t="s">
        <v>127</v>
      </c>
      <c r="T41" s="233">
        <v>14690</v>
      </c>
      <c r="U41" s="143">
        <f>T41-SUMIFS([1]ЖО!$G$5:$G$38516,[1]ЖО!$I$5:$I$38516,50,[1]ЖО!$C$5:$C$38516,$B41,[1]ЖО!$D$5:$D$38516,$T$9)</f>
        <v>0</v>
      </c>
      <c r="V41" s="144" t="e">
        <f t="shared" si="7"/>
        <v>#VALUE!</v>
      </c>
      <c r="W41" s="228" t="e">
        <f t="shared" si="8"/>
        <v>#VALUE!</v>
      </c>
      <c r="X41" s="143" t="e">
        <f>W41-SUMIFS([1]ЖО!$G$5:$G$38516,[1]ЖО!$I$5:$I$38516,50,[1]ЖО!$C$5:$C$38516,$B41,[1]ЖО!$D$5:$D$38516,$V$9)</f>
        <v>#VALUE!</v>
      </c>
      <c r="Y41" s="144" t="e">
        <f t="shared" si="9"/>
        <v>#VALUE!</v>
      </c>
      <c r="Z41" s="244" t="e">
        <f t="shared" si="10"/>
        <v>#VALUE!</v>
      </c>
      <c r="AA41" s="143" t="e">
        <f>Z41-SUMIFS([1]ЖО!$G$5:$G$38516,[1]ЖО!$I$5:$I$38516,50,[1]ЖО!$C$5:$C$38516,$B41,[1]ЖО!$D$5:$D$38516,$Y$9)</f>
        <v>#VALUE!</v>
      </c>
      <c r="AB41" s="251"/>
      <c r="AC41" s="143">
        <f>AB41-SUMIFS([1]ЖО!$G$5:$G$38516,[1]ЖО!$I$5:$I$38516,50,[1]ЖО!$C$5:$C$38516,$B41,[1]ЖО!$D$5:$D$38516,$AB$9)</f>
        <v>0</v>
      </c>
    </row>
    <row r="42" spans="1:29" x14ac:dyDescent="0.25">
      <c r="A42" s="221">
        <v>41746</v>
      </c>
      <c r="B42" s="148" t="s">
        <v>161</v>
      </c>
      <c r="C42" s="148" t="s">
        <v>129</v>
      </c>
      <c r="D42" s="148" t="s">
        <v>110</v>
      </c>
      <c r="E42" s="148" t="s">
        <v>130</v>
      </c>
      <c r="F42" s="248">
        <f>SUMIFS([1]ЖО!$G$5:$G$577570,[1]ЖО!$C$5:$C$577570,$B42,[1]ЖО!$H$5:$H$577570,20)</f>
        <v>7110</v>
      </c>
      <c r="G42" s="222">
        <f>SUMIFS([1]ЖО!$G$5:$G$577570,[1]ЖО!$C$5:$C$577570,$B42,[1]ЖО!$H$5:$H$577570,60)</f>
        <v>7110</v>
      </c>
      <c r="H42" s="231">
        <f t="shared" si="3"/>
        <v>0</v>
      </c>
      <c r="I42" s="224" t="e">
        <f>SUMIFS([2]БДДС!$A$92:$A$135,[2]БДДС!$B$92:$B$135,B42)</f>
        <v>#VALUE!</v>
      </c>
      <c r="J42" s="138">
        <f>SUMIFS([1]ЖО!$G$5:$G$38516,[1]ЖО!$H$5:$H$38516,62,[1]ЖО!$C$5:$C$38516,$B42)</f>
        <v>20015.75</v>
      </c>
      <c r="K42" s="138"/>
      <c r="L42" s="138">
        <f>SUMIFS([1]ЖО!$G$5:$G$38516,[1]ЖО!$I$5:$I$38516,62,[1]ЖО!$C$5:$C$38516,$B42)</f>
        <v>20015.75</v>
      </c>
      <c r="M42" s="140">
        <f t="shared" si="4"/>
        <v>0</v>
      </c>
      <c r="N42" s="140">
        <f t="shared" si="5"/>
        <v>0</v>
      </c>
      <c r="O42" s="140">
        <f>SUMIFS([1]ЖО!$G$5:$G$577570,[1]ЖО!$C$5:$C$577570,$B42,[1]ЖО!$H$5:$H$577570,60,[1]ЖО!$I$5:$I$577570,50)*7%</f>
        <v>497.70000000000005</v>
      </c>
      <c r="P42" s="133" t="e">
        <f>IF(J42=0,K42-F42-I42,J42-F42-I42)-SUMIFS('[1]Подотчетники (2)'!$Y$7:$Y$81840,'[1]Подотчетники (2)'!$B$7:$B$81840,[1]ПРОЕКТЫ!B42)</f>
        <v>#VALUE!</v>
      </c>
      <c r="Q42" s="249" t="e">
        <f t="shared" si="6"/>
        <v>#VALUE!</v>
      </c>
      <c r="R42" s="148" t="s">
        <v>162</v>
      </c>
      <c r="S42" s="250"/>
      <c r="T42" s="233">
        <v>0</v>
      </c>
      <c r="U42" s="143">
        <f>T42-SUMIFS([1]ЖО!$G$5:$G$38516,[1]ЖО!$I$5:$I$38516,50,[1]ЖО!$C$5:$C$38516,$B42,[1]ЖО!$D$5:$D$38516,$T$9)</f>
        <v>0</v>
      </c>
      <c r="V42" s="144" t="e">
        <f t="shared" si="7"/>
        <v>#VALUE!</v>
      </c>
      <c r="W42" s="228">
        <f t="shared" si="8"/>
        <v>0</v>
      </c>
      <c r="X42" s="143">
        <f>W42-SUMIFS([1]ЖО!$G$5:$G$38516,[1]ЖО!$I$5:$I$38516,50,[1]ЖО!$C$5:$C$38516,$B42,[1]ЖО!$D$5:$D$38516,$V$9)</f>
        <v>0</v>
      </c>
      <c r="Y42" s="144" t="e">
        <f t="shared" si="9"/>
        <v>#VALUE!</v>
      </c>
      <c r="Z42" s="244">
        <f t="shared" si="10"/>
        <v>0</v>
      </c>
      <c r="AA42" s="143">
        <f>Z42-SUMIFS([1]ЖО!$G$5:$G$38516,[1]ЖО!$I$5:$I$38516,50,[1]ЖО!$C$5:$C$38516,$B42,[1]ЖО!$D$5:$D$38516,$Y$9)</f>
        <v>0</v>
      </c>
      <c r="AB42" s="251"/>
      <c r="AC42" s="143">
        <f>AB42-SUMIFS([1]ЖО!$G$5:$G$38516,[1]ЖО!$I$5:$I$38516,50,[1]ЖО!$C$5:$C$38516,$B42,[1]ЖО!$D$5:$D$38516,$AB$9)</f>
        <v>-7110</v>
      </c>
    </row>
  </sheetData>
  <mergeCells count="17">
    <mergeCell ref="T9:U9"/>
    <mergeCell ref="V9:X9"/>
    <mergeCell ref="Y9:AA9"/>
    <mergeCell ref="AB9:AC9"/>
    <mergeCell ref="M9:M10"/>
    <mergeCell ref="N9:N10"/>
    <mergeCell ref="O9:O10"/>
    <mergeCell ref="P9:P10"/>
    <mergeCell ref="Q9:Q10"/>
    <mergeCell ref="R9:S9"/>
    <mergeCell ref="J7:K7"/>
    <mergeCell ref="A9:A10"/>
    <mergeCell ref="B9:B10"/>
    <mergeCell ref="C9:C10"/>
    <mergeCell ref="D9:D10"/>
    <mergeCell ref="E9:E10"/>
    <mergeCell ref="H9:H10"/>
  </mergeCells>
  <conditionalFormatting sqref="H1:I7 Q11:Q42 H11:I42">
    <cfRule type="cellIs" dxfId="23" priority="7" operator="lessThan">
      <formula>0</formula>
    </cfRule>
  </conditionalFormatting>
  <conditionalFormatting sqref="J9 L9 J6 L7 J11:J42">
    <cfRule type="cellIs" dxfId="21" priority="6" operator="equal">
      <formula>0</formula>
    </cfRule>
  </conditionalFormatting>
  <conditionalFormatting sqref="J6 J11:J42">
    <cfRule type="cellIs" dxfId="19" priority="5" operator="equal">
      <formula>0</formula>
    </cfRule>
  </conditionalFormatting>
  <conditionalFormatting sqref="N7 M1:M6 M11:N42">
    <cfRule type="cellIs" dxfId="17" priority="4" operator="greaterThan">
      <formula>0</formula>
    </cfRule>
  </conditionalFormatting>
  <conditionalFormatting sqref="Q1:Q42">
    <cfRule type="dataBar" priority="2">
      <dataBar>
        <cfvo type="min"/>
        <cfvo type="max"/>
        <color rgb="FF638EC6"/>
      </dataBar>
    </cfRule>
    <cfRule type="cellIs" dxfId="15" priority="3" operator="lessThan">
      <formula>0</formula>
    </cfRule>
  </conditionalFormatting>
  <conditionalFormatting sqref="M7">
    <cfRule type="cellIs" dxfId="13" priority="1" operator="equal">
      <formula>0</formula>
    </cfRule>
  </conditionalFormatting>
  <conditionalFormatting sqref="Q11:Q42">
    <cfRule type="dataBar" priority="8">
      <dataBar showValue="0">
        <cfvo type="min"/>
        <cfvo type="percent" val="&quot;(Максимальное значение)&quot;"/>
        <color theme="3"/>
      </dataBar>
    </cfRule>
    <cfRule type="dataBar" priority="9">
      <dataBar>
        <cfvo type="min"/>
        <cfvo type="max"/>
        <color rgb="FF638EC6"/>
      </dataBar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53"/>
  <sheetViews>
    <sheetView workbookViewId="0">
      <selection activeCell="B21" sqref="B21:C21"/>
    </sheetView>
  </sheetViews>
  <sheetFormatPr defaultRowHeight="15" x14ac:dyDescent="0.25"/>
  <cols>
    <col min="2" max="2" width="25.85546875" customWidth="1"/>
    <col min="3" max="3" width="37.42578125" customWidth="1"/>
    <col min="4" max="4" width="10.28515625" customWidth="1"/>
    <col min="5" max="5" width="16.7109375" customWidth="1"/>
    <col min="6" max="6" width="7.28515625" style="255" customWidth="1"/>
    <col min="7" max="7" width="16.7109375" customWidth="1"/>
    <col min="8" max="8" width="7.28515625" style="255" customWidth="1"/>
    <col min="9" max="9" width="16.7109375" customWidth="1"/>
    <col min="10" max="10" width="7.28515625" style="255" customWidth="1"/>
    <col min="11" max="11" width="16.7109375" customWidth="1"/>
    <col min="12" max="12" width="7.28515625" customWidth="1"/>
    <col min="13" max="13" width="16.7109375" customWidth="1"/>
    <col min="14" max="14" width="7.42578125" customWidth="1"/>
    <col min="15" max="15" width="16.7109375" customWidth="1"/>
    <col min="17" max="17" width="15.85546875" customWidth="1"/>
    <col min="19" max="19" width="16.7109375" customWidth="1"/>
    <col min="21" max="21" width="16.42578125" customWidth="1"/>
  </cols>
  <sheetData>
    <row r="1" spans="1:22" ht="12.75" customHeight="1" x14ac:dyDescent="0.25">
      <c r="A1" s="254" t="s">
        <v>163</v>
      </c>
      <c r="B1" s="254"/>
      <c r="C1" s="254"/>
      <c r="D1" s="94" t="s">
        <v>164</v>
      </c>
      <c r="E1" t="e">
        <f>[1]ОДР!C88</f>
        <v>#VALUE!</v>
      </c>
      <c r="G1" t="e">
        <f>[1]ОДР!D88</f>
        <v>#VALUE!</v>
      </c>
      <c r="H1" s="94"/>
      <c r="I1" t="e">
        <f>[1]ОДР!E88</f>
        <v>#VALUE!</v>
      </c>
      <c r="K1" t="e">
        <f>[1]ОДР!F88</f>
        <v>#VALUE!</v>
      </c>
      <c r="L1" s="94"/>
      <c r="M1" t="e">
        <f>[1]ОДР!G88</f>
        <v>#VALUE!</v>
      </c>
      <c r="O1" t="e">
        <f>[1]ОДР!H88</f>
        <v>#VALUE!</v>
      </c>
      <c r="Q1" s="256" t="e">
        <f>[1]ОДР!I88</f>
        <v>#VALUE!</v>
      </c>
      <c r="R1" s="256"/>
      <c r="S1" s="256" t="e">
        <f>[1]ОДР!J88</f>
        <v>#VALUE!</v>
      </c>
      <c r="T1" s="256"/>
      <c r="U1" s="256">
        <v>-1480548.83</v>
      </c>
    </row>
    <row r="2" spans="1:22" ht="12.75" customHeight="1" x14ac:dyDescent="0.25">
      <c r="A2" s="254"/>
      <c r="B2" s="254"/>
      <c r="C2" s="254"/>
      <c r="D2" s="94" t="s">
        <v>165</v>
      </c>
      <c r="E2" s="257" t="e">
        <f>E1-E22</f>
        <v>#VALUE!</v>
      </c>
      <c r="G2" s="257" t="e">
        <f>G1-G22</f>
        <v>#VALUE!</v>
      </c>
      <c r="I2" s="257" t="e">
        <f>I1-I22</f>
        <v>#VALUE!</v>
      </c>
      <c r="K2" s="257" t="e">
        <f>K1-K22</f>
        <v>#VALUE!</v>
      </c>
      <c r="M2" s="257" t="e">
        <f>M1-M22</f>
        <v>#VALUE!</v>
      </c>
      <c r="O2" s="257" t="e">
        <f>O1-O22</f>
        <v>#VALUE!</v>
      </c>
      <c r="Q2" s="257" t="e">
        <f>Q1-Q22</f>
        <v>#VALUE!</v>
      </c>
      <c r="S2" s="257" t="e">
        <f>S1-S22</f>
        <v>#VALUE!</v>
      </c>
      <c r="U2" s="257">
        <f>U1-U22</f>
        <v>-70914.790000000969</v>
      </c>
    </row>
    <row r="3" spans="1:22" ht="12.75" customHeight="1" thickBot="1" x14ac:dyDescent="0.3"/>
    <row r="4" spans="1:22" ht="16.5" customHeight="1" thickBot="1" x14ac:dyDescent="0.3">
      <c r="B4" s="258" t="s">
        <v>166</v>
      </c>
      <c r="C4" s="259"/>
      <c r="D4" s="260" t="s">
        <v>167</v>
      </c>
      <c r="E4" s="261" t="s">
        <v>168</v>
      </c>
      <c r="F4" s="262"/>
      <c r="G4" s="261" t="s">
        <v>169</v>
      </c>
      <c r="H4" s="262"/>
      <c r="I4" s="261" t="s">
        <v>170</v>
      </c>
      <c r="J4" s="262"/>
      <c r="K4" s="261" t="s">
        <v>171</v>
      </c>
      <c r="L4" s="262"/>
      <c r="M4" s="261" t="s">
        <v>172</v>
      </c>
      <c r="N4" s="262"/>
      <c r="O4" s="261" t="s">
        <v>173</v>
      </c>
      <c r="P4" s="262"/>
      <c r="Q4" s="261" t="s">
        <v>174</v>
      </c>
      <c r="R4" s="262"/>
      <c r="S4" s="261" t="s">
        <v>175</v>
      </c>
      <c r="T4" s="262"/>
      <c r="U4" s="261" t="s">
        <v>176</v>
      </c>
      <c r="V4" s="262"/>
    </row>
    <row r="5" spans="1:22" ht="16.5" customHeight="1" x14ac:dyDescent="0.25">
      <c r="B5" s="263" t="s">
        <v>177</v>
      </c>
      <c r="C5" s="264"/>
      <c r="D5" s="265"/>
      <c r="E5" s="266">
        <v>0</v>
      </c>
      <c r="F5" s="267">
        <f>E5/$E$19</f>
        <v>0</v>
      </c>
      <c r="G5" s="266">
        <v>0</v>
      </c>
      <c r="H5" s="267">
        <f>G5/$G$19</f>
        <v>0</v>
      </c>
      <c r="I5" s="266">
        <v>0</v>
      </c>
      <c r="J5" s="267">
        <f>I5/$I$19</f>
        <v>0</v>
      </c>
      <c r="K5" s="266">
        <v>0</v>
      </c>
      <c r="L5" s="267">
        <f t="shared" ref="L5:L18" si="0">K5/$K$19</f>
        <v>0</v>
      </c>
      <c r="M5" s="266">
        <v>0</v>
      </c>
      <c r="N5" s="268">
        <f>M5/$M$19</f>
        <v>0</v>
      </c>
      <c r="O5" s="266">
        <v>0</v>
      </c>
      <c r="P5" s="269">
        <f>O5/$O$19</f>
        <v>0</v>
      </c>
      <c r="Q5" s="266">
        <v>0</v>
      </c>
      <c r="R5" s="269">
        <f>Q5/$Q$19</f>
        <v>0</v>
      </c>
      <c r="S5" s="266">
        <v>0</v>
      </c>
      <c r="T5" s="269">
        <f>S5/$S$19</f>
        <v>0</v>
      </c>
      <c r="U5" s="266">
        <v>0</v>
      </c>
      <c r="V5" s="269">
        <f>U5/$U$19</f>
        <v>0</v>
      </c>
    </row>
    <row r="6" spans="1:22" ht="16.5" customHeight="1" x14ac:dyDescent="0.25">
      <c r="B6" s="270" t="s">
        <v>178</v>
      </c>
      <c r="C6" s="271"/>
      <c r="D6" s="272"/>
      <c r="E6" s="273">
        <v>730768.85999999987</v>
      </c>
      <c r="F6" s="274">
        <f t="shared" ref="F6:F35" si="1">E6/$E$19</f>
        <v>1</v>
      </c>
      <c r="G6" s="273">
        <v>1390380.36</v>
      </c>
      <c r="H6" s="274">
        <f t="shared" ref="H6:H35" si="2">G6/$G$19</f>
        <v>1</v>
      </c>
      <c r="I6" s="273">
        <v>11547949.310000002</v>
      </c>
      <c r="J6" s="274">
        <f t="shared" ref="J6:J35" si="3">I6/$I$19</f>
        <v>1</v>
      </c>
      <c r="K6" s="273">
        <v>10085026.510000004</v>
      </c>
      <c r="L6" s="274">
        <f t="shared" si="0"/>
        <v>1</v>
      </c>
      <c r="M6" s="273">
        <v>14339709.149999997</v>
      </c>
      <c r="N6" s="274">
        <f>M6/$M$19</f>
        <v>1</v>
      </c>
      <c r="O6" s="273">
        <v>7349592.7599999979</v>
      </c>
      <c r="P6" s="274">
        <f t="shared" ref="P6:P19" si="4">O6/$O$19</f>
        <v>1</v>
      </c>
      <c r="Q6" s="273">
        <v>8124234.3149999855</v>
      </c>
      <c r="R6" s="274">
        <f t="shared" ref="R6:R19" si="5">Q6/$Q$19</f>
        <v>1.000000000040691</v>
      </c>
      <c r="S6" s="273">
        <f>S7+S11</f>
        <v>10673519.694999982</v>
      </c>
      <c r="T6" s="274">
        <f t="shared" ref="T6:T19" si="6">S6/$S$19</f>
        <v>1</v>
      </c>
      <c r="U6" s="273">
        <v>13699505.645604327</v>
      </c>
      <c r="V6" s="274">
        <f t="shared" ref="V6:V19" si="7">U6/$U$19</f>
        <v>1</v>
      </c>
    </row>
    <row r="7" spans="1:22" ht="12.75" customHeight="1" x14ac:dyDescent="0.25">
      <c r="A7" s="94"/>
      <c r="B7" s="275" t="s">
        <v>179</v>
      </c>
      <c r="C7" s="276"/>
      <c r="D7" s="277"/>
      <c r="E7" s="278">
        <f>SUM(E8:E10)</f>
        <v>15140</v>
      </c>
      <c r="F7" s="279">
        <f t="shared" si="1"/>
        <v>2.0717905248452982E-2</v>
      </c>
      <c r="G7" s="278">
        <f>SUM(G8:G10)</f>
        <v>791768.05</v>
      </c>
      <c r="H7" s="279">
        <f t="shared" si="2"/>
        <v>0.56946147455650198</v>
      </c>
      <c r="I7" s="278">
        <f>SUM(I8:I10)</f>
        <v>8724029.7600000016</v>
      </c>
      <c r="J7" s="279">
        <f t="shared" si="3"/>
        <v>0.75546138329905776</v>
      </c>
      <c r="K7" s="278">
        <f>SUM(K8:K10)</f>
        <v>4203641.240000003</v>
      </c>
      <c r="L7" s="279">
        <f t="shared" si="0"/>
        <v>0.41682004859697702</v>
      </c>
      <c r="M7" s="278">
        <f>SUM(M8:M10)</f>
        <v>10373506.579999996</v>
      </c>
      <c r="N7" s="279">
        <f t="shared" ref="N7:N18" si="8">M7/$M$19</f>
        <v>0.72341122623118193</v>
      </c>
      <c r="O7" s="278">
        <f>SUM(O8:O10)</f>
        <v>6159735.9599999981</v>
      </c>
      <c r="P7" s="279">
        <f t="shared" si="4"/>
        <v>0.83810575104572183</v>
      </c>
      <c r="Q7" s="278">
        <f>SUM(Q8:Q10)</f>
        <v>6555195.9199999906</v>
      </c>
      <c r="R7" s="279">
        <f t="shared" si="5"/>
        <v>0.806869381913776</v>
      </c>
      <c r="S7" s="278">
        <f>SUM(S8:S10)</f>
        <v>9870959.6499999836</v>
      </c>
      <c r="T7" s="279">
        <f t="shared" si="6"/>
        <v>0.92480830429572747</v>
      </c>
      <c r="U7" s="278">
        <f>SUM(U8:U10)</f>
        <v>11508545.12913058</v>
      </c>
      <c r="V7" s="279">
        <f t="shared" si="7"/>
        <v>0.8400701037575945</v>
      </c>
    </row>
    <row r="8" spans="1:22" ht="12.75" customHeight="1" x14ac:dyDescent="0.25">
      <c r="B8" s="280" t="s">
        <v>180</v>
      </c>
      <c r="C8" s="281"/>
      <c r="D8" s="282">
        <v>62</v>
      </c>
      <c r="E8" s="283">
        <v>0</v>
      </c>
      <c r="F8" s="284">
        <f t="shared" si="1"/>
        <v>0</v>
      </c>
      <c r="G8" s="283">
        <v>791768.05</v>
      </c>
      <c r="H8" s="284">
        <f t="shared" si="2"/>
        <v>0.56946147455650198</v>
      </c>
      <c r="I8" s="283">
        <v>8724029.7600000016</v>
      </c>
      <c r="J8" s="284">
        <f t="shared" si="3"/>
        <v>0.75546138329905776</v>
      </c>
      <c r="K8" s="283">
        <v>4135391.6900000032</v>
      </c>
      <c r="L8" s="284">
        <f>K8/$K$19</f>
        <v>0.41005263455673374</v>
      </c>
      <c r="M8" s="283">
        <v>5979553.8599999975</v>
      </c>
      <c r="N8" s="284">
        <f t="shared" si="8"/>
        <v>0.41699268774917925</v>
      </c>
      <c r="O8" s="283">
        <v>6097940.8199999984</v>
      </c>
      <c r="P8" s="284">
        <f t="shared" si="4"/>
        <v>0.82969778314628684</v>
      </c>
      <c r="Q8" s="283">
        <v>6500089.4899999909</v>
      </c>
      <c r="R8" s="284">
        <f t="shared" si="5"/>
        <v>0.8000864128528643</v>
      </c>
      <c r="S8" s="283">
        <v>9640464.2199999839</v>
      </c>
      <c r="T8" s="284">
        <f t="shared" si="6"/>
        <v>0.90321323194972569</v>
      </c>
      <c r="U8" s="283">
        <v>7734373.9499999844</v>
      </c>
      <c r="V8" s="284">
        <f t="shared" si="7"/>
        <v>0.56457321527376891</v>
      </c>
    </row>
    <row r="9" spans="1:22" ht="12.75" customHeight="1" x14ac:dyDescent="0.25">
      <c r="B9" s="280" t="s">
        <v>181</v>
      </c>
      <c r="C9" s="281"/>
      <c r="D9" s="282">
        <v>62</v>
      </c>
      <c r="E9" s="285">
        <v>0</v>
      </c>
      <c r="F9" s="286">
        <f t="shared" si="1"/>
        <v>0</v>
      </c>
      <c r="G9" s="285">
        <v>0</v>
      </c>
      <c r="H9" s="286">
        <f t="shared" si="2"/>
        <v>0</v>
      </c>
      <c r="I9" s="285">
        <v>0</v>
      </c>
      <c r="J9" s="286">
        <f t="shared" si="3"/>
        <v>0</v>
      </c>
      <c r="K9" s="285">
        <v>0</v>
      </c>
      <c r="L9" s="286">
        <f t="shared" si="0"/>
        <v>0</v>
      </c>
      <c r="M9" s="285">
        <v>4370822.21</v>
      </c>
      <c r="N9" s="286">
        <f t="shared" si="8"/>
        <v>0.3048054994895068</v>
      </c>
      <c r="O9" s="285">
        <v>0</v>
      </c>
      <c r="P9" s="286">
        <f t="shared" si="4"/>
        <v>0</v>
      </c>
      <c r="Q9" s="285">
        <v>0</v>
      </c>
      <c r="R9" s="286">
        <f t="shared" si="5"/>
        <v>0</v>
      </c>
      <c r="S9" s="285">
        <v>0</v>
      </c>
      <c r="T9" s="286">
        <f t="shared" si="6"/>
        <v>0</v>
      </c>
      <c r="U9" s="285">
        <v>0</v>
      </c>
      <c r="V9" s="286">
        <f t="shared" si="7"/>
        <v>0</v>
      </c>
    </row>
    <row r="10" spans="1:22" ht="12.75" customHeight="1" x14ac:dyDescent="0.25">
      <c r="B10" s="280" t="s">
        <v>182</v>
      </c>
      <c r="C10" s="281"/>
      <c r="D10" s="282">
        <v>60.76</v>
      </c>
      <c r="E10" s="285">
        <v>15140</v>
      </c>
      <c r="F10" s="286">
        <f t="shared" si="1"/>
        <v>2.0717905248452982E-2</v>
      </c>
      <c r="G10" s="285">
        <v>0</v>
      </c>
      <c r="H10" s="286">
        <f t="shared" si="2"/>
        <v>0</v>
      </c>
      <c r="I10" s="285">
        <v>0</v>
      </c>
      <c r="J10" s="286">
        <f t="shared" si="3"/>
        <v>0</v>
      </c>
      <c r="K10" s="285">
        <v>68249.549999999988</v>
      </c>
      <c r="L10" s="286">
        <f t="shared" si="0"/>
        <v>6.7674140402433081E-3</v>
      </c>
      <c r="M10" s="285">
        <v>23130.509999999893</v>
      </c>
      <c r="N10" s="286">
        <f t="shared" si="8"/>
        <v>1.6130389924958763E-3</v>
      </c>
      <c r="O10" s="285">
        <v>61795.139999999898</v>
      </c>
      <c r="P10" s="286">
        <f t="shared" si="4"/>
        <v>8.4079678994350045E-3</v>
      </c>
      <c r="Q10" s="285">
        <v>55106.430000000168</v>
      </c>
      <c r="R10" s="286">
        <f t="shared" si="5"/>
        <v>6.7829690609117546E-3</v>
      </c>
      <c r="S10" s="285">
        <v>230495.42999999924</v>
      </c>
      <c r="T10" s="286">
        <f t="shared" si="6"/>
        <v>2.1595072346001758E-2</v>
      </c>
      <c r="U10" s="285">
        <v>3774171.1791305947</v>
      </c>
      <c r="V10" s="286">
        <f t="shared" si="7"/>
        <v>0.27549688848382559</v>
      </c>
    </row>
    <row r="11" spans="1:22" ht="12.75" customHeight="1" x14ac:dyDescent="0.25">
      <c r="A11" s="94"/>
      <c r="B11" s="275" t="s">
        <v>183</v>
      </c>
      <c r="C11" s="276"/>
      <c r="D11" s="277"/>
      <c r="E11" s="278">
        <f>SUM(E12:E18)</f>
        <v>715628.85999999987</v>
      </c>
      <c r="F11" s="279">
        <f t="shared" si="1"/>
        <v>0.97928209475154704</v>
      </c>
      <c r="G11" s="278">
        <f>SUM(G12:G18)</f>
        <v>598612.31000000006</v>
      </c>
      <c r="H11" s="279">
        <f t="shared" si="2"/>
        <v>0.43053852544349808</v>
      </c>
      <c r="I11" s="278">
        <f>SUM(I12:I18)</f>
        <v>2823919.5500000003</v>
      </c>
      <c r="J11" s="279">
        <f t="shared" si="3"/>
        <v>0.24453861670094218</v>
      </c>
      <c r="K11" s="278">
        <f>SUM(K12:K18)</f>
        <v>5881385.2699999996</v>
      </c>
      <c r="L11" s="279">
        <f t="shared" si="0"/>
        <v>0.58317995140302292</v>
      </c>
      <c r="M11" s="278">
        <f>SUM(M12:M18)</f>
        <v>3966202.5700000003</v>
      </c>
      <c r="N11" s="279">
        <f t="shared" si="8"/>
        <v>0.27658877376881813</v>
      </c>
      <c r="O11" s="278">
        <f>SUM(O12:O18)</f>
        <v>1189856.7999999996</v>
      </c>
      <c r="P11" s="279">
        <f t="shared" si="4"/>
        <v>0.16189424895427809</v>
      </c>
      <c r="Q11" s="278">
        <f>SUM(Q12:Q18)</f>
        <v>1569038.3949999944</v>
      </c>
      <c r="R11" s="279">
        <f t="shared" si="5"/>
        <v>0.1931306181269149</v>
      </c>
      <c r="S11" s="278">
        <f>SUM(S12:S18)</f>
        <v>802560.04499999853</v>
      </c>
      <c r="T11" s="279">
        <f t="shared" si="6"/>
        <v>7.5191695704272546E-2</v>
      </c>
      <c r="U11" s="278">
        <f>SUM(U12:U18)</f>
        <v>2190960.5164737483</v>
      </c>
      <c r="V11" s="279">
        <f t="shared" si="7"/>
        <v>0.15992989624240547</v>
      </c>
    </row>
    <row r="12" spans="1:22" ht="12.75" customHeight="1" x14ac:dyDescent="0.25">
      <c r="B12" s="280" t="s">
        <v>16</v>
      </c>
      <c r="C12" s="281"/>
      <c r="D12" s="282">
        <v>71</v>
      </c>
      <c r="E12" s="283">
        <v>52800</v>
      </c>
      <c r="F12" s="284">
        <f t="shared" si="1"/>
        <v>7.2252668237669584E-2</v>
      </c>
      <c r="G12" s="283">
        <v>432692.70999999996</v>
      </c>
      <c r="H12" s="284">
        <f t="shared" si="2"/>
        <v>0.31120456131874585</v>
      </c>
      <c r="I12" s="283">
        <v>106420.31000000006</v>
      </c>
      <c r="J12" s="284">
        <f t="shared" si="3"/>
        <v>9.21551585854684E-3</v>
      </c>
      <c r="K12" s="283">
        <v>531488.00999999978</v>
      </c>
      <c r="L12" s="284">
        <f t="shared" si="0"/>
        <v>5.2700705295419155E-2</v>
      </c>
      <c r="M12" s="283">
        <v>291113.90999999968</v>
      </c>
      <c r="N12" s="284">
        <f t="shared" si="8"/>
        <v>2.0301242302393541E-2</v>
      </c>
      <c r="O12" s="283">
        <v>117055.30999999959</v>
      </c>
      <c r="P12" s="284">
        <f t="shared" si="4"/>
        <v>1.5926774968685425E-2</v>
      </c>
      <c r="Q12" s="283">
        <v>716009.30999999866</v>
      </c>
      <c r="R12" s="284">
        <f t="shared" si="5"/>
        <v>8.8132528219569836E-2</v>
      </c>
      <c r="S12" s="283">
        <v>759345.20999999903</v>
      </c>
      <c r="T12" s="284">
        <f t="shared" si="6"/>
        <v>7.1142906154538207E-2</v>
      </c>
      <c r="U12" s="283">
        <v>168003.24999999814</v>
      </c>
      <c r="V12" s="284">
        <f t="shared" si="7"/>
        <v>1.2263453466578502E-2</v>
      </c>
    </row>
    <row r="13" spans="1:22" ht="12.75" customHeight="1" x14ac:dyDescent="0.25">
      <c r="B13" s="280" t="s">
        <v>184</v>
      </c>
      <c r="C13" s="281"/>
      <c r="D13" s="282">
        <v>50</v>
      </c>
      <c r="E13" s="283">
        <v>551849.69999999995</v>
      </c>
      <c r="F13" s="284">
        <f t="shared" si="1"/>
        <v>0.75516313051434625</v>
      </c>
      <c r="G13" s="283">
        <v>149713.33000000007</v>
      </c>
      <c r="H13" s="284">
        <f t="shared" si="2"/>
        <v>0.1076779666249026</v>
      </c>
      <c r="I13" s="283">
        <v>1417851.83</v>
      </c>
      <c r="J13" s="284">
        <f t="shared" si="3"/>
        <v>0.12277953357244169</v>
      </c>
      <c r="K13" s="283">
        <v>1530305.9300000016</v>
      </c>
      <c r="L13" s="284">
        <f t="shared" si="0"/>
        <v>0.1517403973586581</v>
      </c>
      <c r="M13" s="283">
        <v>248213.68999999799</v>
      </c>
      <c r="N13" s="284">
        <f t="shared" si="8"/>
        <v>1.730953448243391E-2</v>
      </c>
      <c r="O13" s="283">
        <v>420995.63999999687</v>
      </c>
      <c r="P13" s="284">
        <f t="shared" si="4"/>
        <v>5.7281492151681747E-2</v>
      </c>
      <c r="Q13" s="283">
        <v>289981.56499999762</v>
      </c>
      <c r="R13" s="284">
        <f t="shared" si="5"/>
        <v>3.5693402451034278E-2</v>
      </c>
      <c r="S13" s="283">
        <v>11567.585000000894</v>
      </c>
      <c r="T13" s="284">
        <f t="shared" si="6"/>
        <v>1.0837648058512261E-3</v>
      </c>
      <c r="U13" s="283">
        <v>115969.1352737546</v>
      </c>
      <c r="V13" s="284">
        <f t="shared" si="7"/>
        <v>8.4652058456550858E-3</v>
      </c>
    </row>
    <row r="14" spans="1:22" ht="12.75" customHeight="1" x14ac:dyDescent="0.25">
      <c r="B14" s="280" t="s">
        <v>185</v>
      </c>
      <c r="C14" s="281"/>
      <c r="D14" s="282">
        <v>54</v>
      </c>
      <c r="E14" s="283">
        <v>0</v>
      </c>
      <c r="F14" s="284">
        <f t="shared" si="1"/>
        <v>0</v>
      </c>
      <c r="G14" s="283">
        <v>0</v>
      </c>
      <c r="H14" s="284">
        <f t="shared" si="2"/>
        <v>0</v>
      </c>
      <c r="I14" s="283">
        <v>0</v>
      </c>
      <c r="J14" s="284">
        <f t="shared" si="3"/>
        <v>0</v>
      </c>
      <c r="K14" s="283">
        <v>0</v>
      </c>
      <c r="L14" s="284">
        <f t="shared" si="0"/>
        <v>0</v>
      </c>
      <c r="M14" s="283">
        <v>3100000</v>
      </c>
      <c r="N14" s="284">
        <f t="shared" si="8"/>
        <v>0.21618290633182061</v>
      </c>
      <c r="O14" s="283">
        <v>0</v>
      </c>
      <c r="P14" s="284">
        <f t="shared" si="4"/>
        <v>0</v>
      </c>
      <c r="Q14" s="283">
        <v>350000</v>
      </c>
      <c r="R14" s="284">
        <f t="shared" si="5"/>
        <v>4.3080982950975177E-2</v>
      </c>
      <c r="S14" s="283">
        <v>0</v>
      </c>
      <c r="T14" s="284">
        <f t="shared" si="6"/>
        <v>0</v>
      </c>
      <c r="U14" s="283">
        <v>800000</v>
      </c>
      <c r="V14" s="284">
        <f t="shared" si="7"/>
        <v>5.8396267770194382E-2</v>
      </c>
    </row>
    <row r="15" spans="1:22" ht="12.75" customHeight="1" x14ac:dyDescent="0.25">
      <c r="B15" s="287" t="s">
        <v>186</v>
      </c>
      <c r="C15" s="288"/>
      <c r="D15" s="282">
        <v>56</v>
      </c>
      <c r="E15" s="283"/>
      <c r="F15" s="284"/>
      <c r="G15" s="283"/>
      <c r="H15" s="284"/>
      <c r="I15" s="283"/>
      <c r="J15" s="284"/>
      <c r="K15" s="283">
        <v>0</v>
      </c>
      <c r="L15" s="284"/>
      <c r="M15" s="283">
        <v>0</v>
      </c>
      <c r="N15" s="284">
        <f t="shared" si="8"/>
        <v>0</v>
      </c>
      <c r="O15" s="283">
        <v>166325</v>
      </c>
      <c r="P15" s="284">
        <f t="shared" si="4"/>
        <v>2.2630505584638683E-2</v>
      </c>
      <c r="Q15" s="283">
        <v>0</v>
      </c>
      <c r="R15" s="284">
        <f t="shared" si="5"/>
        <v>0</v>
      </c>
      <c r="S15" s="283">
        <v>0</v>
      </c>
      <c r="T15" s="284">
        <f t="shared" si="6"/>
        <v>0</v>
      </c>
      <c r="U15" s="283">
        <v>0</v>
      </c>
      <c r="V15" s="284">
        <f t="shared" si="7"/>
        <v>0</v>
      </c>
    </row>
    <row r="16" spans="1:22" ht="12.75" customHeight="1" x14ac:dyDescent="0.25">
      <c r="B16" s="280" t="s">
        <v>187</v>
      </c>
      <c r="C16" s="281"/>
      <c r="D16" s="282">
        <v>55</v>
      </c>
      <c r="E16" s="283">
        <v>0</v>
      </c>
      <c r="F16" s="284">
        <f t="shared" si="1"/>
        <v>0</v>
      </c>
      <c r="G16" s="283">
        <v>0</v>
      </c>
      <c r="H16" s="284">
        <f t="shared" si="2"/>
        <v>0</v>
      </c>
      <c r="I16" s="283">
        <v>300</v>
      </c>
      <c r="J16" s="284">
        <f t="shared" si="3"/>
        <v>2.5978638453167919E-5</v>
      </c>
      <c r="K16" s="283">
        <v>274964.77</v>
      </c>
      <c r="L16" s="284">
        <f t="shared" si="0"/>
        <v>2.7264655152602065E-2</v>
      </c>
      <c r="M16" s="283">
        <v>40098.489999999991</v>
      </c>
      <c r="N16" s="284">
        <f t="shared" si="8"/>
        <v>2.7963251960378848E-3</v>
      </c>
      <c r="O16" s="283">
        <v>49162.489999999991</v>
      </c>
      <c r="P16" s="284">
        <f t="shared" si="4"/>
        <v>6.6891447737847188E-3</v>
      </c>
      <c r="Q16" s="283">
        <v>69835.029999999912</v>
      </c>
      <c r="R16" s="284">
        <f t="shared" si="5"/>
        <v>8.5958906766023888E-3</v>
      </c>
      <c r="S16" s="283">
        <v>5814.4399999999441</v>
      </c>
      <c r="T16" s="284">
        <f t="shared" si="6"/>
        <v>5.4475376128492305E-4</v>
      </c>
      <c r="U16" s="283">
        <v>15814.439999999944</v>
      </c>
      <c r="V16" s="284">
        <f t="shared" si="7"/>
        <v>1.154380341094587E-3</v>
      </c>
    </row>
    <row r="17" spans="1:22" ht="12.75" customHeight="1" x14ac:dyDescent="0.25">
      <c r="B17" s="280" t="s">
        <v>188</v>
      </c>
      <c r="C17" s="281"/>
      <c r="D17" s="282">
        <v>57</v>
      </c>
      <c r="E17" s="283">
        <v>0</v>
      </c>
      <c r="F17" s="284">
        <f t="shared" si="1"/>
        <v>0</v>
      </c>
      <c r="G17" s="283">
        <v>0</v>
      </c>
      <c r="H17" s="284">
        <f t="shared" si="2"/>
        <v>0</v>
      </c>
      <c r="I17" s="283">
        <v>0</v>
      </c>
      <c r="J17" s="284">
        <f t="shared" si="3"/>
        <v>0</v>
      </c>
      <c r="K17" s="283">
        <v>0</v>
      </c>
      <c r="L17" s="284">
        <f t="shared" si="0"/>
        <v>0</v>
      </c>
      <c r="M17" s="283">
        <v>0</v>
      </c>
      <c r="N17" s="284">
        <f t="shared" si="8"/>
        <v>0</v>
      </c>
      <c r="O17" s="283">
        <v>0</v>
      </c>
      <c r="P17" s="284">
        <f t="shared" si="4"/>
        <v>0</v>
      </c>
      <c r="Q17" s="283">
        <v>0</v>
      </c>
      <c r="R17" s="284">
        <f t="shared" si="5"/>
        <v>0</v>
      </c>
      <c r="S17" s="283">
        <v>0</v>
      </c>
      <c r="T17" s="284">
        <f t="shared" si="6"/>
        <v>0</v>
      </c>
      <c r="U17" s="283">
        <v>0</v>
      </c>
      <c r="V17" s="284">
        <f t="shared" si="7"/>
        <v>0</v>
      </c>
    </row>
    <row r="18" spans="1:22" ht="12.75" customHeight="1" thickBot="1" x14ac:dyDescent="0.3">
      <c r="B18" s="289" t="s">
        <v>189</v>
      </c>
      <c r="C18" s="290"/>
      <c r="D18" s="291">
        <v>51</v>
      </c>
      <c r="E18" s="292">
        <v>110979.15999999997</v>
      </c>
      <c r="F18" s="293">
        <f t="shared" si="1"/>
        <v>0.15186629599953122</v>
      </c>
      <c r="G18" s="292">
        <v>16206.270000000019</v>
      </c>
      <c r="H18" s="293">
        <f t="shared" si="2"/>
        <v>1.1655997499849621E-2</v>
      </c>
      <c r="I18" s="292">
        <v>1299347.4100000001</v>
      </c>
      <c r="J18" s="293">
        <f t="shared" si="3"/>
        <v>0.11251758863150049</v>
      </c>
      <c r="K18" s="292">
        <v>3544626.5599999987</v>
      </c>
      <c r="L18" s="293">
        <f t="shared" si="0"/>
        <v>0.35147419359634358</v>
      </c>
      <c r="M18" s="292">
        <v>286776.48000000231</v>
      </c>
      <c r="N18" s="293">
        <f t="shared" si="8"/>
        <v>1.9998765456132168E-2</v>
      </c>
      <c r="O18" s="292">
        <v>436318.36000000313</v>
      </c>
      <c r="P18" s="293">
        <f t="shared" si="4"/>
        <v>5.9366331475487526E-2</v>
      </c>
      <c r="Q18" s="292">
        <v>143212.48999999836</v>
      </c>
      <c r="R18" s="293">
        <f t="shared" si="5"/>
        <v>1.7627813828733234E-2</v>
      </c>
      <c r="S18" s="292">
        <v>25832.809999998659</v>
      </c>
      <c r="T18" s="293">
        <f t="shared" si="6"/>
        <v>2.4202709825981825E-3</v>
      </c>
      <c r="U18" s="292">
        <v>1091173.6911999956</v>
      </c>
      <c r="V18" s="293">
        <f t="shared" si="7"/>
        <v>7.9650588818882928E-2</v>
      </c>
    </row>
    <row r="19" spans="1:22" ht="16.5" customHeight="1" thickBot="1" x14ac:dyDescent="0.3">
      <c r="B19" s="294" t="s">
        <v>190</v>
      </c>
      <c r="C19" s="295"/>
      <c r="D19" s="296"/>
      <c r="E19" s="297">
        <f>E5+E6</f>
        <v>730768.85999999987</v>
      </c>
      <c r="F19" s="298">
        <f t="shared" si="1"/>
        <v>1</v>
      </c>
      <c r="G19" s="297">
        <f>G5+G6</f>
        <v>1390380.36</v>
      </c>
      <c r="H19" s="298">
        <f t="shared" si="2"/>
        <v>1</v>
      </c>
      <c r="I19" s="297">
        <f>I5+I6</f>
        <v>11547949.310000002</v>
      </c>
      <c r="J19" s="298">
        <f t="shared" si="3"/>
        <v>1</v>
      </c>
      <c r="K19" s="297">
        <f>K5+K6</f>
        <v>10085026.510000004</v>
      </c>
      <c r="L19" s="298">
        <f>K19/$K$19</f>
        <v>1</v>
      </c>
      <c r="M19" s="297">
        <v>14339709.149999997</v>
      </c>
      <c r="N19" s="298">
        <f>M19/$M$19</f>
        <v>1</v>
      </c>
      <c r="O19" s="297">
        <v>7349592.7599999979</v>
      </c>
      <c r="P19" s="298">
        <f t="shared" si="4"/>
        <v>1</v>
      </c>
      <c r="Q19" s="297">
        <v>8124234.3146694023</v>
      </c>
      <c r="R19" s="298">
        <f t="shared" si="5"/>
        <v>1</v>
      </c>
      <c r="S19" s="297">
        <f>S5+S6</f>
        <v>10673519.694999982</v>
      </c>
      <c r="T19" s="298">
        <f t="shared" si="6"/>
        <v>1</v>
      </c>
      <c r="U19" s="297">
        <v>13699505.645604327</v>
      </c>
      <c r="V19" s="298">
        <f t="shared" si="7"/>
        <v>1</v>
      </c>
    </row>
    <row r="20" spans="1:22" ht="16.5" customHeight="1" thickBot="1" x14ac:dyDescent="0.3">
      <c r="B20" s="258" t="s">
        <v>191</v>
      </c>
      <c r="C20" s="259"/>
      <c r="D20" s="299" t="s">
        <v>167</v>
      </c>
      <c r="E20" s="261" t="s">
        <v>168</v>
      </c>
      <c r="F20" s="262"/>
      <c r="G20" s="261" t="s">
        <v>169</v>
      </c>
      <c r="H20" s="262"/>
      <c r="I20" s="261" t="s">
        <v>170</v>
      </c>
      <c r="J20" s="262"/>
      <c r="K20" s="261" t="s">
        <v>171</v>
      </c>
      <c r="L20" s="262"/>
      <c r="M20" s="261" t="s">
        <v>172</v>
      </c>
      <c r="N20" s="262"/>
      <c r="O20" s="261" t="s">
        <v>173</v>
      </c>
      <c r="P20" s="262"/>
      <c r="Q20" s="261" t="s">
        <v>174</v>
      </c>
      <c r="R20" s="262"/>
      <c r="S20" s="261" t="s">
        <v>175</v>
      </c>
      <c r="T20" s="262"/>
      <c r="U20" s="261" t="s">
        <v>176</v>
      </c>
      <c r="V20" s="262"/>
    </row>
    <row r="21" spans="1:22" ht="16.5" customHeight="1" x14ac:dyDescent="0.25">
      <c r="A21" s="94"/>
      <c r="B21" s="263" t="s">
        <v>192</v>
      </c>
      <c r="C21" s="264"/>
      <c r="D21" s="265"/>
      <c r="E21" s="266">
        <v>-64052.649999999994</v>
      </c>
      <c r="F21" s="267">
        <f t="shared" si="1"/>
        <v>-8.7651039208211476E-2</v>
      </c>
      <c r="G21" s="266">
        <v>-123630.7899999998</v>
      </c>
      <c r="H21" s="267">
        <f t="shared" si="2"/>
        <v>-8.8918682654579348E-2</v>
      </c>
      <c r="I21" s="266">
        <v>-171955.30000000261</v>
      </c>
      <c r="J21" s="267">
        <f t="shared" si="3"/>
        <v>-1.4890548562686977E-2</v>
      </c>
      <c r="K21" s="266">
        <v>-400336.81000000238</v>
      </c>
      <c r="L21" s="267">
        <f t="shared" ref="L21:L34" si="9">K21/$K$35</f>
        <v>-3.9696158418923419E-2</v>
      </c>
      <c r="M21" s="266">
        <v>4273664.4999999953</v>
      </c>
      <c r="N21" s="267">
        <f>M21/$M$35</f>
        <v>0.29788465461432995</v>
      </c>
      <c r="O21" s="266">
        <v>-709021.05000000447</v>
      </c>
      <c r="P21" s="267">
        <f>O21/$O$35</f>
        <v>-9.6470794117850533E-2</v>
      </c>
      <c r="Q21" s="266">
        <v>-45392.870000001043</v>
      </c>
      <c r="R21" s="267">
        <f>Q21/$Q$35</f>
        <v>-5.5873413101882215E-3</v>
      </c>
      <c r="S21" s="266">
        <f>S22</f>
        <v>-92905.13</v>
      </c>
      <c r="T21" s="267">
        <f>S21/$S$35</f>
        <v>-8.7042636931543363E-3</v>
      </c>
      <c r="U21" s="266">
        <v>-1409634.0399999991</v>
      </c>
      <c r="V21" s="267">
        <f>U21/$U$35</f>
        <v>-0.10289670853926024</v>
      </c>
    </row>
    <row r="22" spans="1:22" ht="12.75" customHeight="1" x14ac:dyDescent="0.25">
      <c r="B22" s="280" t="s">
        <v>193</v>
      </c>
      <c r="C22" s="281"/>
      <c r="D22" s="282">
        <v>99</v>
      </c>
      <c r="E22" s="300">
        <v>-64052.649999999994</v>
      </c>
      <c r="F22" s="301">
        <f t="shared" si="1"/>
        <v>-8.7651039208211476E-2</v>
      </c>
      <c r="G22" s="300">
        <v>-123630.7899999998</v>
      </c>
      <c r="H22" s="301">
        <f t="shared" si="2"/>
        <v>-8.8918682654579348E-2</v>
      </c>
      <c r="I22" s="300">
        <v>-171955.30000000261</v>
      </c>
      <c r="J22" s="301">
        <f t="shared" si="3"/>
        <v>-1.4890548562686977E-2</v>
      </c>
      <c r="K22" s="300">
        <v>-400336.81000000238</v>
      </c>
      <c r="L22" s="301">
        <f t="shared" si="9"/>
        <v>-3.9696158418923419E-2</v>
      </c>
      <c r="M22" s="300">
        <v>-97157.710000004619</v>
      </c>
      <c r="N22" s="301">
        <f t="shared" ref="N22:N35" si="10">M22/$M$35</f>
        <v>-6.7721251601454997E-3</v>
      </c>
      <c r="O22" s="300">
        <v>-709021.05000000447</v>
      </c>
      <c r="P22" s="301">
        <f t="shared" ref="P22:P35" si="11">O22/$O$35</f>
        <v>-9.6470794117850533E-2</v>
      </c>
      <c r="Q22" s="300">
        <v>-45392.870000001043</v>
      </c>
      <c r="R22" s="301">
        <f t="shared" ref="R22:R35" si="12">Q22/$Q$35</f>
        <v>-5.5873413101882215E-3</v>
      </c>
      <c r="S22" s="300">
        <v>-92905.13</v>
      </c>
      <c r="T22" s="301">
        <f t="shared" ref="T22:T35" si="13">S22/$S$35</f>
        <v>-8.7042636931543363E-3</v>
      </c>
      <c r="U22" s="300">
        <v>-1409634.0399999991</v>
      </c>
      <c r="V22" s="301">
        <f t="shared" ref="V22:V35" si="14">U22/$U$35</f>
        <v>-0.10289670853926024</v>
      </c>
    </row>
    <row r="23" spans="1:22" ht="12.75" customHeight="1" x14ac:dyDescent="0.25">
      <c r="B23" s="280" t="s">
        <v>194</v>
      </c>
      <c r="C23" s="281"/>
      <c r="D23" s="282">
        <v>90</v>
      </c>
      <c r="E23" s="285">
        <v>0</v>
      </c>
      <c r="F23" s="286">
        <f t="shared" si="1"/>
        <v>0</v>
      </c>
      <c r="G23" s="285">
        <v>0</v>
      </c>
      <c r="H23" s="286">
        <f t="shared" si="2"/>
        <v>0</v>
      </c>
      <c r="I23" s="285">
        <v>0</v>
      </c>
      <c r="J23" s="286">
        <f t="shared" si="3"/>
        <v>0</v>
      </c>
      <c r="K23" s="285">
        <v>0</v>
      </c>
      <c r="L23" s="286">
        <f t="shared" si="9"/>
        <v>0</v>
      </c>
      <c r="M23" s="285">
        <v>4370822.21</v>
      </c>
      <c r="N23" s="286">
        <f t="shared" si="10"/>
        <v>0.30465677977447542</v>
      </c>
      <c r="O23" s="285">
        <v>0</v>
      </c>
      <c r="P23" s="286">
        <f t="shared" si="11"/>
        <v>0</v>
      </c>
      <c r="Q23" s="285">
        <v>0</v>
      </c>
      <c r="R23" s="286">
        <f t="shared" si="12"/>
        <v>0</v>
      </c>
      <c r="S23" s="285">
        <v>0</v>
      </c>
      <c r="T23" s="286">
        <f t="shared" si="13"/>
        <v>0</v>
      </c>
      <c r="U23" s="285">
        <v>0</v>
      </c>
      <c r="V23" s="286">
        <f t="shared" si="14"/>
        <v>0</v>
      </c>
    </row>
    <row r="24" spans="1:22" ht="16.5" customHeight="1" x14ac:dyDescent="0.25">
      <c r="A24" s="94"/>
      <c r="B24" s="270" t="s">
        <v>195</v>
      </c>
      <c r="C24" s="271"/>
      <c r="D24" s="272"/>
      <c r="E24" s="273">
        <v>402455.32</v>
      </c>
      <c r="F24" s="274">
        <f t="shared" si="1"/>
        <v>0.55072861205388535</v>
      </c>
      <c r="G24" s="273">
        <v>749455.32000000007</v>
      </c>
      <c r="H24" s="274">
        <f t="shared" si="2"/>
        <v>0.5390289891609229</v>
      </c>
      <c r="I24" s="273">
        <v>1707239.16</v>
      </c>
      <c r="J24" s="274">
        <f t="shared" si="3"/>
        <v>0.14783916296910032</v>
      </c>
      <c r="K24" s="273">
        <v>5373063.3300000001</v>
      </c>
      <c r="L24" s="274">
        <f t="shared" si="9"/>
        <v>0.53277632187404134</v>
      </c>
      <c r="M24" s="273">
        <v>7633469.4900000002</v>
      </c>
      <c r="N24" s="274">
        <f t="shared" si="10"/>
        <v>0.53207111193161694</v>
      </c>
      <c r="O24" s="273">
        <v>6051469.4900000002</v>
      </c>
      <c r="P24" s="274">
        <f t="shared" si="11"/>
        <v>0.8233748028781942</v>
      </c>
      <c r="Q24" s="273">
        <v>6421469.4900000002</v>
      </c>
      <c r="R24" s="274">
        <f t="shared" si="12"/>
        <v>0.79040919319684932</v>
      </c>
      <c r="S24" s="273">
        <v>8782469.6900000013</v>
      </c>
      <c r="T24" s="274">
        <f t="shared" si="13"/>
        <v>0.82282788968591325</v>
      </c>
      <c r="U24" s="273">
        <v>14051469.690000001</v>
      </c>
      <c r="V24" s="274">
        <f t="shared" si="14"/>
        <v>1.0256917328984057</v>
      </c>
    </row>
    <row r="25" spans="1:22" ht="12.75" customHeight="1" x14ac:dyDescent="0.25">
      <c r="B25" s="280" t="s">
        <v>196</v>
      </c>
      <c r="C25" s="281"/>
      <c r="D25" s="282">
        <v>66</v>
      </c>
      <c r="E25" s="283">
        <v>402455.32</v>
      </c>
      <c r="F25" s="284">
        <f t="shared" si="1"/>
        <v>0.55072861205388535</v>
      </c>
      <c r="G25" s="283">
        <v>749455.32000000007</v>
      </c>
      <c r="H25" s="284">
        <f t="shared" si="2"/>
        <v>0.5390289891609229</v>
      </c>
      <c r="I25" s="283">
        <v>1707239.16</v>
      </c>
      <c r="J25" s="284">
        <f t="shared" si="3"/>
        <v>0.14783916296910032</v>
      </c>
      <c r="K25" s="283">
        <v>5373063.3300000001</v>
      </c>
      <c r="L25" s="284">
        <f t="shared" si="9"/>
        <v>0.53277632187404134</v>
      </c>
      <c r="M25" s="283">
        <v>7633469.4900000002</v>
      </c>
      <c r="N25" s="284">
        <f t="shared" si="10"/>
        <v>0.53207111193161694</v>
      </c>
      <c r="O25" s="283">
        <v>6051469.4900000002</v>
      </c>
      <c r="P25" s="284">
        <f t="shared" si="11"/>
        <v>0.8233748028781942</v>
      </c>
      <c r="Q25" s="283">
        <v>6421469.4900000002</v>
      </c>
      <c r="R25" s="284">
        <f t="shared" si="12"/>
        <v>0.79040919319684932</v>
      </c>
      <c r="S25" s="283">
        <v>8782469.6900000013</v>
      </c>
      <c r="T25" s="284">
        <f t="shared" si="13"/>
        <v>0.82282788968591325</v>
      </c>
      <c r="U25" s="283">
        <v>14051469.690000001</v>
      </c>
      <c r="V25" s="284">
        <f t="shared" si="14"/>
        <v>1.0256917328984057</v>
      </c>
    </row>
    <row r="26" spans="1:22" ht="16.5" customHeight="1" x14ac:dyDescent="0.25">
      <c r="A26" s="94"/>
      <c r="B26" s="270" t="s">
        <v>197</v>
      </c>
      <c r="C26" s="271"/>
      <c r="D26" s="272"/>
      <c r="E26" s="273">
        <v>392366.19</v>
      </c>
      <c r="F26" s="274">
        <f t="shared" si="1"/>
        <v>0.53692242715432625</v>
      </c>
      <c r="G26" s="273">
        <v>764555.83000000007</v>
      </c>
      <c r="H26" s="274">
        <f t="shared" si="2"/>
        <v>0.54988969349365668</v>
      </c>
      <c r="I26" s="273">
        <v>10012665.449999999</v>
      </c>
      <c r="J26" s="274">
        <f t="shared" si="3"/>
        <v>0.86705138559358619</v>
      </c>
      <c r="K26" s="273">
        <v>5112299.9900000021</v>
      </c>
      <c r="L26" s="274">
        <f t="shared" si="9"/>
        <v>0.50691983654488204</v>
      </c>
      <c r="M26" s="273">
        <v>2439575.16</v>
      </c>
      <c r="N26" s="274">
        <f t="shared" si="10"/>
        <v>0.1700442334540532</v>
      </c>
      <c r="O26" s="273">
        <v>2007144.3200000003</v>
      </c>
      <c r="P26" s="274">
        <f t="shared" si="11"/>
        <v>0.27309599123965628</v>
      </c>
      <c r="Q26" s="273">
        <v>1748157.6946694031</v>
      </c>
      <c r="R26" s="274">
        <f t="shared" si="12"/>
        <v>0.21517814811333891</v>
      </c>
      <c r="S26" s="273">
        <v>1983955.1396694072</v>
      </c>
      <c r="T26" s="274">
        <f t="shared" si="13"/>
        <v>0.18587637400724116</v>
      </c>
      <c r="U26" s="273">
        <v>1057670</v>
      </c>
      <c r="V26" s="274">
        <f t="shared" si="14"/>
        <v>7.7204975640854587E-2</v>
      </c>
    </row>
    <row r="27" spans="1:22" ht="12.75" customHeight="1" x14ac:dyDescent="0.25">
      <c r="B27" s="280" t="s">
        <v>198</v>
      </c>
      <c r="C27" s="281"/>
      <c r="D27" s="302">
        <v>62</v>
      </c>
      <c r="E27" s="303">
        <v>323442.19</v>
      </c>
      <c r="F27" s="304">
        <f t="shared" si="1"/>
        <v>0.44260532666922897</v>
      </c>
      <c r="G27" s="303">
        <v>0</v>
      </c>
      <c r="H27" s="304">
        <f t="shared" si="2"/>
        <v>0</v>
      </c>
      <c r="I27" s="303">
        <v>0</v>
      </c>
      <c r="J27" s="304">
        <f t="shared" si="3"/>
        <v>0</v>
      </c>
      <c r="K27" s="303">
        <v>0</v>
      </c>
      <c r="L27" s="304">
        <f t="shared" si="9"/>
        <v>0</v>
      </c>
      <c r="M27" s="303">
        <v>0</v>
      </c>
      <c r="N27" s="304">
        <f t="shared" si="10"/>
        <v>0</v>
      </c>
      <c r="O27" s="303">
        <v>0</v>
      </c>
      <c r="P27" s="304">
        <f t="shared" si="11"/>
        <v>0</v>
      </c>
      <c r="Q27" s="303">
        <v>0</v>
      </c>
      <c r="R27" s="304">
        <f t="shared" si="12"/>
        <v>0</v>
      </c>
      <c r="S27" s="303">
        <v>0</v>
      </c>
      <c r="T27" s="304">
        <f t="shared" si="13"/>
        <v>0</v>
      </c>
      <c r="U27" s="303">
        <v>0</v>
      </c>
      <c r="V27" s="304">
        <f t="shared" si="14"/>
        <v>0</v>
      </c>
    </row>
    <row r="28" spans="1:22" ht="12.75" customHeight="1" x14ac:dyDescent="0.25">
      <c r="B28" s="280" t="s">
        <v>199</v>
      </c>
      <c r="C28" s="281"/>
      <c r="D28" s="282">
        <v>70</v>
      </c>
      <c r="E28" s="283">
        <v>0</v>
      </c>
      <c r="F28" s="284">
        <f t="shared" si="1"/>
        <v>0</v>
      </c>
      <c r="G28" s="283">
        <v>439400</v>
      </c>
      <c r="H28" s="284">
        <f t="shared" si="2"/>
        <v>0.31602862974848117</v>
      </c>
      <c r="I28" s="283">
        <v>794840</v>
      </c>
      <c r="J28" s="284">
        <f t="shared" si="3"/>
        <v>6.8829536627053295E-2</v>
      </c>
      <c r="K28" s="283">
        <v>727179.98</v>
      </c>
      <c r="L28" s="284">
        <f t="shared" si="9"/>
        <v>7.2104915071760187E-2</v>
      </c>
      <c r="M28" s="283">
        <v>789720</v>
      </c>
      <c r="N28" s="284">
        <f t="shared" si="10"/>
        <v>5.5045376033151149E-2</v>
      </c>
      <c r="O28" s="283">
        <v>838750</v>
      </c>
      <c r="P28" s="284">
        <f t="shared" si="11"/>
        <v>0.1141219693919477</v>
      </c>
      <c r="Q28" s="283">
        <v>872350</v>
      </c>
      <c r="R28" s="284">
        <f t="shared" si="12"/>
        <v>0.1073762727922377</v>
      </c>
      <c r="S28" s="283">
        <v>813110</v>
      </c>
      <c r="T28" s="284">
        <f t="shared" si="13"/>
        <v>7.618011891852175E-2</v>
      </c>
      <c r="U28" s="283">
        <v>811370</v>
      </c>
      <c r="V28" s="284">
        <f t="shared" si="14"/>
        <v>5.9226224706874726E-2</v>
      </c>
    </row>
    <row r="29" spans="1:22" ht="12.75" customHeight="1" x14ac:dyDescent="0.25">
      <c r="B29" s="280" t="s">
        <v>200</v>
      </c>
      <c r="C29" s="281"/>
      <c r="D29" s="282">
        <v>60</v>
      </c>
      <c r="E29" s="283">
        <v>0</v>
      </c>
      <c r="F29" s="284">
        <f t="shared" si="1"/>
        <v>0</v>
      </c>
      <c r="G29" s="283">
        <v>185262.04000000004</v>
      </c>
      <c r="H29" s="284">
        <f t="shared" si="2"/>
        <v>0.13324558180611817</v>
      </c>
      <c r="I29" s="283">
        <v>8891906.8999999985</v>
      </c>
      <c r="J29" s="284">
        <f t="shared" si="3"/>
        <v>0.76999878171443037</v>
      </c>
      <c r="K29" s="283">
        <v>4199016.0100000016</v>
      </c>
      <c r="L29" s="284">
        <f t="shared" si="9"/>
        <v>0.41636142511240676</v>
      </c>
      <c r="M29" s="283">
        <v>1486851.1600000001</v>
      </c>
      <c r="N29" s="284">
        <f t="shared" si="10"/>
        <v>0.10363708809138301</v>
      </c>
      <c r="O29" s="283">
        <v>1010148.3200000003</v>
      </c>
      <c r="P29" s="284">
        <f t="shared" si="11"/>
        <v>0.13744276084216683</v>
      </c>
      <c r="Q29" s="283">
        <v>734340.69466940314</v>
      </c>
      <c r="R29" s="284">
        <f t="shared" si="12"/>
        <v>9.0388911277885203E-2</v>
      </c>
      <c r="S29" s="283">
        <v>988105.13966940716</v>
      </c>
      <c r="T29" s="284">
        <f t="shared" si="13"/>
        <v>9.2575379769057053E-2</v>
      </c>
      <c r="U29" s="283">
        <v>0</v>
      </c>
      <c r="V29" s="284">
        <f t="shared" si="14"/>
        <v>0</v>
      </c>
    </row>
    <row r="30" spans="1:22" ht="12.75" customHeight="1" x14ac:dyDescent="0.25">
      <c r="B30" s="287"/>
      <c r="C30" s="288"/>
      <c r="D30" s="282"/>
      <c r="E30" s="283"/>
      <c r="F30" s="284"/>
      <c r="G30" s="283"/>
      <c r="H30" s="284"/>
      <c r="I30" s="283"/>
      <c r="J30" s="284"/>
      <c r="K30" s="283"/>
      <c r="L30" s="284"/>
      <c r="M30" s="283"/>
      <c r="N30" s="284">
        <f t="shared" si="10"/>
        <v>0</v>
      </c>
      <c r="O30" s="283"/>
      <c r="P30" s="284">
        <f t="shared" si="11"/>
        <v>0</v>
      </c>
      <c r="Q30" s="283"/>
      <c r="R30" s="284">
        <f t="shared" si="12"/>
        <v>0</v>
      </c>
      <c r="S30" s="283"/>
      <c r="T30" s="284">
        <f t="shared" si="13"/>
        <v>0</v>
      </c>
      <c r="U30" s="283"/>
      <c r="V30" s="284">
        <f t="shared" si="14"/>
        <v>0</v>
      </c>
    </row>
    <row r="31" spans="1:22" ht="12.75" customHeight="1" x14ac:dyDescent="0.25">
      <c r="B31" s="280"/>
      <c r="C31" s="281"/>
      <c r="D31" s="282"/>
      <c r="E31" s="283"/>
      <c r="F31" s="284"/>
      <c r="G31" s="283"/>
      <c r="H31" s="284"/>
      <c r="I31" s="283"/>
      <c r="J31" s="284"/>
      <c r="K31" s="283"/>
      <c r="L31" s="284"/>
      <c r="M31" s="283"/>
      <c r="N31" s="284">
        <f t="shared" si="10"/>
        <v>0</v>
      </c>
      <c r="O31" s="283"/>
      <c r="P31" s="284">
        <f t="shared" si="11"/>
        <v>0</v>
      </c>
      <c r="Q31" s="283"/>
      <c r="R31" s="284">
        <f t="shared" si="12"/>
        <v>0</v>
      </c>
      <c r="S31" s="283"/>
      <c r="T31" s="284">
        <f t="shared" si="13"/>
        <v>0</v>
      </c>
      <c r="U31" s="283"/>
      <c r="V31" s="284">
        <f t="shared" si="14"/>
        <v>0</v>
      </c>
    </row>
    <row r="32" spans="1:22" ht="12.75" customHeight="1" x14ac:dyDescent="0.25">
      <c r="B32" s="280" t="s">
        <v>201</v>
      </c>
      <c r="C32" s="281"/>
      <c r="D32" s="282">
        <v>68</v>
      </c>
      <c r="E32" s="283">
        <v>68924</v>
      </c>
      <c r="F32" s="284">
        <f t="shared" si="1"/>
        <v>9.431710048509731E-2</v>
      </c>
      <c r="G32" s="283">
        <v>139893.79</v>
      </c>
      <c r="H32" s="284">
        <f t="shared" si="2"/>
        <v>0.10061548193905731</v>
      </c>
      <c r="I32" s="283">
        <v>254590</v>
      </c>
      <c r="J32" s="284">
        <f t="shared" si="3"/>
        <v>2.2046338545973401E-2</v>
      </c>
      <c r="K32" s="283">
        <v>186104</v>
      </c>
      <c r="L32" s="284">
        <f t="shared" si="9"/>
        <v>1.8453496360715069E-2</v>
      </c>
      <c r="M32" s="283">
        <v>163004</v>
      </c>
      <c r="N32" s="284">
        <f t="shared" si="10"/>
        <v>1.1361769329519033E-2</v>
      </c>
      <c r="O32" s="283">
        <v>158246</v>
      </c>
      <c r="P32" s="284">
        <f t="shared" si="11"/>
        <v>2.1531261005541768E-2</v>
      </c>
      <c r="Q32" s="283">
        <v>141467</v>
      </c>
      <c r="R32" s="284">
        <f t="shared" si="12"/>
        <v>1.7412964043216014E-2</v>
      </c>
      <c r="S32" s="283">
        <v>182740</v>
      </c>
      <c r="T32" s="284">
        <f t="shared" si="13"/>
        <v>1.7120875319662363E-2</v>
      </c>
      <c r="U32" s="283">
        <v>246300</v>
      </c>
      <c r="V32" s="284">
        <f t="shared" si="14"/>
        <v>1.7978750933979867E-2</v>
      </c>
    </row>
    <row r="33" spans="2:22" ht="12.75" customHeight="1" x14ac:dyDescent="0.25">
      <c r="B33" s="280" t="s">
        <v>202</v>
      </c>
      <c r="C33" s="281"/>
      <c r="D33" s="282">
        <v>76</v>
      </c>
      <c r="E33" s="283">
        <v>0</v>
      </c>
      <c r="F33" s="284">
        <f t="shared" si="1"/>
        <v>0</v>
      </c>
      <c r="G33" s="283">
        <v>7.2759576141834259E-12</v>
      </c>
      <c r="H33" s="284">
        <f t="shared" si="2"/>
        <v>5.2330699019536101E-18</v>
      </c>
      <c r="I33" s="283">
        <v>71328.549999999988</v>
      </c>
      <c r="J33" s="284">
        <f t="shared" si="3"/>
        <v>6.176728706129034E-3</v>
      </c>
      <c r="K33" s="283">
        <v>0</v>
      </c>
      <c r="L33" s="284">
        <f t="shared" si="9"/>
        <v>0</v>
      </c>
      <c r="M33" s="283">
        <v>0</v>
      </c>
      <c r="N33" s="284">
        <f t="shared" si="10"/>
        <v>0</v>
      </c>
      <c r="O33" s="283">
        <v>0</v>
      </c>
      <c r="P33" s="284">
        <f t="shared" si="11"/>
        <v>0</v>
      </c>
      <c r="Q33" s="283">
        <v>0</v>
      </c>
      <c r="R33" s="284">
        <f t="shared" si="12"/>
        <v>0</v>
      </c>
      <c r="S33" s="283">
        <v>0</v>
      </c>
      <c r="T33" s="284">
        <f t="shared" si="13"/>
        <v>0</v>
      </c>
      <c r="U33" s="283">
        <v>0</v>
      </c>
      <c r="V33" s="284">
        <f t="shared" si="14"/>
        <v>0</v>
      </c>
    </row>
    <row r="34" spans="2:22" ht="12.75" customHeight="1" x14ac:dyDescent="0.25">
      <c r="B34" s="280" t="s">
        <v>203</v>
      </c>
      <c r="C34" s="281"/>
      <c r="D34" s="305"/>
      <c r="E34" s="306">
        <v>0</v>
      </c>
      <c r="F34" s="307">
        <f t="shared" si="1"/>
        <v>0</v>
      </c>
      <c r="G34" s="306">
        <v>0</v>
      </c>
      <c r="H34" s="307">
        <f t="shared" si="2"/>
        <v>0</v>
      </c>
      <c r="I34" s="306">
        <v>0</v>
      </c>
      <c r="J34" s="307">
        <f t="shared" si="3"/>
        <v>0</v>
      </c>
      <c r="K34" s="306">
        <v>0</v>
      </c>
      <c r="L34" s="307">
        <f t="shared" si="9"/>
        <v>0</v>
      </c>
      <c r="M34" s="306">
        <v>0</v>
      </c>
      <c r="N34" s="307">
        <f t="shared" si="10"/>
        <v>0</v>
      </c>
      <c r="O34" s="306">
        <v>0</v>
      </c>
      <c r="P34" s="307">
        <f t="shared" si="11"/>
        <v>0</v>
      </c>
      <c r="Q34" s="306">
        <v>0</v>
      </c>
      <c r="R34" s="307">
        <f t="shared" si="12"/>
        <v>0</v>
      </c>
      <c r="S34" s="306">
        <v>0</v>
      </c>
      <c r="T34" s="307">
        <f t="shared" si="13"/>
        <v>0</v>
      </c>
      <c r="U34" s="306">
        <v>0</v>
      </c>
      <c r="V34" s="307">
        <f t="shared" si="14"/>
        <v>0</v>
      </c>
    </row>
    <row r="35" spans="2:22" ht="16.5" customHeight="1" thickBot="1" x14ac:dyDescent="0.3">
      <c r="B35" s="308" t="s">
        <v>190</v>
      </c>
      <c r="C35" s="309"/>
      <c r="D35" s="310"/>
      <c r="E35" s="311">
        <f>E21+E24+E26</f>
        <v>730768.8600000001</v>
      </c>
      <c r="F35" s="312">
        <f t="shared" si="1"/>
        <v>1.0000000000000002</v>
      </c>
      <c r="G35" s="311">
        <f>G21+G24+G26</f>
        <v>1390380.3600000003</v>
      </c>
      <c r="H35" s="312">
        <f t="shared" si="2"/>
        <v>1.0000000000000002</v>
      </c>
      <c r="I35" s="311">
        <f>I21+I24+I26</f>
        <v>11547949.309999997</v>
      </c>
      <c r="J35" s="312">
        <f t="shared" si="3"/>
        <v>0.99999999999999956</v>
      </c>
      <c r="K35" s="311">
        <f>K21+K24+K26</f>
        <v>10085026.51</v>
      </c>
      <c r="L35" s="312">
        <f>K35/$K$35</f>
        <v>1</v>
      </c>
      <c r="M35" s="311">
        <v>14346709.149999995</v>
      </c>
      <c r="N35" s="312">
        <f t="shared" si="10"/>
        <v>1</v>
      </c>
      <c r="O35" s="311">
        <v>7349592.7599999961</v>
      </c>
      <c r="P35" s="312">
        <f t="shared" si="11"/>
        <v>1</v>
      </c>
      <c r="Q35" s="311">
        <v>8124234.3146694023</v>
      </c>
      <c r="R35" s="312">
        <f t="shared" si="12"/>
        <v>1</v>
      </c>
      <c r="S35" s="311">
        <f>S21+S24+S26</f>
        <v>10673519.699669408</v>
      </c>
      <c r="T35" s="312">
        <f t="shared" si="13"/>
        <v>1</v>
      </c>
      <c r="U35" s="311">
        <v>13699505.650000002</v>
      </c>
      <c r="V35" s="312">
        <f t="shared" si="14"/>
        <v>1</v>
      </c>
    </row>
    <row r="37" spans="2:22" ht="29.25" customHeight="1" thickBot="1" x14ac:dyDescent="0.3">
      <c r="B37" s="313" t="s">
        <v>204</v>
      </c>
      <c r="C37" s="313"/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</row>
    <row r="38" spans="2:22" ht="104.25" customHeight="1" x14ac:dyDescent="0.25">
      <c r="B38" s="314" t="s">
        <v>205</v>
      </c>
      <c r="C38" s="315" t="s">
        <v>206</v>
      </c>
      <c r="D38" s="316"/>
      <c r="E38" s="317">
        <f>E6/E26</f>
        <v>1.8624664372840072</v>
      </c>
      <c r="F38" s="318"/>
      <c r="G38" s="319">
        <f>G6/G26</f>
        <v>1.81854654093737</v>
      </c>
      <c r="H38" s="318"/>
      <c r="I38" s="319">
        <f>I6/I26</f>
        <v>1.1533341813592706</v>
      </c>
      <c r="J38" s="318"/>
      <c r="K38" s="319">
        <f>K6/K26</f>
        <v>1.9726984976873392</v>
      </c>
      <c r="L38" s="318"/>
      <c r="M38" s="319">
        <f>M6/M26</f>
        <v>5.877953417922158</v>
      </c>
      <c r="N38" s="318"/>
      <c r="O38" s="319">
        <f>O6/O26</f>
        <v>3.6617161440588371</v>
      </c>
      <c r="P38" s="318"/>
      <c r="Q38" s="319">
        <f t="shared" ref="Q38" si="15">Q6/Q26</f>
        <v>4.6473120472900886</v>
      </c>
      <c r="R38" s="318"/>
      <c r="S38" s="319">
        <f t="shared" ref="S38" si="16">S6/S26</f>
        <v>5.3799198790243539</v>
      </c>
      <c r="T38" s="318"/>
      <c r="U38" s="319">
        <f t="shared" ref="U38" si="17">U6/U26</f>
        <v>12.952533063814164</v>
      </c>
      <c r="V38" s="318"/>
    </row>
    <row r="39" spans="2:22" ht="78.75" customHeight="1" x14ac:dyDescent="0.25">
      <c r="B39" s="320" t="s">
        <v>207</v>
      </c>
      <c r="C39" s="321" t="s">
        <v>208</v>
      </c>
      <c r="D39" s="322"/>
      <c r="E39" s="317">
        <f>E21/(E7+E11)</f>
        <v>-8.7651039208211476E-2</v>
      </c>
      <c r="F39" s="318"/>
      <c r="G39" s="319">
        <f>G21/(G7+G11)</f>
        <v>-8.8918682654579348E-2</v>
      </c>
      <c r="H39" s="318"/>
      <c r="I39" s="319">
        <f>I21/(I7+I11)</f>
        <v>-1.4890548562686977E-2</v>
      </c>
      <c r="J39" s="318"/>
      <c r="K39" s="319">
        <f>K21/(K7+K11)</f>
        <v>-3.9696158418923412E-2</v>
      </c>
      <c r="L39" s="318"/>
      <c r="M39" s="319">
        <f>M21/(M7+M11)</f>
        <v>0.29803006848294383</v>
      </c>
      <c r="N39" s="318"/>
      <c r="O39" s="319">
        <f>O21/(O7+O11)</f>
        <v>-9.6470794117850506E-2</v>
      </c>
      <c r="P39" s="318"/>
      <c r="Q39" s="319">
        <f t="shared" ref="Q39" si="18">Q21/(Q7+Q11)</f>
        <v>-5.5873413099608669E-3</v>
      </c>
      <c r="R39" s="318"/>
      <c r="S39" s="319">
        <f t="shared" ref="S39" si="19">S21/(S7+S11)</f>
        <v>-8.7042636969622573E-3</v>
      </c>
      <c r="T39" s="318"/>
      <c r="U39" s="319">
        <f t="shared" ref="U39" si="20">U21/(U7+U11)</f>
        <v>-0.10289670857227606</v>
      </c>
      <c r="V39" s="318"/>
    </row>
    <row r="40" spans="2:22" ht="93" customHeight="1" thickBot="1" x14ac:dyDescent="0.3">
      <c r="B40" s="323" t="s">
        <v>209</v>
      </c>
      <c r="C40" s="324" t="s">
        <v>210</v>
      </c>
      <c r="D40" s="325"/>
      <c r="E40" s="317">
        <f>(E21+E24)/E35</f>
        <v>0.4630775728456738</v>
      </c>
      <c r="F40" s="318"/>
      <c r="G40" s="319">
        <f>(G21+G24)/G35</f>
        <v>0.45011030650634343</v>
      </c>
      <c r="H40" s="318"/>
      <c r="I40" s="319">
        <f>(I21+I24)/I35</f>
        <v>0.1329486144064134</v>
      </c>
      <c r="J40" s="318"/>
      <c r="K40" s="319">
        <f>(K21+K24)/K35</f>
        <v>0.49308016345511796</v>
      </c>
      <c r="L40" s="318"/>
      <c r="M40" s="319">
        <f>(M21+M24)/M35</f>
        <v>0.82995576654594683</v>
      </c>
      <c r="N40" s="318"/>
      <c r="O40" s="319">
        <f>(O21+O24)/O35</f>
        <v>0.72690400876034367</v>
      </c>
      <c r="P40" s="318"/>
      <c r="Q40" s="319">
        <f t="shared" ref="Q40" si="21">(Q21+Q24)/Q35</f>
        <v>0.78482185188666109</v>
      </c>
      <c r="R40" s="318"/>
      <c r="S40" s="319">
        <f t="shared" ref="S40" si="22">(S21+S24)/S35</f>
        <v>0.81412362599275889</v>
      </c>
      <c r="T40" s="318"/>
      <c r="U40" s="319">
        <f t="shared" ref="U40" si="23">(U21+U24)/U35</f>
        <v>0.9227950243591454</v>
      </c>
      <c r="V40" s="318"/>
    </row>
    <row r="41" spans="2:22" ht="12.75" customHeight="1" x14ac:dyDescent="0.25">
      <c r="B41" s="326"/>
      <c r="C41" s="326"/>
      <c r="D41" s="326"/>
      <c r="E41" s="326"/>
      <c r="F41" s="326"/>
      <c r="G41" s="326"/>
      <c r="H41" s="326"/>
      <c r="I41" s="326"/>
      <c r="J41" s="326"/>
      <c r="K41" s="326"/>
      <c r="L41" s="326"/>
      <c r="M41" s="326"/>
      <c r="N41" s="326"/>
    </row>
    <row r="42" spans="2:22" ht="12.75" customHeight="1" x14ac:dyDescent="0.25">
      <c r="B42" s="326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</row>
    <row r="43" spans="2:22" ht="12.75" customHeight="1" x14ac:dyDescent="0.25"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</row>
    <row r="44" spans="2:22" ht="12.75" customHeight="1" x14ac:dyDescent="0.25">
      <c r="B44" s="326"/>
      <c r="C44" s="326"/>
      <c r="D44" s="326"/>
      <c r="E44" s="326"/>
      <c r="F44" s="326"/>
      <c r="G44" s="326"/>
      <c r="H44" s="326"/>
      <c r="I44" s="326"/>
      <c r="J44" s="326"/>
      <c r="K44" s="326"/>
      <c r="L44" s="326"/>
      <c r="M44" s="326"/>
      <c r="N44" s="326"/>
    </row>
    <row r="45" spans="2:22" ht="12.75" customHeight="1" x14ac:dyDescent="0.25">
      <c r="B45" s="326"/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</row>
    <row r="46" spans="2:22" ht="12.75" customHeight="1" x14ac:dyDescent="0.25">
      <c r="B46" s="326"/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</row>
    <row r="47" spans="2:22" ht="12.75" customHeight="1" x14ac:dyDescent="0.25"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</row>
    <row r="48" spans="2:22" ht="12.75" customHeight="1" x14ac:dyDescent="0.25"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</row>
    <row r="49" spans="2:14" x14ac:dyDescent="0.25">
      <c r="B49" s="326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</row>
    <row r="50" spans="2:14" x14ac:dyDescent="0.25">
      <c r="B50" s="326"/>
      <c r="C50" s="326"/>
      <c r="D50" s="326"/>
      <c r="E50" s="326"/>
      <c r="F50" s="326"/>
      <c r="G50" s="326"/>
      <c r="H50" s="326"/>
      <c r="I50" s="326"/>
      <c r="J50" s="326"/>
      <c r="K50" s="326"/>
      <c r="L50" s="326"/>
      <c r="M50" s="326"/>
      <c r="N50" s="326"/>
    </row>
    <row r="51" spans="2:14" x14ac:dyDescent="0.25">
      <c r="B51" s="326"/>
      <c r="C51" s="326"/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6"/>
    </row>
    <row r="52" spans="2:14" x14ac:dyDescent="0.25">
      <c r="B52" s="326"/>
      <c r="C52" s="326"/>
      <c r="D52" s="326"/>
      <c r="E52" s="326"/>
      <c r="F52" s="326"/>
      <c r="G52" s="326"/>
      <c r="H52" s="326"/>
      <c r="I52" s="326"/>
      <c r="J52" s="326"/>
      <c r="K52" s="326"/>
      <c r="L52" s="326"/>
      <c r="M52" s="326"/>
      <c r="N52" s="326"/>
    </row>
    <row r="53" spans="2:14" x14ac:dyDescent="0.25">
      <c r="B53" s="326"/>
      <c r="C53" s="326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</row>
    <row r="54" spans="2:14" x14ac:dyDescent="0.25">
      <c r="B54" s="326"/>
      <c r="C54" s="326"/>
      <c r="D54" s="326"/>
      <c r="E54" s="326"/>
      <c r="F54" s="326"/>
      <c r="G54" s="326"/>
      <c r="H54" s="326"/>
      <c r="I54" s="326"/>
      <c r="J54" s="326"/>
      <c r="K54" s="326"/>
      <c r="L54" s="326"/>
      <c r="M54" s="326"/>
      <c r="N54" s="326"/>
    </row>
    <row r="55" spans="2:14" x14ac:dyDescent="0.25">
      <c r="B55" s="326"/>
      <c r="C55" s="326"/>
      <c r="D55" s="326"/>
      <c r="E55" s="326"/>
      <c r="F55" s="326"/>
      <c r="G55" s="326"/>
      <c r="H55" s="326"/>
      <c r="I55" s="326"/>
      <c r="J55" s="326"/>
      <c r="K55" s="326"/>
      <c r="L55" s="326"/>
      <c r="M55" s="326"/>
      <c r="N55" s="326"/>
    </row>
    <row r="56" spans="2:14" x14ac:dyDescent="0.25">
      <c r="B56" s="326"/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6"/>
    </row>
    <row r="57" spans="2:14" x14ac:dyDescent="0.25">
      <c r="B57" s="326"/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  <c r="N57" s="326"/>
    </row>
    <row r="58" spans="2:14" x14ac:dyDescent="0.25">
      <c r="B58" s="326"/>
      <c r="C58" s="326"/>
      <c r="D58" s="326"/>
      <c r="E58" s="326"/>
      <c r="F58" s="326"/>
      <c r="G58" s="326"/>
      <c r="H58" s="326"/>
      <c r="I58" s="326"/>
      <c r="J58" s="326"/>
      <c r="K58" s="326"/>
      <c r="L58" s="326"/>
      <c r="M58" s="326"/>
      <c r="N58" s="326"/>
    </row>
    <row r="59" spans="2:14" x14ac:dyDescent="0.25">
      <c r="B59" s="326"/>
      <c r="C59" s="326"/>
      <c r="D59" s="326"/>
      <c r="E59" s="326"/>
      <c r="F59" s="326"/>
      <c r="G59" s="326"/>
      <c r="H59" s="326"/>
      <c r="I59" s="326"/>
      <c r="J59" s="326"/>
      <c r="K59" s="326"/>
      <c r="L59" s="326"/>
      <c r="M59" s="326"/>
      <c r="N59" s="326"/>
    </row>
    <row r="60" spans="2:14" x14ac:dyDescent="0.25">
      <c r="B60" s="326"/>
      <c r="C60" s="326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6"/>
    </row>
    <row r="61" spans="2:14" x14ac:dyDescent="0.25">
      <c r="B61" s="326"/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  <c r="N61" s="326"/>
    </row>
    <row r="62" spans="2:14" x14ac:dyDescent="0.25">
      <c r="B62" s="326"/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</row>
    <row r="63" spans="2:14" x14ac:dyDescent="0.25">
      <c r="B63" s="326"/>
      <c r="C63" s="326"/>
      <c r="D63" s="326"/>
      <c r="E63" s="326"/>
      <c r="F63" s="326"/>
      <c r="G63" s="326"/>
      <c r="H63" s="326"/>
      <c r="I63" s="326"/>
      <c r="J63" s="326"/>
      <c r="K63" s="326"/>
      <c r="L63" s="326"/>
      <c r="M63" s="326"/>
      <c r="N63" s="326"/>
    </row>
    <row r="64" spans="2:14" x14ac:dyDescent="0.25">
      <c r="B64" s="326"/>
      <c r="C64" s="326"/>
      <c r="D64" s="326"/>
      <c r="E64" s="326"/>
      <c r="F64" s="326"/>
      <c r="G64" s="326"/>
      <c r="H64" s="326"/>
      <c r="I64" s="326"/>
      <c r="J64" s="326"/>
      <c r="K64" s="326"/>
      <c r="L64" s="326"/>
      <c r="M64" s="326"/>
      <c r="N64" s="326"/>
    </row>
    <row r="65" spans="2:14" x14ac:dyDescent="0.25">
      <c r="B65" s="326"/>
      <c r="C65" s="326"/>
      <c r="D65" s="326"/>
      <c r="E65" s="326"/>
      <c r="F65" s="326"/>
      <c r="G65" s="326"/>
      <c r="H65" s="326"/>
      <c r="I65" s="326"/>
      <c r="J65" s="326"/>
      <c r="K65" s="326"/>
      <c r="L65" s="326"/>
      <c r="M65" s="326"/>
      <c r="N65" s="326"/>
    </row>
    <row r="66" spans="2:14" x14ac:dyDescent="0.25">
      <c r="B66" s="326"/>
      <c r="C66" s="326"/>
      <c r="D66" s="326"/>
      <c r="E66" s="326"/>
      <c r="F66" s="326"/>
      <c r="G66" s="326"/>
      <c r="H66" s="326"/>
      <c r="I66" s="326"/>
      <c r="J66" s="326"/>
      <c r="K66" s="326"/>
      <c r="L66" s="326"/>
      <c r="M66" s="326"/>
      <c r="N66" s="326"/>
    </row>
    <row r="67" spans="2:14" x14ac:dyDescent="0.25">
      <c r="B67" s="326"/>
      <c r="C67" s="326"/>
      <c r="D67" s="326"/>
      <c r="E67" s="326"/>
      <c r="F67" s="326"/>
      <c r="G67" s="326"/>
      <c r="H67" s="326"/>
      <c r="I67" s="326"/>
      <c r="J67" s="326"/>
      <c r="K67" s="326"/>
      <c r="L67" s="326"/>
      <c r="M67" s="326"/>
      <c r="N67" s="326"/>
    </row>
    <row r="68" spans="2:14" x14ac:dyDescent="0.25">
      <c r="B68" s="326"/>
      <c r="C68" s="326"/>
      <c r="D68" s="326"/>
      <c r="E68" s="326"/>
      <c r="F68" s="326"/>
      <c r="G68" s="326"/>
      <c r="H68" s="326"/>
      <c r="I68" s="326"/>
      <c r="J68" s="326"/>
      <c r="K68" s="326"/>
      <c r="L68" s="326"/>
      <c r="M68" s="326"/>
      <c r="N68" s="326"/>
    </row>
    <row r="69" spans="2:14" x14ac:dyDescent="0.25">
      <c r="B69" s="326"/>
      <c r="C69" s="326"/>
      <c r="D69" s="326"/>
      <c r="E69" s="326"/>
      <c r="F69" s="326"/>
      <c r="G69" s="326"/>
      <c r="H69" s="326"/>
      <c r="I69" s="326"/>
      <c r="J69" s="326"/>
      <c r="K69" s="326"/>
      <c r="L69" s="326"/>
      <c r="M69" s="326"/>
      <c r="N69" s="326"/>
    </row>
    <row r="70" spans="2:14" x14ac:dyDescent="0.25">
      <c r="B70" s="326"/>
      <c r="C70" s="326"/>
      <c r="D70" s="326"/>
      <c r="E70" s="326"/>
      <c r="F70" s="326"/>
      <c r="G70" s="326"/>
      <c r="H70" s="326"/>
      <c r="I70" s="326"/>
      <c r="J70" s="326"/>
      <c r="K70" s="326"/>
      <c r="L70" s="326"/>
      <c r="M70" s="326"/>
      <c r="N70" s="326"/>
    </row>
    <row r="71" spans="2:14" x14ac:dyDescent="0.25">
      <c r="B71" s="326"/>
      <c r="C71" s="326"/>
      <c r="D71" s="326"/>
      <c r="E71" s="326"/>
      <c r="F71" s="326"/>
      <c r="G71" s="326"/>
      <c r="H71" s="326"/>
      <c r="I71" s="326"/>
      <c r="J71" s="326"/>
      <c r="K71" s="326"/>
      <c r="L71" s="326"/>
      <c r="M71" s="326"/>
      <c r="N71" s="326"/>
    </row>
    <row r="72" spans="2:14" x14ac:dyDescent="0.25"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</row>
    <row r="73" spans="2:14" x14ac:dyDescent="0.25">
      <c r="B73" s="326"/>
      <c r="C73" s="326"/>
      <c r="D73" s="326"/>
      <c r="E73" s="326"/>
      <c r="F73" s="326"/>
      <c r="G73" s="326"/>
      <c r="H73" s="326"/>
      <c r="I73" s="326"/>
      <c r="J73" s="326"/>
      <c r="K73" s="326"/>
      <c r="L73" s="326"/>
      <c r="M73" s="326"/>
      <c r="N73" s="326"/>
    </row>
    <row r="74" spans="2:14" x14ac:dyDescent="0.25">
      <c r="B74" s="326"/>
      <c r="C74" s="326"/>
      <c r="D74" s="326"/>
      <c r="E74" s="326"/>
      <c r="F74" s="326"/>
      <c r="G74" s="326"/>
      <c r="H74" s="326"/>
      <c r="I74" s="326"/>
      <c r="J74" s="326"/>
      <c r="K74" s="326"/>
      <c r="L74" s="326"/>
      <c r="M74" s="326"/>
      <c r="N74" s="326"/>
    </row>
    <row r="75" spans="2:14" x14ac:dyDescent="0.25">
      <c r="B75" s="326"/>
      <c r="C75" s="326"/>
      <c r="D75" s="326"/>
      <c r="E75" s="326"/>
      <c r="F75" s="326"/>
      <c r="G75" s="326"/>
      <c r="H75" s="326"/>
      <c r="I75" s="326"/>
      <c r="J75" s="326"/>
      <c r="K75" s="326"/>
      <c r="L75" s="326"/>
      <c r="M75" s="326"/>
      <c r="N75" s="326"/>
    </row>
    <row r="76" spans="2:14" x14ac:dyDescent="0.25">
      <c r="B76" s="326"/>
      <c r="C76" s="326"/>
      <c r="D76" s="326"/>
      <c r="E76" s="326"/>
      <c r="F76" s="326"/>
      <c r="G76" s="326"/>
      <c r="H76" s="326"/>
      <c r="I76" s="326"/>
      <c r="J76" s="326"/>
      <c r="K76" s="326"/>
      <c r="L76" s="326"/>
      <c r="M76" s="326"/>
      <c r="N76" s="326"/>
    </row>
    <row r="77" spans="2:14" x14ac:dyDescent="0.25">
      <c r="B77" s="326"/>
      <c r="C77" s="326"/>
      <c r="D77" s="326"/>
      <c r="E77" s="326"/>
      <c r="F77" s="326"/>
      <c r="G77" s="326"/>
      <c r="H77" s="326"/>
      <c r="I77" s="326"/>
      <c r="J77" s="326"/>
      <c r="K77" s="326"/>
      <c r="L77" s="326"/>
      <c r="M77" s="326"/>
      <c r="N77" s="326"/>
    </row>
    <row r="78" spans="2:14" x14ac:dyDescent="0.25">
      <c r="B78" s="326"/>
      <c r="C78" s="326"/>
      <c r="D78" s="326"/>
      <c r="E78" s="326"/>
      <c r="F78" s="326"/>
      <c r="G78" s="326"/>
      <c r="H78" s="326"/>
      <c r="I78" s="326"/>
      <c r="J78" s="326"/>
      <c r="K78" s="326"/>
      <c r="L78" s="326"/>
      <c r="M78" s="326"/>
      <c r="N78" s="326"/>
    </row>
    <row r="79" spans="2:14" x14ac:dyDescent="0.25">
      <c r="B79" s="326"/>
      <c r="C79" s="326"/>
      <c r="D79" s="326"/>
      <c r="E79" s="326"/>
      <c r="F79" s="326"/>
      <c r="G79" s="326"/>
      <c r="H79" s="326"/>
      <c r="I79" s="326"/>
      <c r="J79" s="326"/>
      <c r="K79" s="326"/>
      <c r="L79" s="326"/>
      <c r="M79" s="326"/>
      <c r="N79" s="326"/>
    </row>
    <row r="80" spans="2:14" x14ac:dyDescent="0.25">
      <c r="B80" s="326"/>
      <c r="C80" s="326"/>
      <c r="D80" s="326"/>
      <c r="E80" s="326"/>
      <c r="F80" s="326"/>
      <c r="G80" s="326"/>
      <c r="H80" s="326"/>
      <c r="I80" s="326"/>
      <c r="J80" s="326"/>
      <c r="K80" s="326"/>
      <c r="L80" s="326"/>
      <c r="M80" s="326"/>
      <c r="N80" s="326"/>
    </row>
    <row r="81" spans="2:14" x14ac:dyDescent="0.25">
      <c r="B81" s="326"/>
      <c r="C81" s="326"/>
      <c r="D81" s="326"/>
      <c r="E81" s="326"/>
      <c r="F81" s="326"/>
      <c r="G81" s="326"/>
      <c r="H81" s="326"/>
      <c r="I81" s="326"/>
      <c r="J81" s="326"/>
      <c r="K81" s="326"/>
      <c r="L81" s="326"/>
      <c r="M81" s="326"/>
      <c r="N81" s="326"/>
    </row>
    <row r="82" spans="2:14" x14ac:dyDescent="0.25">
      <c r="B82" s="326"/>
      <c r="C82" s="326"/>
      <c r="D82" s="326"/>
      <c r="E82" s="326"/>
      <c r="F82" s="326"/>
      <c r="G82" s="326"/>
      <c r="H82" s="326"/>
      <c r="I82" s="326"/>
      <c r="J82" s="326"/>
      <c r="K82" s="326"/>
      <c r="L82" s="326"/>
      <c r="M82" s="326"/>
      <c r="N82" s="326"/>
    </row>
    <row r="83" spans="2:14" x14ac:dyDescent="0.25">
      <c r="B83" s="326"/>
      <c r="C83" s="326"/>
      <c r="D83" s="326"/>
      <c r="E83" s="326"/>
      <c r="F83" s="326"/>
      <c r="G83" s="326"/>
      <c r="H83" s="326"/>
      <c r="I83" s="326"/>
      <c r="J83" s="326"/>
      <c r="K83" s="326"/>
      <c r="L83" s="326"/>
      <c r="M83" s="326"/>
      <c r="N83" s="326"/>
    </row>
    <row r="84" spans="2:14" x14ac:dyDescent="0.25">
      <c r="B84" s="326"/>
      <c r="C84" s="326"/>
      <c r="D84" s="326"/>
      <c r="E84" s="326"/>
      <c r="F84" s="326"/>
      <c r="G84" s="326"/>
      <c r="H84" s="326"/>
      <c r="I84" s="326"/>
      <c r="J84" s="326"/>
      <c r="K84" s="326"/>
      <c r="L84" s="326"/>
      <c r="M84" s="326"/>
      <c r="N84" s="326"/>
    </row>
    <row r="85" spans="2:14" x14ac:dyDescent="0.25">
      <c r="B85" s="326"/>
      <c r="C85" s="326"/>
      <c r="D85" s="326"/>
      <c r="E85" s="326"/>
      <c r="F85" s="326"/>
      <c r="G85" s="326"/>
      <c r="H85" s="326"/>
      <c r="I85" s="326"/>
      <c r="J85" s="326"/>
      <c r="K85" s="326"/>
      <c r="L85" s="326"/>
      <c r="M85" s="326"/>
      <c r="N85" s="326"/>
    </row>
    <row r="86" spans="2:14" x14ac:dyDescent="0.25">
      <c r="B86" s="326"/>
      <c r="C86" s="326"/>
      <c r="D86" s="326"/>
      <c r="E86" s="326"/>
      <c r="F86" s="326"/>
      <c r="G86" s="326"/>
      <c r="H86" s="326"/>
      <c r="I86" s="326"/>
      <c r="J86" s="326"/>
      <c r="K86" s="326"/>
      <c r="L86" s="326"/>
      <c r="M86" s="326"/>
      <c r="N86" s="326"/>
    </row>
    <row r="87" spans="2:14" x14ac:dyDescent="0.25">
      <c r="B87" s="326"/>
      <c r="C87" s="326"/>
      <c r="D87" s="326"/>
      <c r="E87" s="326"/>
      <c r="F87" s="326"/>
      <c r="G87" s="326"/>
      <c r="H87" s="326"/>
      <c r="I87" s="326"/>
      <c r="J87" s="326"/>
      <c r="K87" s="326"/>
      <c r="L87" s="326"/>
      <c r="M87" s="326"/>
      <c r="N87" s="326"/>
    </row>
    <row r="88" spans="2:14" x14ac:dyDescent="0.25">
      <c r="B88" s="326"/>
      <c r="C88" s="326"/>
      <c r="D88" s="326"/>
      <c r="E88" s="326"/>
      <c r="F88" s="326"/>
      <c r="G88" s="326"/>
      <c r="H88" s="326"/>
      <c r="I88" s="326"/>
      <c r="J88" s="326"/>
      <c r="K88" s="326"/>
      <c r="L88" s="326"/>
      <c r="M88" s="326"/>
      <c r="N88" s="326"/>
    </row>
    <row r="89" spans="2:14" x14ac:dyDescent="0.25">
      <c r="B89" s="326"/>
      <c r="C89" s="326"/>
      <c r="D89" s="326"/>
      <c r="E89" s="326"/>
      <c r="F89" s="326"/>
      <c r="G89" s="326"/>
      <c r="H89" s="326"/>
      <c r="I89" s="326"/>
      <c r="J89" s="326"/>
      <c r="K89" s="326"/>
      <c r="L89" s="326"/>
      <c r="M89" s="326"/>
      <c r="N89" s="326"/>
    </row>
    <row r="90" spans="2:14" x14ac:dyDescent="0.25">
      <c r="B90" s="326"/>
      <c r="C90" s="326"/>
      <c r="D90" s="326"/>
      <c r="E90" s="326"/>
      <c r="F90" s="326"/>
      <c r="G90" s="326"/>
      <c r="H90" s="326"/>
      <c r="I90" s="326"/>
      <c r="J90" s="326"/>
      <c r="K90" s="326"/>
      <c r="L90" s="326"/>
      <c r="M90" s="326"/>
      <c r="N90" s="326"/>
    </row>
    <row r="91" spans="2:14" x14ac:dyDescent="0.25">
      <c r="B91" s="326"/>
      <c r="C91" s="326"/>
      <c r="D91" s="326"/>
      <c r="E91" s="326"/>
      <c r="F91" s="326"/>
      <c r="G91" s="326"/>
      <c r="H91" s="326"/>
      <c r="I91" s="326"/>
      <c r="J91" s="326"/>
      <c r="K91" s="326"/>
      <c r="L91" s="326"/>
      <c r="M91" s="326"/>
      <c r="N91" s="326"/>
    </row>
    <row r="92" spans="2:14" x14ac:dyDescent="0.25">
      <c r="B92" s="326"/>
      <c r="C92" s="326"/>
      <c r="D92" s="326"/>
      <c r="E92" s="326"/>
      <c r="F92" s="326"/>
      <c r="G92" s="326"/>
      <c r="H92" s="326"/>
      <c r="I92" s="326"/>
      <c r="J92" s="326"/>
      <c r="K92" s="326"/>
      <c r="L92" s="326"/>
      <c r="M92" s="326"/>
      <c r="N92" s="326"/>
    </row>
    <row r="93" spans="2:14" x14ac:dyDescent="0.25">
      <c r="B93" s="326"/>
      <c r="C93" s="326"/>
      <c r="D93" s="326"/>
      <c r="E93" s="326"/>
      <c r="F93" s="326"/>
      <c r="G93" s="326"/>
      <c r="H93" s="326"/>
      <c r="I93" s="326"/>
      <c r="J93" s="326"/>
      <c r="K93" s="326"/>
      <c r="L93" s="326"/>
      <c r="M93" s="326"/>
      <c r="N93" s="326"/>
    </row>
    <row r="94" spans="2:14" x14ac:dyDescent="0.25">
      <c r="B94" s="326"/>
      <c r="C94" s="326"/>
      <c r="D94" s="326"/>
      <c r="E94" s="326"/>
      <c r="F94" s="326"/>
      <c r="G94" s="326"/>
      <c r="H94" s="326"/>
      <c r="I94" s="326"/>
      <c r="J94" s="326"/>
      <c r="K94" s="326"/>
      <c r="L94" s="326"/>
      <c r="M94" s="326"/>
      <c r="N94" s="326"/>
    </row>
    <row r="95" spans="2:14" x14ac:dyDescent="0.25">
      <c r="B95" s="326"/>
      <c r="C95" s="326"/>
      <c r="D95" s="326"/>
      <c r="E95" s="326"/>
      <c r="F95" s="326"/>
      <c r="G95" s="326"/>
      <c r="H95" s="326"/>
      <c r="I95" s="326"/>
      <c r="J95" s="326"/>
      <c r="K95" s="326"/>
      <c r="L95" s="326"/>
      <c r="M95" s="326"/>
      <c r="N95" s="326"/>
    </row>
    <row r="96" spans="2:14" x14ac:dyDescent="0.25">
      <c r="B96" s="326"/>
      <c r="C96" s="326"/>
      <c r="D96" s="326"/>
      <c r="E96" s="326"/>
      <c r="F96" s="326"/>
      <c r="G96" s="326"/>
      <c r="H96" s="326"/>
      <c r="I96" s="326"/>
      <c r="J96" s="326"/>
      <c r="K96" s="326"/>
      <c r="L96" s="326"/>
      <c r="M96" s="326"/>
      <c r="N96" s="326"/>
    </row>
    <row r="97" spans="2:14" x14ac:dyDescent="0.25">
      <c r="B97" s="326"/>
      <c r="C97" s="326"/>
      <c r="D97" s="326"/>
      <c r="E97" s="326"/>
      <c r="F97" s="326"/>
      <c r="G97" s="326"/>
      <c r="H97" s="326"/>
      <c r="I97" s="326"/>
      <c r="J97" s="326"/>
      <c r="K97" s="326"/>
      <c r="L97" s="326"/>
      <c r="M97" s="326"/>
      <c r="N97" s="326"/>
    </row>
    <row r="98" spans="2:14" x14ac:dyDescent="0.25">
      <c r="B98" s="326"/>
      <c r="C98" s="326"/>
      <c r="D98" s="326"/>
      <c r="E98" s="326"/>
      <c r="F98" s="326"/>
      <c r="G98" s="326"/>
      <c r="H98" s="326"/>
      <c r="I98" s="326"/>
      <c r="J98" s="326"/>
      <c r="K98" s="326"/>
      <c r="L98" s="326"/>
      <c r="M98" s="326"/>
      <c r="N98" s="326"/>
    </row>
    <row r="99" spans="2:14" x14ac:dyDescent="0.25">
      <c r="B99" s="326"/>
      <c r="C99" s="326"/>
      <c r="D99" s="326"/>
      <c r="E99" s="326"/>
      <c r="F99" s="326"/>
      <c r="G99" s="326"/>
      <c r="H99" s="326"/>
      <c r="I99" s="326"/>
      <c r="J99" s="326"/>
      <c r="K99" s="326"/>
      <c r="L99" s="326"/>
      <c r="M99" s="326"/>
      <c r="N99" s="326"/>
    </row>
    <row r="100" spans="2:14" x14ac:dyDescent="0.25">
      <c r="B100" s="326"/>
      <c r="C100" s="326"/>
      <c r="D100" s="326"/>
      <c r="E100" s="326"/>
      <c r="F100" s="326"/>
      <c r="G100" s="326"/>
      <c r="H100" s="326"/>
      <c r="I100" s="326"/>
      <c r="J100" s="326"/>
      <c r="K100" s="326"/>
      <c r="L100" s="326"/>
      <c r="M100" s="326"/>
      <c r="N100" s="326"/>
    </row>
    <row r="101" spans="2:14" x14ac:dyDescent="0.25">
      <c r="B101" s="326"/>
      <c r="C101" s="326"/>
      <c r="D101" s="326"/>
      <c r="E101" s="326"/>
      <c r="F101" s="326"/>
      <c r="G101" s="326"/>
      <c r="H101" s="326"/>
      <c r="I101" s="326"/>
      <c r="J101" s="326"/>
      <c r="K101" s="326"/>
      <c r="L101" s="326"/>
      <c r="M101" s="326"/>
      <c r="N101" s="326"/>
    </row>
    <row r="102" spans="2:14" x14ac:dyDescent="0.25">
      <c r="B102" s="326"/>
      <c r="C102" s="326"/>
      <c r="D102" s="326"/>
      <c r="E102" s="326"/>
      <c r="F102" s="326"/>
      <c r="G102" s="326"/>
      <c r="H102" s="326"/>
      <c r="I102" s="326"/>
      <c r="J102" s="326"/>
      <c r="K102" s="326"/>
      <c r="L102" s="326"/>
      <c r="M102" s="326"/>
      <c r="N102" s="326"/>
    </row>
    <row r="103" spans="2:14" x14ac:dyDescent="0.25">
      <c r="B103" s="326"/>
      <c r="C103" s="326"/>
      <c r="D103" s="326"/>
      <c r="E103" s="326"/>
      <c r="F103" s="326"/>
      <c r="G103" s="326"/>
      <c r="H103" s="326"/>
      <c r="I103" s="326"/>
      <c r="J103" s="326"/>
      <c r="K103" s="326"/>
      <c r="L103" s="326"/>
      <c r="M103" s="326"/>
      <c r="N103" s="326"/>
    </row>
    <row r="104" spans="2:14" x14ac:dyDescent="0.25">
      <c r="B104" s="326"/>
      <c r="C104" s="326"/>
      <c r="D104" s="326"/>
      <c r="E104" s="326"/>
      <c r="F104" s="326"/>
      <c r="G104" s="326"/>
      <c r="H104" s="326"/>
      <c r="I104" s="326"/>
      <c r="J104" s="326"/>
      <c r="K104" s="326"/>
      <c r="L104" s="326"/>
      <c r="M104" s="326"/>
      <c r="N104" s="326"/>
    </row>
    <row r="105" spans="2:14" x14ac:dyDescent="0.25">
      <c r="B105" s="326"/>
      <c r="C105" s="326"/>
      <c r="D105" s="326"/>
      <c r="E105" s="326"/>
      <c r="F105" s="326"/>
      <c r="G105" s="326"/>
      <c r="H105" s="326"/>
      <c r="I105" s="326"/>
      <c r="J105" s="326"/>
      <c r="K105" s="326"/>
      <c r="L105" s="326"/>
      <c r="M105" s="326"/>
      <c r="N105" s="326"/>
    </row>
    <row r="106" spans="2:14" x14ac:dyDescent="0.25">
      <c r="B106" s="326"/>
      <c r="C106" s="326"/>
      <c r="D106" s="326"/>
      <c r="E106" s="326"/>
      <c r="F106" s="326"/>
      <c r="G106" s="326"/>
      <c r="H106" s="326"/>
      <c r="I106" s="326"/>
      <c r="J106" s="326"/>
      <c r="K106" s="326"/>
      <c r="L106" s="326"/>
      <c r="M106" s="326"/>
      <c r="N106" s="326"/>
    </row>
    <row r="107" spans="2:14" x14ac:dyDescent="0.25">
      <c r="B107" s="326"/>
      <c r="C107" s="326"/>
      <c r="D107" s="326"/>
      <c r="E107" s="326"/>
      <c r="F107" s="326"/>
      <c r="G107" s="326"/>
      <c r="H107" s="326"/>
      <c r="I107" s="326"/>
      <c r="J107" s="326"/>
      <c r="K107" s="326"/>
      <c r="L107" s="326"/>
      <c r="M107" s="326"/>
      <c r="N107" s="326"/>
    </row>
    <row r="108" spans="2:14" x14ac:dyDescent="0.25">
      <c r="B108" s="326"/>
      <c r="C108" s="326"/>
      <c r="D108" s="326"/>
      <c r="E108" s="326"/>
      <c r="F108" s="326"/>
      <c r="G108" s="326"/>
      <c r="H108" s="326"/>
      <c r="I108" s="326"/>
      <c r="J108" s="326"/>
      <c r="K108" s="326"/>
      <c r="L108" s="326"/>
      <c r="M108" s="326"/>
      <c r="N108" s="326"/>
    </row>
    <row r="109" spans="2:14" x14ac:dyDescent="0.25">
      <c r="B109" s="326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</row>
    <row r="110" spans="2:14" x14ac:dyDescent="0.25">
      <c r="B110" s="326"/>
      <c r="C110" s="326"/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</row>
    <row r="111" spans="2:14" x14ac:dyDescent="0.25">
      <c r="B111" s="326"/>
      <c r="C111" s="326"/>
      <c r="D111" s="326"/>
      <c r="E111" s="326"/>
      <c r="F111" s="326"/>
      <c r="G111" s="326"/>
      <c r="H111" s="326"/>
      <c r="I111" s="326"/>
      <c r="J111" s="326"/>
      <c r="K111" s="326"/>
      <c r="L111" s="326"/>
      <c r="M111" s="326"/>
      <c r="N111" s="326"/>
    </row>
    <row r="112" spans="2:14" x14ac:dyDescent="0.25">
      <c r="B112" s="326"/>
      <c r="C112" s="326"/>
      <c r="D112" s="326"/>
      <c r="E112" s="326"/>
      <c r="F112" s="326"/>
      <c r="G112" s="326"/>
      <c r="H112" s="326"/>
      <c r="I112" s="326"/>
      <c r="J112" s="326"/>
      <c r="K112" s="326"/>
      <c r="L112" s="326"/>
      <c r="M112" s="326"/>
      <c r="N112" s="326"/>
    </row>
    <row r="113" spans="2:14" x14ac:dyDescent="0.25">
      <c r="B113" s="326"/>
      <c r="C113" s="326"/>
      <c r="D113" s="326"/>
      <c r="E113" s="326"/>
      <c r="F113" s="326"/>
      <c r="G113" s="326"/>
      <c r="H113" s="326"/>
      <c r="I113" s="326"/>
      <c r="J113" s="326"/>
      <c r="K113" s="326"/>
      <c r="L113" s="326"/>
      <c r="M113" s="326"/>
      <c r="N113" s="326"/>
    </row>
    <row r="114" spans="2:14" x14ac:dyDescent="0.25">
      <c r="B114" s="326"/>
      <c r="C114" s="326"/>
      <c r="D114" s="326"/>
      <c r="E114" s="326"/>
      <c r="F114" s="326"/>
      <c r="G114" s="326"/>
      <c r="H114" s="326"/>
      <c r="I114" s="326"/>
      <c r="J114" s="326"/>
      <c r="K114" s="326"/>
      <c r="L114" s="326"/>
      <c r="M114" s="326"/>
      <c r="N114" s="326"/>
    </row>
    <row r="115" spans="2:14" x14ac:dyDescent="0.25">
      <c r="B115" s="326"/>
      <c r="C115" s="326"/>
      <c r="D115" s="326"/>
      <c r="E115" s="326"/>
      <c r="F115" s="326"/>
      <c r="G115" s="326"/>
      <c r="H115" s="326"/>
      <c r="I115" s="326"/>
      <c r="J115" s="326"/>
      <c r="K115" s="326"/>
      <c r="L115" s="326"/>
      <c r="M115" s="326"/>
      <c r="N115" s="326"/>
    </row>
    <row r="116" spans="2:14" x14ac:dyDescent="0.25">
      <c r="B116" s="326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</row>
    <row r="117" spans="2:14" x14ac:dyDescent="0.25">
      <c r="B117" s="326"/>
      <c r="C117" s="326"/>
      <c r="D117" s="326"/>
      <c r="E117" s="326"/>
      <c r="F117" s="326"/>
      <c r="G117" s="326"/>
      <c r="H117" s="326"/>
      <c r="I117" s="326"/>
      <c r="J117" s="326"/>
      <c r="K117" s="326"/>
      <c r="L117" s="326"/>
      <c r="M117" s="326"/>
      <c r="N117" s="326"/>
    </row>
    <row r="118" spans="2:14" x14ac:dyDescent="0.25">
      <c r="B118" s="326"/>
      <c r="C118" s="326"/>
      <c r="D118" s="326"/>
      <c r="E118" s="326"/>
      <c r="F118" s="326"/>
      <c r="G118" s="326"/>
      <c r="H118" s="326"/>
      <c r="I118" s="326"/>
      <c r="J118" s="326"/>
      <c r="K118" s="326"/>
      <c r="L118" s="326"/>
      <c r="M118" s="326"/>
      <c r="N118" s="326"/>
    </row>
    <row r="119" spans="2:14" x14ac:dyDescent="0.25">
      <c r="B119" s="326"/>
      <c r="C119" s="326"/>
      <c r="D119" s="326"/>
      <c r="E119" s="326"/>
      <c r="F119" s="326"/>
      <c r="G119" s="326"/>
      <c r="H119" s="326"/>
      <c r="I119" s="326"/>
      <c r="J119" s="326"/>
      <c r="K119" s="326"/>
      <c r="L119" s="326"/>
      <c r="M119" s="326"/>
      <c r="N119" s="326"/>
    </row>
    <row r="120" spans="2:14" x14ac:dyDescent="0.25">
      <c r="B120" s="326"/>
      <c r="C120" s="326"/>
      <c r="D120" s="326"/>
      <c r="E120" s="326"/>
      <c r="F120" s="326"/>
      <c r="G120" s="326"/>
      <c r="H120" s="326"/>
      <c r="I120" s="326"/>
      <c r="J120" s="326"/>
      <c r="K120" s="326"/>
      <c r="L120" s="326"/>
      <c r="M120" s="326"/>
      <c r="N120" s="326"/>
    </row>
    <row r="121" spans="2:14" x14ac:dyDescent="0.25">
      <c r="B121" s="326"/>
      <c r="C121" s="326"/>
      <c r="D121" s="326"/>
      <c r="E121" s="326"/>
      <c r="F121" s="326"/>
      <c r="G121" s="326"/>
      <c r="H121" s="326"/>
      <c r="I121" s="326"/>
      <c r="J121" s="326"/>
      <c r="K121" s="326"/>
      <c r="L121" s="326"/>
      <c r="M121" s="326"/>
      <c r="N121" s="326"/>
    </row>
    <row r="122" spans="2:14" x14ac:dyDescent="0.25">
      <c r="B122" s="326"/>
      <c r="C122" s="326"/>
      <c r="D122" s="326"/>
      <c r="E122" s="326"/>
      <c r="F122" s="326"/>
      <c r="G122" s="326"/>
      <c r="H122" s="326"/>
      <c r="I122" s="326"/>
      <c r="J122" s="326"/>
      <c r="K122" s="326"/>
      <c r="L122" s="326"/>
      <c r="M122" s="326"/>
      <c r="N122" s="326"/>
    </row>
    <row r="123" spans="2:14" x14ac:dyDescent="0.25">
      <c r="B123" s="326"/>
      <c r="C123" s="326"/>
      <c r="D123" s="326"/>
      <c r="E123" s="326"/>
      <c r="F123" s="326"/>
      <c r="G123" s="326"/>
      <c r="H123" s="326"/>
      <c r="I123" s="326"/>
      <c r="J123" s="326"/>
      <c r="K123" s="326"/>
      <c r="L123" s="326"/>
      <c r="M123" s="326"/>
      <c r="N123" s="326"/>
    </row>
    <row r="124" spans="2:14" x14ac:dyDescent="0.25">
      <c r="B124" s="326"/>
      <c r="C124" s="326"/>
      <c r="D124" s="326"/>
      <c r="E124" s="326"/>
      <c r="F124" s="326"/>
      <c r="G124" s="326"/>
      <c r="H124" s="326"/>
      <c r="I124" s="326"/>
      <c r="J124" s="326"/>
      <c r="K124" s="326"/>
      <c r="L124" s="326"/>
      <c r="M124" s="326"/>
      <c r="N124" s="326"/>
    </row>
    <row r="125" spans="2:14" x14ac:dyDescent="0.25">
      <c r="B125" s="326"/>
      <c r="C125" s="326"/>
      <c r="D125" s="326"/>
      <c r="E125" s="326"/>
      <c r="F125" s="326"/>
      <c r="G125" s="326"/>
      <c r="H125" s="326"/>
      <c r="I125" s="326"/>
      <c r="J125" s="326"/>
      <c r="K125" s="326"/>
      <c r="L125" s="326"/>
      <c r="M125" s="326"/>
      <c r="N125" s="326"/>
    </row>
    <row r="126" spans="2:14" x14ac:dyDescent="0.25">
      <c r="B126" s="326"/>
      <c r="C126" s="326"/>
      <c r="D126" s="326"/>
      <c r="E126" s="326"/>
      <c r="F126" s="326"/>
      <c r="G126" s="326"/>
      <c r="H126" s="326"/>
      <c r="I126" s="326"/>
      <c r="J126" s="326"/>
      <c r="K126" s="326"/>
      <c r="L126" s="326"/>
      <c r="M126" s="326"/>
      <c r="N126" s="326"/>
    </row>
    <row r="127" spans="2:14" x14ac:dyDescent="0.25">
      <c r="B127" s="326"/>
      <c r="C127" s="326"/>
      <c r="D127" s="326"/>
      <c r="E127" s="326"/>
      <c r="F127" s="326"/>
      <c r="G127" s="326"/>
      <c r="H127" s="326"/>
      <c r="I127" s="326"/>
      <c r="J127" s="326"/>
      <c r="K127" s="326"/>
      <c r="L127" s="326"/>
      <c r="M127" s="326"/>
      <c r="N127" s="326"/>
    </row>
    <row r="128" spans="2:14" x14ac:dyDescent="0.25">
      <c r="B128" s="326"/>
      <c r="C128" s="326"/>
      <c r="D128" s="326"/>
      <c r="E128" s="326"/>
      <c r="F128" s="326"/>
      <c r="G128" s="326"/>
      <c r="H128" s="326"/>
      <c r="I128" s="326"/>
      <c r="J128" s="326"/>
      <c r="K128" s="326"/>
      <c r="L128" s="326"/>
      <c r="M128" s="326"/>
      <c r="N128" s="326"/>
    </row>
    <row r="129" spans="2:14" x14ac:dyDescent="0.25">
      <c r="B129" s="326"/>
      <c r="C129" s="326"/>
      <c r="D129" s="326"/>
      <c r="E129" s="326"/>
      <c r="F129" s="326"/>
      <c r="G129" s="326"/>
      <c r="H129" s="326"/>
      <c r="I129" s="326"/>
      <c r="J129" s="326"/>
      <c r="K129" s="326"/>
      <c r="L129" s="326"/>
      <c r="M129" s="326"/>
      <c r="N129" s="326"/>
    </row>
    <row r="130" spans="2:14" x14ac:dyDescent="0.25">
      <c r="B130" s="326"/>
      <c r="C130" s="326"/>
      <c r="D130" s="326"/>
      <c r="E130" s="326"/>
      <c r="F130" s="326"/>
      <c r="G130" s="326"/>
      <c r="H130" s="326"/>
      <c r="I130" s="326"/>
      <c r="J130" s="326"/>
      <c r="K130" s="326"/>
      <c r="L130" s="326"/>
      <c r="M130" s="326"/>
      <c r="N130" s="326"/>
    </row>
    <row r="131" spans="2:14" x14ac:dyDescent="0.25">
      <c r="B131" s="326"/>
      <c r="C131" s="326"/>
      <c r="D131" s="326"/>
      <c r="E131" s="326"/>
      <c r="F131" s="326"/>
      <c r="G131" s="326"/>
      <c r="H131" s="326"/>
      <c r="I131" s="326"/>
      <c r="J131" s="326"/>
      <c r="K131" s="326"/>
      <c r="L131" s="326"/>
      <c r="M131" s="326"/>
      <c r="N131" s="326"/>
    </row>
    <row r="132" spans="2:14" x14ac:dyDescent="0.25">
      <c r="B132" s="326"/>
      <c r="C132" s="326"/>
      <c r="D132" s="326"/>
      <c r="E132" s="326"/>
      <c r="F132" s="326"/>
      <c r="G132" s="326"/>
      <c r="H132" s="326"/>
      <c r="I132" s="326"/>
      <c r="J132" s="326"/>
      <c r="K132" s="326"/>
      <c r="L132" s="326"/>
      <c r="M132" s="326"/>
      <c r="N132" s="326"/>
    </row>
    <row r="133" spans="2:14" x14ac:dyDescent="0.25">
      <c r="B133" s="326"/>
      <c r="C133" s="326"/>
      <c r="D133" s="326"/>
      <c r="E133" s="326"/>
      <c r="F133" s="326"/>
      <c r="G133" s="326"/>
      <c r="H133" s="326"/>
      <c r="I133" s="326"/>
      <c r="J133" s="326"/>
      <c r="K133" s="326"/>
      <c r="L133" s="326"/>
      <c r="M133" s="326"/>
      <c r="N133" s="326"/>
    </row>
    <row r="134" spans="2:14" x14ac:dyDescent="0.25">
      <c r="B134" s="326"/>
      <c r="C134" s="326"/>
      <c r="D134" s="326"/>
      <c r="E134" s="326"/>
      <c r="F134" s="326"/>
      <c r="G134" s="326"/>
      <c r="H134" s="326"/>
      <c r="I134" s="326"/>
      <c r="J134" s="326"/>
      <c r="K134" s="326"/>
      <c r="L134" s="326"/>
      <c r="M134" s="326"/>
      <c r="N134" s="326"/>
    </row>
    <row r="135" spans="2:14" x14ac:dyDescent="0.25">
      <c r="B135" s="326"/>
      <c r="C135" s="326"/>
      <c r="D135" s="326"/>
      <c r="E135" s="326"/>
      <c r="F135" s="326"/>
      <c r="G135" s="326"/>
      <c r="H135" s="326"/>
      <c r="I135" s="326"/>
      <c r="J135" s="326"/>
      <c r="K135" s="326"/>
      <c r="L135" s="326"/>
      <c r="M135" s="326"/>
      <c r="N135" s="326"/>
    </row>
    <row r="136" spans="2:14" x14ac:dyDescent="0.25">
      <c r="B136" s="326"/>
      <c r="C136" s="326"/>
      <c r="D136" s="326"/>
      <c r="E136" s="326"/>
      <c r="F136" s="326"/>
      <c r="G136" s="326"/>
      <c r="H136" s="326"/>
      <c r="I136" s="326"/>
      <c r="J136" s="326"/>
      <c r="K136" s="326"/>
      <c r="L136" s="326"/>
      <c r="M136" s="326"/>
      <c r="N136" s="326"/>
    </row>
    <row r="137" spans="2:14" x14ac:dyDescent="0.25">
      <c r="B137" s="326"/>
      <c r="C137" s="326"/>
      <c r="D137" s="326"/>
      <c r="E137" s="326"/>
      <c r="F137" s="326"/>
      <c r="G137" s="326"/>
      <c r="H137" s="326"/>
      <c r="I137" s="326"/>
      <c r="J137" s="326"/>
      <c r="K137" s="326"/>
      <c r="L137" s="326"/>
      <c r="M137" s="326"/>
      <c r="N137" s="326"/>
    </row>
    <row r="138" spans="2:14" x14ac:dyDescent="0.25">
      <c r="B138" s="326"/>
      <c r="C138" s="326"/>
      <c r="D138" s="326"/>
      <c r="E138" s="326"/>
      <c r="F138" s="326"/>
      <c r="G138" s="326"/>
      <c r="H138" s="326"/>
      <c r="I138" s="326"/>
      <c r="J138" s="326"/>
      <c r="K138" s="326"/>
      <c r="L138" s="326"/>
      <c r="M138" s="326"/>
      <c r="N138" s="326"/>
    </row>
    <row r="139" spans="2:14" x14ac:dyDescent="0.25">
      <c r="B139" s="326"/>
      <c r="C139" s="326"/>
      <c r="D139" s="326"/>
      <c r="E139" s="326"/>
      <c r="F139" s="326"/>
      <c r="G139" s="326"/>
      <c r="H139" s="326"/>
      <c r="I139" s="326"/>
      <c r="J139" s="326"/>
      <c r="K139" s="326"/>
      <c r="L139" s="326"/>
      <c r="M139" s="326"/>
      <c r="N139" s="326"/>
    </row>
    <row r="140" spans="2:14" x14ac:dyDescent="0.25">
      <c r="B140" s="326"/>
      <c r="C140" s="326"/>
      <c r="D140" s="326"/>
      <c r="E140" s="326"/>
      <c r="F140" s="326"/>
      <c r="G140" s="326"/>
      <c r="H140" s="326"/>
      <c r="I140" s="326"/>
      <c r="J140" s="326"/>
      <c r="K140" s="326"/>
      <c r="L140" s="326"/>
      <c r="M140" s="326"/>
      <c r="N140" s="326"/>
    </row>
    <row r="141" spans="2:14" x14ac:dyDescent="0.25">
      <c r="B141" s="326"/>
      <c r="C141" s="326"/>
      <c r="D141" s="326"/>
      <c r="E141" s="326"/>
      <c r="F141" s="326"/>
      <c r="G141" s="326"/>
      <c r="H141" s="326"/>
      <c r="I141" s="326"/>
      <c r="J141" s="326"/>
      <c r="K141" s="326"/>
      <c r="L141" s="326"/>
      <c r="M141" s="326"/>
      <c r="N141" s="326"/>
    </row>
    <row r="142" spans="2:14" x14ac:dyDescent="0.25">
      <c r="B142" s="326"/>
      <c r="C142" s="326"/>
      <c r="D142" s="326"/>
      <c r="E142" s="326"/>
      <c r="F142" s="326"/>
      <c r="G142" s="326"/>
      <c r="H142" s="326"/>
      <c r="I142" s="326"/>
      <c r="J142" s="326"/>
      <c r="K142" s="326"/>
      <c r="L142" s="326"/>
      <c r="M142" s="326"/>
      <c r="N142" s="326"/>
    </row>
    <row r="143" spans="2:14" x14ac:dyDescent="0.25">
      <c r="B143" s="326"/>
      <c r="C143" s="326"/>
      <c r="D143" s="326"/>
      <c r="E143" s="326"/>
      <c r="F143" s="326"/>
      <c r="G143" s="326"/>
      <c r="H143" s="326"/>
      <c r="I143" s="326"/>
      <c r="J143" s="326"/>
      <c r="K143" s="326"/>
      <c r="L143" s="326"/>
      <c r="M143" s="326"/>
      <c r="N143" s="326"/>
    </row>
    <row r="144" spans="2:14" x14ac:dyDescent="0.25">
      <c r="B144" s="326"/>
      <c r="C144" s="326"/>
      <c r="D144" s="326"/>
      <c r="E144" s="326"/>
      <c r="F144" s="326"/>
      <c r="G144" s="326"/>
      <c r="H144" s="326"/>
      <c r="I144" s="326"/>
      <c r="J144" s="326"/>
      <c r="K144" s="326"/>
      <c r="L144" s="326"/>
      <c r="M144" s="326"/>
      <c r="N144" s="326"/>
    </row>
    <row r="145" spans="2:14" x14ac:dyDescent="0.25">
      <c r="B145" s="326"/>
      <c r="C145" s="326"/>
      <c r="D145" s="326"/>
      <c r="E145" s="326"/>
      <c r="F145" s="326"/>
      <c r="G145" s="326"/>
      <c r="H145" s="326"/>
      <c r="I145" s="326"/>
      <c r="J145" s="326"/>
      <c r="K145" s="326"/>
      <c r="L145" s="326"/>
      <c r="M145" s="326"/>
      <c r="N145" s="326"/>
    </row>
    <row r="146" spans="2:14" x14ac:dyDescent="0.25">
      <c r="B146" s="326"/>
      <c r="C146" s="326"/>
      <c r="D146" s="326"/>
      <c r="E146" s="326"/>
      <c r="F146" s="326"/>
      <c r="G146" s="326"/>
      <c r="H146" s="326"/>
      <c r="I146" s="326"/>
      <c r="J146" s="326"/>
      <c r="K146" s="326"/>
      <c r="L146" s="326"/>
      <c r="M146" s="326"/>
      <c r="N146" s="326"/>
    </row>
    <row r="147" spans="2:14" x14ac:dyDescent="0.25">
      <c r="B147" s="326"/>
      <c r="C147" s="326"/>
      <c r="D147" s="326"/>
      <c r="E147" s="326"/>
      <c r="F147" s="326"/>
      <c r="G147" s="326"/>
      <c r="H147" s="326"/>
      <c r="I147" s="326"/>
      <c r="J147" s="326"/>
      <c r="K147" s="326"/>
      <c r="L147" s="326"/>
      <c r="M147" s="326"/>
      <c r="N147" s="326"/>
    </row>
    <row r="148" spans="2:14" x14ac:dyDescent="0.25">
      <c r="B148" s="326"/>
      <c r="C148" s="326"/>
      <c r="D148" s="326"/>
      <c r="E148" s="326"/>
      <c r="F148" s="326"/>
      <c r="G148" s="326"/>
      <c r="H148" s="326"/>
      <c r="I148" s="326"/>
      <c r="J148" s="326"/>
      <c r="K148" s="326"/>
      <c r="L148" s="326"/>
      <c r="M148" s="326"/>
      <c r="N148" s="326"/>
    </row>
    <row r="149" spans="2:14" x14ac:dyDescent="0.25">
      <c r="B149" s="326"/>
      <c r="C149" s="326"/>
      <c r="D149" s="326"/>
      <c r="E149" s="326"/>
      <c r="F149" s="326"/>
      <c r="G149" s="326"/>
      <c r="H149" s="326"/>
      <c r="I149" s="326"/>
      <c r="J149" s="326"/>
      <c r="K149" s="326"/>
      <c r="L149" s="326"/>
      <c r="M149" s="326"/>
      <c r="N149" s="326"/>
    </row>
    <row r="150" spans="2:14" x14ac:dyDescent="0.25">
      <c r="B150" s="326"/>
      <c r="C150" s="326"/>
      <c r="D150" s="326"/>
      <c r="E150" s="326"/>
      <c r="F150" s="326"/>
      <c r="G150" s="326"/>
      <c r="H150" s="326"/>
      <c r="I150" s="326"/>
      <c r="J150" s="326"/>
      <c r="K150" s="326"/>
      <c r="L150" s="326"/>
      <c r="M150" s="326"/>
      <c r="N150" s="326"/>
    </row>
    <row r="151" spans="2:14" x14ac:dyDescent="0.25">
      <c r="B151" s="326"/>
      <c r="C151" s="326"/>
      <c r="D151" s="326"/>
      <c r="E151" s="326"/>
      <c r="F151" s="326"/>
      <c r="G151" s="326"/>
      <c r="H151" s="326"/>
      <c r="I151" s="326"/>
      <c r="J151" s="326"/>
      <c r="K151" s="326"/>
      <c r="L151" s="326"/>
      <c r="M151" s="326"/>
      <c r="N151" s="326"/>
    </row>
    <row r="152" spans="2:14" x14ac:dyDescent="0.25">
      <c r="B152" s="326"/>
      <c r="C152" s="326"/>
      <c r="D152" s="326"/>
      <c r="E152" s="326"/>
      <c r="F152" s="326"/>
      <c r="G152" s="326"/>
      <c r="H152" s="326"/>
      <c r="I152" s="326"/>
      <c r="J152" s="326"/>
      <c r="K152" s="326"/>
      <c r="L152" s="326"/>
      <c r="M152" s="326"/>
      <c r="N152" s="326"/>
    </row>
    <row r="153" spans="2:14" x14ac:dyDescent="0.25">
      <c r="B153" s="326"/>
      <c r="C153" s="326"/>
      <c r="D153" s="326"/>
      <c r="E153" s="326"/>
      <c r="F153" s="326"/>
      <c r="G153" s="326"/>
      <c r="H153" s="326"/>
      <c r="I153" s="326"/>
      <c r="J153" s="326"/>
      <c r="K153" s="326"/>
      <c r="L153" s="326"/>
      <c r="M153" s="326"/>
      <c r="N153" s="326"/>
    </row>
    <row r="154" spans="2:14" x14ac:dyDescent="0.25">
      <c r="B154" s="326"/>
      <c r="C154" s="326"/>
      <c r="D154" s="326"/>
      <c r="E154" s="326"/>
      <c r="F154" s="326"/>
      <c r="G154" s="326"/>
      <c r="H154" s="326"/>
      <c r="I154" s="326"/>
      <c r="J154" s="326"/>
      <c r="K154" s="326"/>
      <c r="L154" s="326"/>
      <c r="M154" s="326"/>
      <c r="N154" s="326"/>
    </row>
    <row r="155" spans="2:14" x14ac:dyDescent="0.25">
      <c r="B155" s="326"/>
      <c r="C155" s="326"/>
      <c r="D155" s="326"/>
      <c r="E155" s="326"/>
      <c r="F155" s="326"/>
      <c r="G155" s="326"/>
      <c r="H155" s="326"/>
      <c r="I155" s="326"/>
      <c r="J155" s="326"/>
      <c r="K155" s="326"/>
      <c r="L155" s="326"/>
      <c r="M155" s="326"/>
      <c r="N155" s="326"/>
    </row>
    <row r="156" spans="2:14" x14ac:dyDescent="0.25"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</row>
    <row r="157" spans="2:14" x14ac:dyDescent="0.25">
      <c r="B157" s="326"/>
      <c r="C157" s="326"/>
      <c r="D157" s="326"/>
      <c r="E157" s="326"/>
      <c r="F157" s="326"/>
      <c r="G157" s="326"/>
      <c r="H157" s="326"/>
      <c r="I157" s="326"/>
      <c r="J157" s="326"/>
      <c r="K157" s="326"/>
      <c r="L157" s="326"/>
      <c r="M157" s="326"/>
      <c r="N157" s="326"/>
    </row>
    <row r="158" spans="2:14" x14ac:dyDescent="0.25">
      <c r="B158" s="326"/>
      <c r="C158" s="326"/>
      <c r="D158" s="326"/>
      <c r="E158" s="326"/>
      <c r="F158" s="326"/>
      <c r="G158" s="326"/>
      <c r="H158" s="326"/>
      <c r="I158" s="326"/>
      <c r="J158" s="326"/>
      <c r="K158" s="326"/>
      <c r="L158" s="326"/>
      <c r="M158" s="326"/>
      <c r="N158" s="326"/>
    </row>
    <row r="159" spans="2:14" x14ac:dyDescent="0.25">
      <c r="B159" s="326"/>
      <c r="C159" s="326"/>
      <c r="D159" s="326"/>
      <c r="E159" s="326"/>
      <c r="F159" s="326"/>
      <c r="G159" s="326"/>
      <c r="H159" s="326"/>
      <c r="I159" s="326"/>
      <c r="J159" s="326"/>
      <c r="K159" s="326"/>
      <c r="L159" s="326"/>
      <c r="M159" s="326"/>
      <c r="N159" s="326"/>
    </row>
    <row r="160" spans="2:14" x14ac:dyDescent="0.25">
      <c r="B160" s="326"/>
      <c r="C160" s="326"/>
      <c r="D160" s="326"/>
      <c r="E160" s="326"/>
      <c r="F160" s="326"/>
      <c r="G160" s="326"/>
      <c r="H160" s="326"/>
      <c r="I160" s="326"/>
      <c r="J160" s="326"/>
      <c r="K160" s="326"/>
      <c r="L160" s="326"/>
      <c r="M160" s="326"/>
      <c r="N160" s="326"/>
    </row>
    <row r="161" spans="2:14" x14ac:dyDescent="0.25">
      <c r="B161" s="326"/>
      <c r="C161" s="326"/>
      <c r="D161" s="326"/>
      <c r="E161" s="326"/>
      <c r="F161" s="326"/>
      <c r="G161" s="326"/>
      <c r="H161" s="326"/>
      <c r="I161" s="326"/>
      <c r="J161" s="326"/>
      <c r="K161" s="326"/>
      <c r="L161" s="326"/>
      <c r="M161" s="326"/>
      <c r="N161" s="326"/>
    </row>
    <row r="162" spans="2:14" x14ac:dyDescent="0.25">
      <c r="B162" s="326"/>
      <c r="C162" s="326"/>
      <c r="D162" s="326"/>
      <c r="E162" s="326"/>
      <c r="F162" s="326"/>
      <c r="G162" s="326"/>
      <c r="H162" s="326"/>
      <c r="I162" s="326"/>
      <c r="J162" s="326"/>
      <c r="K162" s="326"/>
      <c r="L162" s="326"/>
      <c r="M162" s="326"/>
      <c r="N162" s="326"/>
    </row>
    <row r="163" spans="2:14" x14ac:dyDescent="0.25">
      <c r="B163" s="326"/>
      <c r="C163" s="326"/>
      <c r="D163" s="326"/>
      <c r="E163" s="326"/>
      <c r="F163" s="326"/>
      <c r="G163" s="326"/>
      <c r="H163" s="326"/>
      <c r="I163" s="326"/>
      <c r="J163" s="326"/>
      <c r="K163" s="326"/>
      <c r="L163" s="326"/>
      <c r="M163" s="326"/>
      <c r="N163" s="326"/>
    </row>
    <row r="164" spans="2:14" x14ac:dyDescent="0.25">
      <c r="B164" s="326"/>
      <c r="C164" s="326"/>
      <c r="D164" s="326"/>
      <c r="E164" s="326"/>
      <c r="F164" s="326"/>
      <c r="G164" s="326"/>
      <c r="H164" s="326"/>
      <c r="I164" s="326"/>
      <c r="J164" s="326"/>
      <c r="K164" s="326"/>
      <c r="L164" s="326"/>
      <c r="M164" s="326"/>
      <c r="N164" s="326"/>
    </row>
    <row r="165" spans="2:14" x14ac:dyDescent="0.25">
      <c r="B165" s="326"/>
      <c r="C165" s="326"/>
      <c r="D165" s="326"/>
      <c r="E165" s="326"/>
      <c r="F165" s="326"/>
      <c r="G165" s="326"/>
      <c r="H165" s="326"/>
      <c r="I165" s="326"/>
      <c r="J165" s="326"/>
      <c r="K165" s="326"/>
      <c r="L165" s="326"/>
      <c r="M165" s="326"/>
      <c r="N165" s="326"/>
    </row>
    <row r="166" spans="2:14" x14ac:dyDescent="0.25">
      <c r="B166" s="326"/>
      <c r="C166" s="326"/>
      <c r="D166" s="326"/>
      <c r="E166" s="326"/>
      <c r="F166" s="326"/>
      <c r="G166" s="326"/>
      <c r="H166" s="326"/>
      <c r="I166" s="326"/>
      <c r="J166" s="326"/>
      <c r="K166" s="326"/>
      <c r="L166" s="326"/>
      <c r="M166" s="326"/>
      <c r="N166" s="326"/>
    </row>
    <row r="167" spans="2:14" x14ac:dyDescent="0.25">
      <c r="B167" s="326"/>
      <c r="C167" s="326"/>
      <c r="D167" s="326"/>
      <c r="E167" s="326"/>
      <c r="F167" s="326"/>
      <c r="G167" s="326"/>
      <c r="H167" s="326"/>
      <c r="I167" s="326"/>
      <c r="J167" s="326"/>
      <c r="K167" s="326"/>
      <c r="L167" s="326"/>
      <c r="M167" s="326"/>
      <c r="N167" s="326"/>
    </row>
    <row r="168" spans="2:14" x14ac:dyDescent="0.25"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</row>
    <row r="169" spans="2:14" x14ac:dyDescent="0.25">
      <c r="B169" s="326"/>
      <c r="C169" s="326"/>
      <c r="D169" s="326"/>
      <c r="E169" s="326"/>
      <c r="F169" s="326"/>
      <c r="G169" s="326"/>
      <c r="H169" s="326"/>
      <c r="I169" s="326"/>
      <c r="J169" s="326"/>
      <c r="K169" s="326"/>
      <c r="L169" s="326"/>
      <c r="M169" s="326"/>
      <c r="N169" s="326"/>
    </row>
    <row r="170" spans="2:14" x14ac:dyDescent="0.25">
      <c r="B170" s="326"/>
      <c r="C170" s="326"/>
      <c r="D170" s="326"/>
      <c r="E170" s="326"/>
      <c r="F170" s="326"/>
      <c r="G170" s="326"/>
      <c r="H170" s="326"/>
      <c r="I170" s="326"/>
      <c r="J170" s="326"/>
      <c r="K170" s="326"/>
      <c r="L170" s="326"/>
      <c r="M170" s="326"/>
      <c r="N170" s="326"/>
    </row>
    <row r="171" spans="2:14" x14ac:dyDescent="0.25">
      <c r="B171" s="326"/>
      <c r="C171" s="326"/>
      <c r="D171" s="326"/>
      <c r="E171" s="326"/>
      <c r="F171" s="326"/>
      <c r="G171" s="326"/>
      <c r="H171" s="326"/>
      <c r="I171" s="326"/>
      <c r="J171" s="326"/>
      <c r="K171" s="326"/>
      <c r="L171" s="326"/>
      <c r="M171" s="326"/>
      <c r="N171" s="326"/>
    </row>
    <row r="172" spans="2:14" x14ac:dyDescent="0.25">
      <c r="B172" s="326"/>
      <c r="C172" s="326"/>
      <c r="D172" s="326"/>
      <c r="E172" s="326"/>
      <c r="F172" s="326"/>
      <c r="G172" s="326"/>
      <c r="H172" s="326"/>
      <c r="I172" s="326"/>
      <c r="J172" s="326"/>
      <c r="K172" s="326"/>
      <c r="L172" s="326"/>
      <c r="M172" s="326"/>
      <c r="N172" s="326"/>
    </row>
    <row r="173" spans="2:14" x14ac:dyDescent="0.25">
      <c r="B173" s="326"/>
      <c r="C173" s="326"/>
      <c r="D173" s="326"/>
      <c r="E173" s="326"/>
      <c r="F173" s="326"/>
      <c r="G173" s="326"/>
      <c r="H173" s="326"/>
      <c r="I173" s="326"/>
      <c r="J173" s="326"/>
      <c r="K173" s="326"/>
      <c r="L173" s="326"/>
      <c r="M173" s="326"/>
      <c r="N173" s="326"/>
    </row>
    <row r="174" spans="2:14" x14ac:dyDescent="0.25">
      <c r="B174" s="326"/>
      <c r="C174" s="326"/>
      <c r="D174" s="326"/>
      <c r="E174" s="326"/>
      <c r="F174" s="326"/>
      <c r="G174" s="326"/>
      <c r="H174" s="326"/>
      <c r="I174" s="326"/>
      <c r="J174" s="326"/>
      <c r="K174" s="326"/>
      <c r="L174" s="326"/>
      <c r="M174" s="326"/>
      <c r="N174" s="326"/>
    </row>
    <row r="175" spans="2:14" x14ac:dyDescent="0.25">
      <c r="B175" s="326"/>
      <c r="C175" s="326"/>
      <c r="D175" s="326"/>
      <c r="E175" s="326"/>
      <c r="F175" s="326"/>
      <c r="G175" s="326"/>
      <c r="H175" s="326"/>
      <c r="I175" s="326"/>
      <c r="J175" s="326"/>
      <c r="K175" s="326"/>
      <c r="L175" s="326"/>
      <c r="M175" s="326"/>
      <c r="N175" s="326"/>
    </row>
    <row r="176" spans="2:14" x14ac:dyDescent="0.25">
      <c r="B176" s="326"/>
      <c r="C176" s="326"/>
      <c r="D176" s="326"/>
      <c r="E176" s="326"/>
      <c r="F176" s="326"/>
      <c r="G176" s="326"/>
      <c r="H176" s="326"/>
      <c r="I176" s="326"/>
      <c r="J176" s="326"/>
      <c r="K176" s="326"/>
      <c r="L176" s="326"/>
      <c r="M176" s="326"/>
      <c r="N176" s="326"/>
    </row>
    <row r="177" spans="2:14" x14ac:dyDescent="0.25">
      <c r="B177" s="326"/>
      <c r="C177" s="326"/>
      <c r="D177" s="326"/>
      <c r="E177" s="326"/>
      <c r="F177" s="326"/>
      <c r="G177" s="326"/>
      <c r="H177" s="326"/>
      <c r="I177" s="326"/>
      <c r="J177" s="326"/>
      <c r="K177" s="326"/>
      <c r="L177" s="326"/>
      <c r="M177" s="326"/>
      <c r="N177" s="326"/>
    </row>
    <row r="178" spans="2:14" x14ac:dyDescent="0.25">
      <c r="B178" s="326"/>
      <c r="C178" s="326"/>
      <c r="D178" s="326"/>
      <c r="E178" s="326"/>
      <c r="F178" s="326"/>
      <c r="G178" s="326"/>
      <c r="H178" s="326"/>
      <c r="I178" s="326"/>
      <c r="J178" s="326"/>
      <c r="K178" s="326"/>
      <c r="L178" s="326"/>
      <c r="M178" s="326"/>
      <c r="N178" s="326"/>
    </row>
    <row r="179" spans="2:14" x14ac:dyDescent="0.25">
      <c r="B179" s="326"/>
      <c r="C179" s="326"/>
      <c r="D179" s="326"/>
      <c r="E179" s="326"/>
      <c r="F179" s="326"/>
      <c r="G179" s="326"/>
      <c r="H179" s="326"/>
      <c r="I179" s="326"/>
      <c r="J179" s="326"/>
      <c r="K179" s="326"/>
      <c r="L179" s="326"/>
      <c r="M179" s="326"/>
      <c r="N179" s="326"/>
    </row>
    <row r="180" spans="2:14" x14ac:dyDescent="0.25">
      <c r="B180" s="326"/>
      <c r="C180" s="326"/>
      <c r="D180" s="326"/>
      <c r="E180" s="326"/>
      <c r="F180" s="326"/>
      <c r="G180" s="326"/>
      <c r="H180" s="326"/>
      <c r="I180" s="326"/>
      <c r="J180" s="326"/>
      <c r="K180" s="326"/>
      <c r="L180" s="326"/>
      <c r="M180" s="326"/>
      <c r="N180" s="326"/>
    </row>
    <row r="181" spans="2:14" x14ac:dyDescent="0.25">
      <c r="B181" s="326"/>
      <c r="C181" s="326"/>
      <c r="D181" s="326"/>
      <c r="E181" s="326"/>
      <c r="F181" s="326"/>
      <c r="G181" s="326"/>
      <c r="H181" s="326"/>
      <c r="I181" s="326"/>
      <c r="J181" s="326"/>
      <c r="K181" s="326"/>
      <c r="L181" s="326"/>
      <c r="M181" s="326"/>
      <c r="N181" s="326"/>
    </row>
    <row r="182" spans="2:14" x14ac:dyDescent="0.25">
      <c r="B182" s="326"/>
      <c r="C182" s="326"/>
      <c r="D182" s="326"/>
      <c r="E182" s="326"/>
      <c r="F182" s="326"/>
      <c r="G182" s="326"/>
      <c r="H182" s="326"/>
      <c r="I182" s="326"/>
      <c r="J182" s="326"/>
      <c r="K182" s="326"/>
      <c r="L182" s="326"/>
      <c r="M182" s="326"/>
      <c r="N182" s="326"/>
    </row>
    <row r="183" spans="2:14" x14ac:dyDescent="0.25">
      <c r="B183" s="326"/>
      <c r="C183" s="326"/>
      <c r="D183" s="326"/>
      <c r="E183" s="326"/>
      <c r="F183" s="326"/>
      <c r="G183" s="326"/>
      <c r="H183" s="326"/>
      <c r="I183" s="326"/>
      <c r="J183" s="326"/>
      <c r="K183" s="326"/>
      <c r="L183" s="326"/>
      <c r="M183" s="326"/>
      <c r="N183" s="326"/>
    </row>
    <row r="184" spans="2:14" x14ac:dyDescent="0.25">
      <c r="B184" s="326"/>
      <c r="C184" s="326"/>
      <c r="D184" s="326"/>
      <c r="E184" s="326"/>
      <c r="F184" s="326"/>
      <c r="G184" s="326"/>
      <c r="H184" s="326"/>
      <c r="I184" s="326"/>
      <c r="J184" s="326"/>
      <c r="K184" s="326"/>
      <c r="L184" s="326"/>
      <c r="M184" s="326"/>
      <c r="N184" s="326"/>
    </row>
    <row r="185" spans="2:14" x14ac:dyDescent="0.25">
      <c r="B185" s="326"/>
      <c r="C185" s="326"/>
      <c r="D185" s="326"/>
      <c r="E185" s="326"/>
      <c r="F185" s="326"/>
      <c r="G185" s="326"/>
      <c r="H185" s="326"/>
      <c r="I185" s="326"/>
      <c r="J185" s="326"/>
      <c r="K185" s="326"/>
      <c r="L185" s="326"/>
      <c r="M185" s="326"/>
      <c r="N185" s="326"/>
    </row>
    <row r="186" spans="2:14" x14ac:dyDescent="0.25">
      <c r="B186" s="326"/>
      <c r="C186" s="326"/>
      <c r="D186" s="326"/>
      <c r="E186" s="326"/>
      <c r="F186" s="326"/>
      <c r="G186" s="326"/>
      <c r="H186" s="326"/>
      <c r="I186" s="326"/>
      <c r="J186" s="326"/>
      <c r="K186" s="326"/>
      <c r="L186" s="326"/>
      <c r="M186" s="326"/>
      <c r="N186" s="326"/>
    </row>
    <row r="187" spans="2:14" x14ac:dyDescent="0.25">
      <c r="B187" s="326"/>
      <c r="C187" s="326"/>
      <c r="D187" s="326"/>
      <c r="E187" s="326"/>
      <c r="F187" s="326"/>
      <c r="G187" s="326"/>
      <c r="H187" s="326"/>
      <c r="I187" s="326"/>
      <c r="J187" s="326"/>
      <c r="K187" s="326"/>
      <c r="L187" s="326"/>
      <c r="M187" s="326"/>
      <c r="N187" s="326"/>
    </row>
    <row r="188" spans="2:14" x14ac:dyDescent="0.25">
      <c r="B188" s="326"/>
      <c r="C188" s="326"/>
      <c r="D188" s="326"/>
      <c r="E188" s="326"/>
      <c r="F188" s="326"/>
      <c r="G188" s="326"/>
      <c r="H188" s="326"/>
      <c r="I188" s="326"/>
      <c r="J188" s="326"/>
      <c r="K188" s="326"/>
      <c r="L188" s="326"/>
      <c r="M188" s="326"/>
      <c r="N188" s="326"/>
    </row>
    <row r="189" spans="2:14" x14ac:dyDescent="0.25">
      <c r="B189" s="326"/>
      <c r="C189" s="326"/>
      <c r="D189" s="326"/>
      <c r="E189" s="326"/>
      <c r="F189" s="326"/>
      <c r="G189" s="326"/>
      <c r="H189" s="326"/>
      <c r="I189" s="326"/>
      <c r="J189" s="326"/>
      <c r="K189" s="326"/>
      <c r="L189" s="326"/>
      <c r="M189" s="326"/>
      <c r="N189" s="326"/>
    </row>
    <row r="190" spans="2:14" x14ac:dyDescent="0.25">
      <c r="B190" s="326"/>
      <c r="C190" s="326"/>
      <c r="D190" s="326"/>
      <c r="E190" s="326"/>
      <c r="F190" s="326"/>
      <c r="G190" s="326"/>
      <c r="H190" s="326"/>
      <c r="I190" s="326"/>
      <c r="J190" s="326"/>
      <c r="K190" s="326"/>
      <c r="L190" s="326"/>
      <c r="M190" s="326"/>
      <c r="N190" s="326"/>
    </row>
    <row r="191" spans="2:14" x14ac:dyDescent="0.25">
      <c r="B191" s="326"/>
      <c r="C191" s="326"/>
      <c r="D191" s="326"/>
      <c r="E191" s="326"/>
      <c r="F191" s="326"/>
      <c r="G191" s="326"/>
      <c r="H191" s="326"/>
      <c r="I191" s="326"/>
      <c r="J191" s="326"/>
      <c r="K191" s="326"/>
      <c r="L191" s="326"/>
      <c r="M191" s="326"/>
      <c r="N191" s="326"/>
    </row>
    <row r="192" spans="2:14" x14ac:dyDescent="0.25">
      <c r="B192" s="326"/>
      <c r="C192" s="326"/>
      <c r="D192" s="326"/>
      <c r="E192" s="326"/>
      <c r="F192" s="326"/>
      <c r="G192" s="326"/>
      <c r="H192" s="326"/>
      <c r="I192" s="326"/>
      <c r="J192" s="326"/>
      <c r="K192" s="326"/>
      <c r="L192" s="326"/>
      <c r="M192" s="326"/>
      <c r="N192" s="326"/>
    </row>
    <row r="193" spans="2:14" x14ac:dyDescent="0.25">
      <c r="B193" s="326"/>
      <c r="C193" s="326"/>
      <c r="D193" s="326"/>
      <c r="E193" s="326"/>
      <c r="F193" s="326"/>
      <c r="G193" s="326"/>
      <c r="H193" s="326"/>
      <c r="I193" s="326"/>
      <c r="J193" s="326"/>
      <c r="K193" s="326"/>
      <c r="L193" s="326"/>
      <c r="M193" s="326"/>
      <c r="N193" s="326"/>
    </row>
    <row r="194" spans="2:14" x14ac:dyDescent="0.25">
      <c r="B194" s="326"/>
      <c r="C194" s="326"/>
      <c r="D194" s="326"/>
      <c r="E194" s="326"/>
      <c r="F194" s="326"/>
      <c r="G194" s="326"/>
      <c r="H194" s="326"/>
      <c r="I194" s="326"/>
      <c r="J194" s="326"/>
      <c r="K194" s="326"/>
      <c r="L194" s="326"/>
      <c r="M194" s="326"/>
      <c r="N194" s="326"/>
    </row>
    <row r="195" spans="2:14" x14ac:dyDescent="0.25">
      <c r="B195" s="326"/>
      <c r="C195" s="326"/>
      <c r="D195" s="326"/>
      <c r="E195" s="326"/>
      <c r="F195" s="326"/>
      <c r="G195" s="326"/>
      <c r="H195" s="326"/>
      <c r="I195" s="326"/>
      <c r="J195" s="326"/>
      <c r="K195" s="326"/>
      <c r="L195" s="326"/>
      <c r="M195" s="326"/>
      <c r="N195" s="326"/>
    </row>
    <row r="196" spans="2:14" x14ac:dyDescent="0.25">
      <c r="B196" s="326"/>
      <c r="C196" s="326"/>
      <c r="D196" s="326"/>
      <c r="E196" s="326"/>
      <c r="F196" s="326"/>
      <c r="G196" s="326"/>
      <c r="H196" s="326"/>
      <c r="I196" s="326"/>
      <c r="J196" s="326"/>
      <c r="K196" s="326"/>
      <c r="L196" s="326"/>
      <c r="M196" s="326"/>
      <c r="N196" s="326"/>
    </row>
    <row r="197" spans="2:14" x14ac:dyDescent="0.25">
      <c r="B197" s="326"/>
      <c r="C197" s="326"/>
      <c r="D197" s="326"/>
      <c r="E197" s="326"/>
      <c r="F197" s="326"/>
      <c r="G197" s="326"/>
      <c r="H197" s="326"/>
      <c r="I197" s="326"/>
      <c r="J197" s="326"/>
      <c r="K197" s="326"/>
      <c r="L197" s="326"/>
      <c r="M197" s="326"/>
      <c r="N197" s="326"/>
    </row>
    <row r="198" spans="2:14" x14ac:dyDescent="0.25">
      <c r="B198" s="326"/>
      <c r="C198" s="326"/>
      <c r="D198" s="326"/>
      <c r="E198" s="326"/>
      <c r="F198" s="326"/>
      <c r="G198" s="326"/>
      <c r="H198" s="326"/>
      <c r="I198" s="326"/>
      <c r="J198" s="326"/>
      <c r="K198" s="326"/>
      <c r="L198" s="326"/>
      <c r="M198" s="326"/>
      <c r="N198" s="326"/>
    </row>
    <row r="199" spans="2:14" x14ac:dyDescent="0.25">
      <c r="B199" s="326"/>
      <c r="C199" s="326"/>
      <c r="D199" s="326"/>
      <c r="E199" s="326"/>
      <c r="F199" s="326"/>
      <c r="G199" s="326"/>
      <c r="H199" s="326"/>
      <c r="I199" s="326"/>
      <c r="J199" s="326"/>
      <c r="K199" s="326"/>
      <c r="L199" s="326"/>
      <c r="M199" s="326"/>
      <c r="N199" s="326"/>
    </row>
    <row r="200" spans="2:14" x14ac:dyDescent="0.25">
      <c r="B200" s="326"/>
      <c r="C200" s="326"/>
      <c r="D200" s="326"/>
      <c r="E200" s="326"/>
      <c r="F200" s="326"/>
      <c r="G200" s="326"/>
      <c r="H200" s="326"/>
      <c r="I200" s="326"/>
      <c r="J200" s="326"/>
      <c r="K200" s="326"/>
      <c r="L200" s="326"/>
      <c r="M200" s="326"/>
      <c r="N200" s="326"/>
    </row>
    <row r="201" spans="2:14" x14ac:dyDescent="0.25">
      <c r="B201" s="326"/>
      <c r="C201" s="326"/>
      <c r="D201" s="326"/>
      <c r="E201" s="326"/>
      <c r="F201" s="326"/>
      <c r="G201" s="326"/>
      <c r="H201" s="326"/>
      <c r="I201" s="326"/>
      <c r="J201" s="326"/>
      <c r="K201" s="326"/>
      <c r="L201" s="326"/>
      <c r="M201" s="326"/>
      <c r="N201" s="326"/>
    </row>
    <row r="202" spans="2:14" x14ac:dyDescent="0.25">
      <c r="B202" s="326"/>
      <c r="C202" s="326"/>
      <c r="D202" s="326"/>
      <c r="E202" s="326"/>
      <c r="F202" s="326"/>
      <c r="G202" s="326"/>
      <c r="H202" s="326"/>
      <c r="I202" s="326"/>
      <c r="J202" s="326"/>
      <c r="K202" s="326"/>
      <c r="L202" s="326"/>
      <c r="M202" s="326"/>
      <c r="N202" s="326"/>
    </row>
    <row r="203" spans="2:14" x14ac:dyDescent="0.25">
      <c r="B203" s="326"/>
      <c r="C203" s="326"/>
      <c r="D203" s="326"/>
      <c r="E203" s="326"/>
      <c r="F203" s="326"/>
      <c r="G203" s="326"/>
      <c r="H203" s="326"/>
      <c r="I203" s="326"/>
      <c r="J203" s="326"/>
      <c r="K203" s="326"/>
      <c r="L203" s="326"/>
      <c r="M203" s="326"/>
      <c r="N203" s="326"/>
    </row>
    <row r="204" spans="2:14" x14ac:dyDescent="0.25">
      <c r="B204" s="326"/>
      <c r="C204" s="326"/>
      <c r="D204" s="326"/>
      <c r="E204" s="326"/>
      <c r="F204" s="326"/>
      <c r="G204" s="326"/>
      <c r="H204" s="326"/>
      <c r="I204" s="326"/>
      <c r="J204" s="326"/>
      <c r="K204" s="326"/>
      <c r="L204" s="326"/>
      <c r="M204" s="326"/>
      <c r="N204" s="326"/>
    </row>
    <row r="205" spans="2:14" x14ac:dyDescent="0.25">
      <c r="B205" s="326"/>
      <c r="C205" s="326"/>
      <c r="D205" s="326"/>
      <c r="E205" s="326"/>
      <c r="F205" s="326"/>
      <c r="G205" s="326"/>
      <c r="H205" s="326"/>
      <c r="I205" s="326"/>
      <c r="J205" s="326"/>
      <c r="K205" s="326"/>
      <c r="L205" s="326"/>
      <c r="M205" s="326"/>
      <c r="N205" s="326"/>
    </row>
    <row r="206" spans="2:14" x14ac:dyDescent="0.25">
      <c r="B206" s="326"/>
      <c r="C206" s="326"/>
      <c r="D206" s="326"/>
      <c r="E206" s="326"/>
      <c r="F206" s="326"/>
      <c r="G206" s="326"/>
      <c r="H206" s="326"/>
      <c r="I206" s="326"/>
      <c r="J206" s="326"/>
      <c r="K206" s="326"/>
      <c r="L206" s="326"/>
      <c r="M206" s="326"/>
      <c r="N206" s="326"/>
    </row>
    <row r="207" spans="2:14" x14ac:dyDescent="0.25">
      <c r="B207" s="326"/>
      <c r="C207" s="326"/>
      <c r="D207" s="326"/>
      <c r="E207" s="326"/>
      <c r="F207" s="326"/>
      <c r="G207" s="326"/>
      <c r="H207" s="326"/>
      <c r="I207" s="326"/>
      <c r="J207" s="326"/>
      <c r="K207" s="326"/>
      <c r="L207" s="326"/>
      <c r="M207" s="326"/>
      <c r="N207" s="326"/>
    </row>
    <row r="208" spans="2:14" x14ac:dyDescent="0.25">
      <c r="B208" s="326"/>
      <c r="C208" s="326"/>
      <c r="D208" s="326"/>
      <c r="E208" s="326"/>
      <c r="F208" s="326"/>
      <c r="G208" s="326"/>
      <c r="H208" s="326"/>
      <c r="I208" s="326"/>
      <c r="J208" s="326"/>
      <c r="K208" s="326"/>
      <c r="L208" s="326"/>
      <c r="M208" s="326"/>
      <c r="N208" s="326"/>
    </row>
    <row r="209" spans="2:14" x14ac:dyDescent="0.25">
      <c r="B209" s="326"/>
      <c r="C209" s="326"/>
      <c r="D209" s="326"/>
      <c r="E209" s="326"/>
      <c r="F209" s="326"/>
      <c r="G209" s="326"/>
      <c r="H209" s="326"/>
      <c r="I209" s="326"/>
      <c r="J209" s="326"/>
      <c r="K209" s="326"/>
      <c r="L209" s="326"/>
      <c r="M209" s="326"/>
      <c r="N209" s="326"/>
    </row>
    <row r="210" spans="2:14" x14ac:dyDescent="0.25">
      <c r="B210" s="326"/>
      <c r="C210" s="326"/>
      <c r="D210" s="326"/>
      <c r="E210" s="326"/>
      <c r="F210" s="326"/>
      <c r="G210" s="326"/>
      <c r="H210" s="326"/>
      <c r="I210" s="326"/>
      <c r="J210" s="326"/>
      <c r="K210" s="326"/>
      <c r="L210" s="326"/>
      <c r="M210" s="326"/>
      <c r="N210" s="326"/>
    </row>
    <row r="211" spans="2:14" x14ac:dyDescent="0.25">
      <c r="B211" s="326"/>
      <c r="C211" s="326"/>
      <c r="D211" s="326"/>
      <c r="E211" s="326"/>
      <c r="F211" s="326"/>
      <c r="G211" s="326"/>
      <c r="H211" s="326"/>
      <c r="I211" s="326"/>
      <c r="J211" s="326"/>
      <c r="K211" s="326"/>
      <c r="L211" s="326"/>
      <c r="M211" s="326"/>
      <c r="N211" s="326"/>
    </row>
    <row r="212" spans="2:14" x14ac:dyDescent="0.25">
      <c r="B212" s="326"/>
      <c r="C212" s="326"/>
      <c r="D212" s="326"/>
      <c r="E212" s="326"/>
      <c r="F212" s="326"/>
      <c r="G212" s="326"/>
      <c r="H212" s="326"/>
      <c r="I212" s="326"/>
      <c r="J212" s="326"/>
      <c r="K212" s="326"/>
      <c r="L212" s="326"/>
      <c r="M212" s="326"/>
      <c r="N212" s="326"/>
    </row>
    <row r="213" spans="2:14" x14ac:dyDescent="0.25">
      <c r="B213" s="326"/>
      <c r="C213" s="326"/>
      <c r="D213" s="326"/>
      <c r="E213" s="326"/>
      <c r="F213" s="326"/>
      <c r="G213" s="326"/>
      <c r="H213" s="326"/>
      <c r="I213" s="326"/>
      <c r="J213" s="326"/>
      <c r="K213" s="326"/>
      <c r="L213" s="326"/>
      <c r="M213" s="326"/>
      <c r="N213" s="326"/>
    </row>
    <row r="214" spans="2:14" x14ac:dyDescent="0.25">
      <c r="B214" s="326"/>
      <c r="C214" s="326"/>
      <c r="D214" s="326"/>
      <c r="E214" s="326"/>
      <c r="F214" s="326"/>
      <c r="G214" s="326"/>
      <c r="H214" s="326"/>
      <c r="I214" s="326"/>
      <c r="J214" s="326"/>
      <c r="K214" s="326"/>
      <c r="L214" s="326"/>
      <c r="M214" s="326"/>
      <c r="N214" s="326"/>
    </row>
    <row r="215" spans="2:14" x14ac:dyDescent="0.25">
      <c r="B215" s="326"/>
      <c r="C215" s="326"/>
      <c r="D215" s="326"/>
      <c r="E215" s="326"/>
      <c r="F215" s="326"/>
      <c r="G215" s="326"/>
      <c r="H215" s="326"/>
      <c r="I215" s="326"/>
      <c r="J215" s="326"/>
      <c r="K215" s="326"/>
      <c r="L215" s="326"/>
      <c r="M215" s="326"/>
      <c r="N215" s="326"/>
    </row>
    <row r="216" spans="2:14" x14ac:dyDescent="0.25">
      <c r="B216" s="326"/>
      <c r="C216" s="326"/>
      <c r="D216" s="326"/>
      <c r="E216" s="326"/>
      <c r="F216" s="326"/>
      <c r="G216" s="326"/>
      <c r="H216" s="326"/>
      <c r="I216" s="326"/>
      <c r="J216" s="326"/>
      <c r="K216" s="326"/>
      <c r="L216" s="326"/>
      <c r="M216" s="326"/>
      <c r="N216" s="326"/>
    </row>
    <row r="217" spans="2:14" x14ac:dyDescent="0.25">
      <c r="B217" s="326"/>
      <c r="C217" s="326"/>
      <c r="D217" s="326"/>
      <c r="E217" s="326"/>
      <c r="F217" s="326"/>
      <c r="G217" s="326"/>
      <c r="H217" s="326"/>
      <c r="I217" s="326"/>
      <c r="J217" s="326"/>
      <c r="K217" s="326"/>
      <c r="L217" s="326"/>
      <c r="M217" s="326"/>
      <c r="N217" s="326"/>
    </row>
    <row r="218" spans="2:14" x14ac:dyDescent="0.25">
      <c r="B218" s="326"/>
      <c r="C218" s="326"/>
      <c r="D218" s="326"/>
      <c r="E218" s="326"/>
      <c r="F218" s="326"/>
      <c r="G218" s="326"/>
      <c r="H218" s="326"/>
      <c r="I218" s="326"/>
      <c r="J218" s="326"/>
      <c r="K218" s="326"/>
      <c r="L218" s="326"/>
      <c r="M218" s="326"/>
      <c r="N218" s="326"/>
    </row>
    <row r="219" spans="2:14" x14ac:dyDescent="0.25">
      <c r="B219" s="326"/>
      <c r="C219" s="326"/>
      <c r="D219" s="326"/>
      <c r="E219" s="326"/>
      <c r="F219" s="326"/>
      <c r="G219" s="326"/>
      <c r="H219" s="326"/>
      <c r="I219" s="326"/>
      <c r="J219" s="326"/>
      <c r="K219" s="326"/>
      <c r="L219" s="326"/>
      <c r="M219" s="326"/>
      <c r="N219" s="326"/>
    </row>
    <row r="220" spans="2:14" x14ac:dyDescent="0.25">
      <c r="B220" s="326"/>
      <c r="C220" s="326"/>
      <c r="D220" s="326"/>
      <c r="E220" s="326"/>
      <c r="F220" s="326"/>
      <c r="G220" s="326"/>
      <c r="H220" s="326"/>
      <c r="I220" s="326"/>
      <c r="J220" s="326"/>
      <c r="K220" s="326"/>
      <c r="L220" s="326"/>
      <c r="M220" s="326"/>
      <c r="N220" s="326"/>
    </row>
    <row r="221" spans="2:14" x14ac:dyDescent="0.25">
      <c r="B221" s="326"/>
      <c r="C221" s="326"/>
      <c r="D221" s="326"/>
      <c r="E221" s="326"/>
      <c r="F221" s="326"/>
      <c r="G221" s="326"/>
      <c r="H221" s="326"/>
      <c r="I221" s="326"/>
      <c r="J221" s="326"/>
      <c r="K221" s="326"/>
      <c r="L221" s="326"/>
      <c r="M221" s="326"/>
      <c r="N221" s="326"/>
    </row>
    <row r="222" spans="2:14" x14ac:dyDescent="0.25">
      <c r="B222" s="326"/>
      <c r="C222" s="326"/>
      <c r="D222" s="326"/>
      <c r="E222" s="326"/>
      <c r="F222" s="326"/>
      <c r="G222" s="326"/>
      <c r="H222" s="326"/>
      <c r="I222" s="326"/>
      <c r="J222" s="326"/>
      <c r="K222" s="326"/>
      <c r="L222" s="326"/>
      <c r="M222" s="326"/>
      <c r="N222" s="326"/>
    </row>
    <row r="223" spans="2:14" x14ac:dyDescent="0.25">
      <c r="B223" s="326"/>
      <c r="C223" s="326"/>
      <c r="D223" s="326"/>
      <c r="E223" s="326"/>
      <c r="F223" s="326"/>
      <c r="G223" s="326"/>
      <c r="H223" s="326"/>
      <c r="I223" s="326"/>
      <c r="J223" s="326"/>
      <c r="K223" s="326"/>
      <c r="L223" s="326"/>
      <c r="M223" s="326"/>
      <c r="N223" s="326"/>
    </row>
    <row r="224" spans="2:14" x14ac:dyDescent="0.25">
      <c r="B224" s="326"/>
      <c r="C224" s="326"/>
      <c r="D224" s="326"/>
      <c r="E224" s="326"/>
      <c r="F224" s="326"/>
      <c r="G224" s="326"/>
      <c r="H224" s="326"/>
      <c r="I224" s="326"/>
      <c r="J224" s="326"/>
      <c r="K224" s="326"/>
      <c r="L224" s="326"/>
      <c r="M224" s="326"/>
      <c r="N224" s="326"/>
    </row>
    <row r="225" spans="2:14" x14ac:dyDescent="0.25">
      <c r="B225" s="326"/>
      <c r="C225" s="326"/>
      <c r="D225" s="326"/>
      <c r="E225" s="326"/>
      <c r="F225" s="326"/>
      <c r="G225" s="326"/>
      <c r="H225" s="326"/>
      <c r="I225" s="326"/>
      <c r="J225" s="326"/>
      <c r="K225" s="326"/>
      <c r="L225" s="326"/>
      <c r="M225" s="326"/>
      <c r="N225" s="326"/>
    </row>
    <row r="226" spans="2:14" x14ac:dyDescent="0.25">
      <c r="B226" s="326"/>
      <c r="C226" s="326"/>
      <c r="D226" s="326"/>
      <c r="E226" s="326"/>
      <c r="F226" s="326"/>
      <c r="G226" s="326"/>
      <c r="H226" s="326"/>
      <c r="I226" s="326"/>
      <c r="J226" s="326"/>
      <c r="K226" s="326"/>
      <c r="L226" s="326"/>
      <c r="M226" s="326"/>
      <c r="N226" s="326"/>
    </row>
    <row r="227" spans="2:14" x14ac:dyDescent="0.25">
      <c r="B227" s="326"/>
      <c r="C227" s="326"/>
      <c r="D227" s="326"/>
      <c r="E227" s="326"/>
      <c r="F227" s="326"/>
      <c r="G227" s="326"/>
      <c r="H227" s="326"/>
      <c r="I227" s="326"/>
      <c r="J227" s="326"/>
      <c r="K227" s="326"/>
      <c r="L227" s="326"/>
      <c r="M227" s="326"/>
      <c r="N227" s="326"/>
    </row>
    <row r="228" spans="2:14" x14ac:dyDescent="0.25">
      <c r="B228" s="326"/>
      <c r="C228" s="326"/>
      <c r="D228" s="326"/>
      <c r="E228" s="326"/>
      <c r="F228" s="326"/>
      <c r="G228" s="326"/>
      <c r="H228" s="326"/>
      <c r="I228" s="326"/>
      <c r="J228" s="326"/>
      <c r="K228" s="326"/>
      <c r="L228" s="326"/>
      <c r="M228" s="326"/>
      <c r="N228" s="326"/>
    </row>
    <row r="229" spans="2:14" x14ac:dyDescent="0.25">
      <c r="B229" s="326"/>
      <c r="C229" s="326"/>
      <c r="D229" s="326"/>
      <c r="E229" s="326"/>
      <c r="F229" s="326"/>
      <c r="G229" s="326"/>
      <c r="H229" s="326"/>
      <c r="I229" s="326"/>
      <c r="J229" s="326"/>
      <c r="K229" s="326"/>
      <c r="L229" s="326"/>
      <c r="M229" s="326"/>
      <c r="N229" s="326"/>
    </row>
    <row r="230" spans="2:14" x14ac:dyDescent="0.25">
      <c r="B230" s="326"/>
      <c r="C230" s="326"/>
      <c r="D230" s="326"/>
      <c r="E230" s="326"/>
      <c r="F230" s="326"/>
      <c r="G230" s="326"/>
      <c r="H230" s="326"/>
      <c r="I230" s="326"/>
      <c r="J230" s="326"/>
      <c r="K230" s="326"/>
      <c r="L230" s="326"/>
      <c r="M230" s="326"/>
      <c r="N230" s="326"/>
    </row>
    <row r="231" spans="2:14" x14ac:dyDescent="0.25">
      <c r="B231" s="326"/>
      <c r="C231" s="326"/>
      <c r="D231" s="326"/>
      <c r="E231" s="326"/>
      <c r="F231" s="326"/>
      <c r="G231" s="326"/>
      <c r="H231" s="326"/>
      <c r="I231" s="326"/>
      <c r="J231" s="326"/>
      <c r="K231" s="326"/>
      <c r="L231" s="326"/>
      <c r="M231" s="326"/>
      <c r="N231" s="326"/>
    </row>
    <row r="232" spans="2:14" x14ac:dyDescent="0.25">
      <c r="B232" s="326"/>
      <c r="C232" s="326"/>
      <c r="D232" s="326"/>
      <c r="E232" s="326"/>
      <c r="F232" s="326"/>
      <c r="G232" s="326"/>
      <c r="H232" s="326"/>
      <c r="I232" s="326"/>
      <c r="J232" s="326"/>
      <c r="K232" s="326"/>
      <c r="L232" s="326"/>
      <c r="M232" s="326"/>
      <c r="N232" s="326"/>
    </row>
    <row r="233" spans="2:14" x14ac:dyDescent="0.25">
      <c r="B233" s="326"/>
      <c r="C233" s="326"/>
      <c r="D233" s="326"/>
      <c r="E233" s="326"/>
      <c r="F233" s="326"/>
      <c r="G233" s="326"/>
      <c r="H233" s="326"/>
      <c r="I233" s="326"/>
      <c r="J233" s="326"/>
      <c r="K233" s="326"/>
      <c r="L233" s="326"/>
      <c r="M233" s="326"/>
      <c r="N233" s="326"/>
    </row>
    <row r="234" spans="2:14" x14ac:dyDescent="0.25">
      <c r="B234" s="326"/>
      <c r="C234" s="326"/>
      <c r="D234" s="326"/>
      <c r="E234" s="326"/>
      <c r="F234" s="326"/>
      <c r="G234" s="326"/>
      <c r="H234" s="326"/>
      <c r="I234" s="326"/>
      <c r="J234" s="326"/>
      <c r="K234" s="326"/>
      <c r="L234" s="326"/>
      <c r="M234" s="326"/>
      <c r="N234" s="326"/>
    </row>
    <row r="235" spans="2:14" x14ac:dyDescent="0.25">
      <c r="B235" s="326"/>
      <c r="C235" s="326"/>
      <c r="D235" s="326"/>
      <c r="E235" s="326"/>
      <c r="F235" s="326"/>
      <c r="G235" s="326"/>
      <c r="H235" s="326"/>
      <c r="I235" s="326"/>
      <c r="J235" s="326"/>
      <c r="K235" s="326"/>
      <c r="L235" s="326"/>
      <c r="M235" s="326"/>
      <c r="N235" s="326"/>
    </row>
    <row r="236" spans="2:14" x14ac:dyDescent="0.25">
      <c r="B236" s="326"/>
      <c r="C236" s="326"/>
      <c r="D236" s="326"/>
      <c r="E236" s="326"/>
      <c r="F236" s="326"/>
      <c r="G236" s="326"/>
      <c r="H236" s="326"/>
      <c r="I236" s="326"/>
      <c r="J236" s="326"/>
      <c r="K236" s="326"/>
      <c r="L236" s="326"/>
      <c r="M236" s="326"/>
      <c r="N236" s="326"/>
    </row>
    <row r="237" spans="2:14" x14ac:dyDescent="0.25">
      <c r="B237" s="326"/>
      <c r="C237" s="326"/>
      <c r="D237" s="326"/>
      <c r="E237" s="326"/>
      <c r="F237" s="326"/>
      <c r="G237" s="326"/>
      <c r="H237" s="326"/>
      <c r="I237" s="326"/>
      <c r="J237" s="326"/>
      <c r="K237" s="326"/>
      <c r="L237" s="326"/>
      <c r="M237" s="326"/>
      <c r="N237" s="326"/>
    </row>
    <row r="238" spans="2:14" x14ac:dyDescent="0.25">
      <c r="B238" s="326"/>
      <c r="C238" s="326"/>
      <c r="D238" s="326"/>
      <c r="E238" s="326"/>
      <c r="F238" s="326"/>
      <c r="G238" s="326"/>
      <c r="H238" s="326"/>
      <c r="I238" s="326"/>
      <c r="J238" s="326"/>
      <c r="K238" s="326"/>
      <c r="L238" s="326"/>
      <c r="M238" s="326"/>
      <c r="N238" s="326"/>
    </row>
    <row r="239" spans="2:14" x14ac:dyDescent="0.25">
      <c r="B239" s="326"/>
      <c r="C239" s="326"/>
      <c r="D239" s="326"/>
      <c r="E239" s="326"/>
      <c r="F239" s="326"/>
      <c r="G239" s="326"/>
      <c r="H239" s="326"/>
      <c r="I239" s="326"/>
      <c r="J239" s="326"/>
      <c r="K239" s="326"/>
      <c r="L239" s="326"/>
      <c r="M239" s="326"/>
      <c r="N239" s="326"/>
    </row>
    <row r="240" spans="2:14" x14ac:dyDescent="0.25">
      <c r="B240" s="326"/>
      <c r="C240" s="326"/>
      <c r="D240" s="326"/>
      <c r="E240" s="326"/>
      <c r="F240" s="326"/>
      <c r="G240" s="326"/>
      <c r="H240" s="326"/>
      <c r="I240" s="326"/>
      <c r="J240" s="326"/>
      <c r="K240" s="326"/>
      <c r="L240" s="326"/>
      <c r="M240" s="326"/>
      <c r="N240" s="326"/>
    </row>
    <row r="241" spans="2:14" x14ac:dyDescent="0.25">
      <c r="B241" s="326"/>
      <c r="C241" s="326"/>
      <c r="D241" s="326"/>
      <c r="E241" s="326"/>
      <c r="F241" s="326"/>
      <c r="G241" s="326"/>
      <c r="H241" s="326"/>
      <c r="I241" s="326"/>
      <c r="J241" s="326"/>
      <c r="K241" s="326"/>
      <c r="L241" s="326"/>
      <c r="M241" s="326"/>
      <c r="N241" s="326"/>
    </row>
    <row r="242" spans="2:14" x14ac:dyDescent="0.25">
      <c r="B242" s="326"/>
      <c r="C242" s="326"/>
      <c r="D242" s="326"/>
      <c r="E242" s="326"/>
      <c r="F242" s="326"/>
      <c r="G242" s="326"/>
      <c r="H242" s="326"/>
      <c r="I242" s="326"/>
      <c r="J242" s="326"/>
      <c r="K242" s="326"/>
      <c r="L242" s="326"/>
      <c r="M242" s="326"/>
      <c r="N242" s="326"/>
    </row>
    <row r="243" spans="2:14" x14ac:dyDescent="0.25">
      <c r="B243" s="326"/>
      <c r="C243" s="326"/>
      <c r="D243" s="326"/>
      <c r="E243" s="326"/>
      <c r="F243" s="326"/>
      <c r="G243" s="326"/>
      <c r="H243" s="326"/>
      <c r="I243" s="326"/>
      <c r="J243" s="326"/>
      <c r="K243" s="326"/>
      <c r="L243" s="326"/>
      <c r="M243" s="326"/>
      <c r="N243" s="326"/>
    </row>
    <row r="244" spans="2:14" x14ac:dyDescent="0.25">
      <c r="B244" s="326"/>
      <c r="C244" s="326"/>
      <c r="D244" s="326"/>
      <c r="E244" s="326"/>
      <c r="F244" s="326"/>
      <c r="G244" s="326"/>
      <c r="H244" s="326"/>
      <c r="I244" s="326"/>
      <c r="J244" s="326"/>
      <c r="K244" s="326"/>
      <c r="L244" s="326"/>
      <c r="M244" s="326"/>
      <c r="N244" s="326"/>
    </row>
    <row r="245" spans="2:14" x14ac:dyDescent="0.25">
      <c r="B245" s="326"/>
      <c r="C245" s="326"/>
      <c r="D245" s="326"/>
      <c r="E245" s="326"/>
      <c r="F245" s="326"/>
      <c r="G245" s="326"/>
      <c r="H245" s="326"/>
      <c r="I245" s="326"/>
      <c r="J245" s="326"/>
      <c r="K245" s="326"/>
      <c r="L245" s="326"/>
      <c r="M245" s="326"/>
      <c r="N245" s="326"/>
    </row>
    <row r="246" spans="2:14" x14ac:dyDescent="0.25">
      <c r="B246" s="326"/>
      <c r="C246" s="326"/>
      <c r="D246" s="326"/>
      <c r="E246" s="326"/>
      <c r="F246" s="326"/>
      <c r="G246" s="326"/>
      <c r="H246" s="326"/>
      <c r="I246" s="326"/>
      <c r="J246" s="326"/>
      <c r="K246" s="326"/>
      <c r="L246" s="326"/>
      <c r="M246" s="326"/>
      <c r="N246" s="326"/>
    </row>
    <row r="247" spans="2:14" x14ac:dyDescent="0.25">
      <c r="B247" s="326"/>
      <c r="C247" s="326"/>
      <c r="D247" s="326"/>
      <c r="E247" s="326"/>
      <c r="F247" s="326"/>
      <c r="G247" s="326"/>
      <c r="H247" s="326"/>
      <c r="I247" s="326"/>
      <c r="J247" s="326"/>
      <c r="K247" s="326"/>
      <c r="L247" s="326"/>
      <c r="M247" s="326"/>
      <c r="N247" s="326"/>
    </row>
    <row r="248" spans="2:14" x14ac:dyDescent="0.25">
      <c r="B248" s="326"/>
      <c r="C248" s="326"/>
      <c r="D248" s="326"/>
      <c r="E248" s="326"/>
      <c r="F248" s="326"/>
      <c r="G248" s="326"/>
      <c r="H248" s="326"/>
      <c r="I248" s="326"/>
      <c r="J248" s="326"/>
      <c r="K248" s="326"/>
      <c r="L248" s="326"/>
      <c r="M248" s="326"/>
      <c r="N248" s="326"/>
    </row>
    <row r="249" spans="2:14" x14ac:dyDescent="0.25">
      <c r="B249" s="326"/>
      <c r="C249" s="326"/>
      <c r="D249" s="326"/>
      <c r="E249" s="326"/>
      <c r="F249" s="326"/>
      <c r="G249" s="326"/>
      <c r="H249" s="326"/>
      <c r="I249" s="326"/>
      <c r="J249" s="326"/>
      <c r="K249" s="326"/>
      <c r="L249" s="326"/>
      <c r="M249" s="326"/>
      <c r="N249" s="326"/>
    </row>
    <row r="250" spans="2:14" x14ac:dyDescent="0.25">
      <c r="B250" s="326"/>
      <c r="C250" s="326"/>
      <c r="D250" s="326"/>
      <c r="E250" s="326"/>
      <c r="F250" s="326"/>
      <c r="G250" s="326"/>
      <c r="H250" s="326"/>
      <c r="I250" s="326"/>
      <c r="J250" s="326"/>
      <c r="K250" s="326"/>
      <c r="L250" s="326"/>
      <c r="M250" s="326"/>
      <c r="N250" s="326"/>
    </row>
    <row r="251" spans="2:14" x14ac:dyDescent="0.25">
      <c r="B251" s="326"/>
      <c r="C251" s="326"/>
      <c r="D251" s="326"/>
      <c r="E251" s="326"/>
      <c r="F251" s="326"/>
      <c r="G251" s="326"/>
      <c r="H251" s="326"/>
      <c r="I251" s="326"/>
      <c r="J251" s="326"/>
      <c r="K251" s="326"/>
      <c r="L251" s="326"/>
      <c r="M251" s="326"/>
      <c r="N251" s="326"/>
    </row>
    <row r="252" spans="2:14" x14ac:dyDescent="0.25">
      <c r="B252" s="326"/>
      <c r="C252" s="326"/>
      <c r="D252" s="326"/>
      <c r="E252" s="326"/>
      <c r="F252" s="326"/>
      <c r="G252" s="326"/>
      <c r="H252" s="326"/>
      <c r="I252" s="326"/>
      <c r="J252" s="326"/>
      <c r="K252" s="326"/>
      <c r="L252" s="326"/>
      <c r="M252" s="326"/>
      <c r="N252" s="326"/>
    </row>
    <row r="253" spans="2:14" x14ac:dyDescent="0.25">
      <c r="B253" s="326"/>
      <c r="C253" s="326"/>
      <c r="D253" s="326"/>
      <c r="E253" s="326"/>
      <c r="F253" s="326"/>
      <c r="G253" s="326"/>
      <c r="H253" s="326"/>
      <c r="I253" s="326"/>
      <c r="J253" s="326"/>
      <c r="K253" s="326"/>
      <c r="L253" s="326"/>
      <c r="M253" s="326"/>
      <c r="N253" s="326"/>
    </row>
  </sheetData>
  <mergeCells count="80">
    <mergeCell ref="Q40:R40"/>
    <mergeCell ref="S40:T40"/>
    <mergeCell ref="U40:V40"/>
    <mergeCell ref="Q39:R39"/>
    <mergeCell ref="S39:T39"/>
    <mergeCell ref="U39:V39"/>
    <mergeCell ref="C40:D40"/>
    <mergeCell ref="E40:F40"/>
    <mergeCell ref="G40:H40"/>
    <mergeCell ref="I40:J40"/>
    <mergeCell ref="K40:L40"/>
    <mergeCell ref="M40:N40"/>
    <mergeCell ref="O40:P40"/>
    <mergeCell ref="Q38:R38"/>
    <mergeCell ref="S38:T38"/>
    <mergeCell ref="U38:V38"/>
    <mergeCell ref="C39:D39"/>
    <mergeCell ref="E39:F39"/>
    <mergeCell ref="G39:H39"/>
    <mergeCell ref="I39:J39"/>
    <mergeCell ref="K39:L39"/>
    <mergeCell ref="M39:N39"/>
    <mergeCell ref="O39:P39"/>
    <mergeCell ref="B35:C35"/>
    <mergeCell ref="B37:O37"/>
    <mergeCell ref="C38:D38"/>
    <mergeCell ref="E38:F38"/>
    <mergeCell ref="G38:H38"/>
    <mergeCell ref="I38:J38"/>
    <mergeCell ref="K38:L38"/>
    <mergeCell ref="M38:N38"/>
    <mergeCell ref="O38:P38"/>
    <mergeCell ref="B28:C28"/>
    <mergeCell ref="B29:C29"/>
    <mergeCell ref="B31:C31"/>
    <mergeCell ref="B32:C32"/>
    <mergeCell ref="B33:C33"/>
    <mergeCell ref="B34:C34"/>
    <mergeCell ref="B22:C22"/>
    <mergeCell ref="B23:C23"/>
    <mergeCell ref="B24:C24"/>
    <mergeCell ref="B25:C25"/>
    <mergeCell ref="B26:C26"/>
    <mergeCell ref="B27:C27"/>
    <mergeCell ref="M20:N20"/>
    <mergeCell ref="O20:P20"/>
    <mergeCell ref="Q20:R20"/>
    <mergeCell ref="S20:T20"/>
    <mergeCell ref="U20:V20"/>
    <mergeCell ref="B21:C21"/>
    <mergeCell ref="B19:C19"/>
    <mergeCell ref="B20:C20"/>
    <mergeCell ref="E20:F20"/>
    <mergeCell ref="G20:H20"/>
    <mergeCell ref="I20:J20"/>
    <mergeCell ref="K20:L20"/>
    <mergeCell ref="B12:C12"/>
    <mergeCell ref="B13:C13"/>
    <mergeCell ref="B14:C14"/>
    <mergeCell ref="B16:C16"/>
    <mergeCell ref="B17:C17"/>
    <mergeCell ref="B18:C18"/>
    <mergeCell ref="B6:C6"/>
    <mergeCell ref="B7:C7"/>
    <mergeCell ref="B8:C8"/>
    <mergeCell ref="B9:C9"/>
    <mergeCell ref="B10:C10"/>
    <mergeCell ref="B11:C11"/>
    <mergeCell ref="M4:N4"/>
    <mergeCell ref="O4:P4"/>
    <mergeCell ref="Q4:R4"/>
    <mergeCell ref="S4:T4"/>
    <mergeCell ref="U4:V4"/>
    <mergeCell ref="B5:C5"/>
    <mergeCell ref="A1:C2"/>
    <mergeCell ref="B4:C4"/>
    <mergeCell ref="E4:F4"/>
    <mergeCell ref="G4:H4"/>
    <mergeCell ref="I4:J4"/>
    <mergeCell ref="K4:L4"/>
  </mergeCells>
  <conditionalFormatting sqref="E38:N38 W38:XFD38 M39:N40 O38:V40">
    <cfRule type="cellIs" dxfId="11" priority="5" operator="lessThan">
      <formula>1.9999999</formula>
    </cfRule>
    <cfRule type="cellIs" dxfId="10" priority="6" operator="greaterThan">
      <formula>2</formula>
    </cfRule>
  </conditionalFormatting>
  <conditionalFormatting sqref="E39:XFD39">
    <cfRule type="cellIs" dxfId="7" priority="3" operator="lessThan">
      <formula>0.099999</formula>
    </cfRule>
    <cfRule type="cellIs" dxfId="6" priority="4" operator="greaterThan">
      <formula>0.1</formula>
    </cfRule>
  </conditionalFormatting>
  <conditionalFormatting sqref="E40:XFD40">
    <cfRule type="cellIs" dxfId="3" priority="1" operator="lessThan">
      <formula>0.749999</formula>
    </cfRule>
    <cfRule type="cellIs" dxfId="2" priority="2" operator="greaterThan">
      <formula>0.75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21"/>
  <sheetViews>
    <sheetView workbookViewId="0">
      <selection activeCell="K109" sqref="K109"/>
    </sheetView>
  </sheetViews>
  <sheetFormatPr defaultRowHeight="15" x14ac:dyDescent="0.25"/>
  <sheetData>
    <row r="1" spans="1:74" x14ac:dyDescent="0.25">
      <c r="A1" s="327" t="s">
        <v>211</v>
      </c>
      <c r="B1" s="327"/>
      <c r="C1" s="327" t="s">
        <v>212</v>
      </c>
      <c r="D1" s="327"/>
      <c r="E1" s="327"/>
      <c r="F1" s="327"/>
      <c r="G1" s="327"/>
      <c r="H1" s="327"/>
      <c r="I1" s="327"/>
      <c r="J1" s="327"/>
      <c r="K1" s="327"/>
    </row>
    <row r="2" spans="1:74" x14ac:dyDescent="0.25">
      <c r="C2" s="327" t="s">
        <v>213</v>
      </c>
      <c r="D2" s="327"/>
      <c r="E2" s="327"/>
      <c r="F2" s="327"/>
      <c r="G2" s="327"/>
      <c r="H2" s="327"/>
      <c r="I2" s="327"/>
      <c r="J2" s="327"/>
      <c r="K2" s="327"/>
    </row>
    <row r="3" spans="1:74" x14ac:dyDescent="0.25">
      <c r="C3" s="327" t="s">
        <v>214</v>
      </c>
      <c r="D3" s="327"/>
      <c r="E3" s="327"/>
      <c r="F3" s="327"/>
      <c r="G3" s="327"/>
      <c r="H3" s="327"/>
      <c r="I3" s="327"/>
      <c r="J3" s="327"/>
      <c r="K3" s="327"/>
    </row>
    <row r="4" spans="1:74" x14ac:dyDescent="0.25">
      <c r="C4" s="327" t="s">
        <v>215</v>
      </c>
      <c r="D4" s="327"/>
      <c r="E4" s="327"/>
      <c r="F4" s="327"/>
      <c r="G4" s="327"/>
      <c r="H4" s="327"/>
      <c r="I4" s="327"/>
      <c r="J4" s="327"/>
      <c r="K4" s="327"/>
    </row>
    <row r="5" spans="1:74" x14ac:dyDescent="0.25">
      <c r="C5" s="327" t="s">
        <v>216</v>
      </c>
      <c r="D5" s="327"/>
      <c r="E5" s="327"/>
      <c r="F5" s="327"/>
      <c r="G5" s="327"/>
      <c r="H5" s="327"/>
      <c r="I5" s="327"/>
      <c r="J5" s="327"/>
      <c r="K5" s="327"/>
    </row>
    <row r="6" spans="1:74" x14ac:dyDescent="0.25">
      <c r="A6" s="327" t="s">
        <v>217</v>
      </c>
      <c r="B6" s="327"/>
      <c r="C6" s="327" t="s">
        <v>218</v>
      </c>
      <c r="D6" s="327"/>
      <c r="E6" s="327"/>
      <c r="F6" s="327"/>
      <c r="G6" s="327"/>
      <c r="H6" s="327"/>
      <c r="I6" s="327"/>
      <c r="J6" s="327"/>
      <c r="K6" s="327"/>
    </row>
    <row r="7" spans="1:74" x14ac:dyDescent="0.25">
      <c r="A7" s="328"/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328"/>
      <c r="AY7" s="328"/>
      <c r="AZ7" s="328"/>
      <c r="BA7" s="328"/>
      <c r="BB7" s="328"/>
      <c r="BC7" s="328"/>
      <c r="BD7" s="328"/>
      <c r="BE7" s="328"/>
      <c r="BF7" s="328"/>
      <c r="BG7" s="328"/>
      <c r="BH7" s="328"/>
      <c r="BI7" s="328"/>
      <c r="BJ7" s="328"/>
      <c r="BK7" s="328"/>
      <c r="BL7" s="328"/>
      <c r="BM7" s="328"/>
      <c r="BN7" s="328"/>
      <c r="BO7" s="328"/>
      <c r="BP7" s="328"/>
      <c r="BQ7" s="328"/>
      <c r="BR7" s="328"/>
      <c r="BS7" s="328"/>
      <c r="BT7" s="328"/>
      <c r="BU7" s="328"/>
      <c r="BV7" s="328"/>
    </row>
    <row r="8" spans="1:74" ht="20.25" x14ac:dyDescent="0.25">
      <c r="A8" s="329" t="s">
        <v>219</v>
      </c>
      <c r="B8" s="329"/>
      <c r="C8" s="329"/>
      <c r="D8" s="329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28"/>
      <c r="AL8" s="328"/>
      <c r="AM8" s="328"/>
      <c r="AN8" s="328"/>
      <c r="AO8" s="328"/>
      <c r="AP8" s="328"/>
      <c r="AQ8" s="328"/>
      <c r="AR8" s="328"/>
      <c r="AS8" s="328"/>
      <c r="AT8" s="328"/>
      <c r="AU8" s="328"/>
      <c r="AV8" s="328"/>
      <c r="AW8" s="328"/>
      <c r="AX8" s="328"/>
      <c r="AY8" s="328"/>
      <c r="AZ8" s="328"/>
      <c r="BA8" s="328"/>
      <c r="BB8" s="328"/>
      <c r="BC8" s="328"/>
      <c r="BD8" s="328"/>
      <c r="BE8" s="328"/>
      <c r="BF8" s="328"/>
      <c r="BG8" s="328"/>
      <c r="BH8" s="328"/>
      <c r="BI8" s="328"/>
      <c r="BJ8" s="328"/>
      <c r="BK8" s="328"/>
      <c r="BL8" s="328"/>
      <c r="BM8" s="328"/>
      <c r="BN8" s="328"/>
      <c r="BO8" s="328"/>
      <c r="BP8" s="328"/>
      <c r="BQ8" s="328"/>
      <c r="BR8" s="328"/>
      <c r="BS8" s="328"/>
      <c r="BT8" s="328"/>
      <c r="BU8" s="328"/>
      <c r="BV8" s="328"/>
    </row>
    <row r="9" spans="1:74" x14ac:dyDescent="0.25">
      <c r="A9" s="328"/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  <c r="AI9" s="328"/>
      <c r="AJ9" s="328"/>
      <c r="AK9" s="328"/>
      <c r="AL9" s="328"/>
      <c r="AM9" s="328"/>
      <c r="AN9" s="328"/>
      <c r="AO9" s="328"/>
      <c r="AP9" s="328"/>
      <c r="AQ9" s="328"/>
      <c r="AR9" s="328"/>
      <c r="AS9" s="328"/>
      <c r="AT9" s="328"/>
      <c r="AU9" s="328"/>
      <c r="AV9" s="328"/>
      <c r="AW9" s="328"/>
      <c r="AX9" s="328"/>
      <c r="AY9" s="328"/>
      <c r="AZ9" s="328"/>
      <c r="BA9" s="328"/>
      <c r="BB9" s="328"/>
      <c r="BC9" s="328"/>
      <c r="BD9" s="328"/>
      <c r="BE9" s="328"/>
      <c r="BF9" s="328"/>
      <c r="BG9" s="328"/>
      <c r="BH9" s="328"/>
      <c r="BI9" s="328"/>
      <c r="BJ9" s="328"/>
      <c r="BK9" s="328"/>
      <c r="BL9" s="328"/>
      <c r="BM9" s="328"/>
      <c r="BN9" s="328"/>
      <c r="BO9" s="328"/>
      <c r="BP9" s="328"/>
      <c r="BQ9" s="328"/>
      <c r="BR9" s="328"/>
      <c r="BS9" s="328"/>
      <c r="BT9" s="328"/>
      <c r="BU9" s="328"/>
      <c r="BV9" s="328"/>
    </row>
    <row r="10" spans="1:74" x14ac:dyDescent="0.25">
      <c r="A10" s="328"/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28"/>
      <c r="AU10" s="328"/>
      <c r="AV10" s="328"/>
      <c r="AW10" s="328"/>
      <c r="AX10" s="328"/>
      <c r="AY10" s="328"/>
      <c r="AZ10" s="328"/>
      <c r="BA10" s="328"/>
      <c r="BB10" s="328"/>
      <c r="BC10" s="328"/>
      <c r="BD10" s="328"/>
      <c r="BE10" s="328"/>
      <c r="BF10" s="328"/>
      <c r="BG10" s="328"/>
      <c r="BH10" s="328"/>
      <c r="BI10" s="328"/>
      <c r="BJ10" s="328"/>
      <c r="BK10" s="328"/>
      <c r="BL10" s="328"/>
      <c r="BM10" s="328"/>
      <c r="BN10" s="328"/>
      <c r="BO10" s="328"/>
      <c r="BP10" s="328"/>
      <c r="BQ10" s="328"/>
      <c r="BR10" s="328"/>
      <c r="BS10" s="328"/>
      <c r="BT10" s="328"/>
      <c r="BU10" s="328"/>
      <c r="BV10" s="328"/>
    </row>
    <row r="11" spans="1:74" x14ac:dyDescent="0.25">
      <c r="A11" s="330" t="s">
        <v>220</v>
      </c>
      <c r="B11" s="330"/>
      <c r="C11" s="330"/>
      <c r="D11" s="330"/>
      <c r="E11" s="330"/>
      <c r="F11" s="330"/>
      <c r="G11" s="330"/>
      <c r="H11" s="330"/>
      <c r="I11" s="330" t="s">
        <v>221</v>
      </c>
      <c r="J11" s="330"/>
      <c r="K11" s="330"/>
      <c r="L11" s="330"/>
      <c r="M11" s="330"/>
      <c r="N11" s="330"/>
      <c r="O11" s="330"/>
      <c r="P11" s="330"/>
      <c r="Q11" s="330" t="s">
        <v>222</v>
      </c>
      <c r="R11" s="330"/>
      <c r="S11" s="330"/>
      <c r="T11" s="330"/>
      <c r="U11" s="330"/>
      <c r="V11" s="330"/>
      <c r="W11" s="330"/>
      <c r="X11" s="330"/>
      <c r="Y11" s="330"/>
      <c r="Z11" s="330" t="s">
        <v>223</v>
      </c>
      <c r="AA11" s="330"/>
      <c r="AB11" s="330"/>
      <c r="AC11" s="330"/>
      <c r="AD11" s="330"/>
      <c r="AE11" s="330"/>
      <c r="AF11" s="330"/>
      <c r="AG11" s="330"/>
      <c r="AH11" s="330"/>
      <c r="AI11" s="330" t="s">
        <v>224</v>
      </c>
      <c r="AJ11" s="330"/>
      <c r="AK11" s="330"/>
      <c r="AL11" s="330"/>
      <c r="AM11" s="330"/>
      <c r="AN11" s="330"/>
      <c r="AO11" s="330"/>
      <c r="AP11" s="330"/>
      <c r="AQ11" s="330" t="s">
        <v>225</v>
      </c>
      <c r="AR11" s="330"/>
      <c r="AS11" s="330"/>
      <c r="AT11" s="330"/>
      <c r="AU11" s="330"/>
      <c r="AV11" s="330"/>
      <c r="AW11" s="330"/>
      <c r="AX11" s="330"/>
      <c r="AY11" s="330"/>
      <c r="AZ11" s="330" t="s">
        <v>226</v>
      </c>
      <c r="BA11" s="330"/>
      <c r="BB11" s="330"/>
      <c r="BC11" s="330"/>
      <c r="BD11" s="330"/>
      <c r="BE11" s="330"/>
      <c r="BF11" s="330"/>
      <c r="BG11" s="330"/>
      <c r="BH11" s="330" t="s">
        <v>227</v>
      </c>
      <c r="BI11" s="330"/>
      <c r="BJ11" s="330"/>
      <c r="BK11" s="330"/>
      <c r="BL11" s="330"/>
      <c r="BM11" s="330" t="s">
        <v>228</v>
      </c>
      <c r="BN11" s="330"/>
      <c r="BO11" s="330" t="s">
        <v>229</v>
      </c>
      <c r="BP11" s="330"/>
      <c r="BQ11" s="330" t="s">
        <v>230</v>
      </c>
      <c r="BR11" s="330"/>
      <c r="BS11" s="330" t="s">
        <v>231</v>
      </c>
      <c r="BT11" s="330"/>
      <c r="BU11" s="330" t="s">
        <v>232</v>
      </c>
      <c r="BV11" s="330"/>
    </row>
    <row r="12" spans="1:74" x14ac:dyDescent="0.25">
      <c r="A12" s="330" t="s">
        <v>233</v>
      </c>
      <c r="B12" s="330"/>
      <c r="C12" s="330"/>
      <c r="D12" s="330"/>
      <c r="E12" s="330"/>
      <c r="F12" s="330"/>
      <c r="G12" s="330"/>
      <c r="H12" s="330"/>
      <c r="I12" s="330" t="s">
        <v>234</v>
      </c>
      <c r="J12" s="330"/>
      <c r="K12" s="330"/>
      <c r="L12" s="330"/>
      <c r="M12" s="330"/>
      <c r="N12" s="330" t="s">
        <v>235</v>
      </c>
      <c r="O12" s="330"/>
      <c r="P12" s="330"/>
      <c r="Q12" s="330" t="s">
        <v>234</v>
      </c>
      <c r="R12" s="330"/>
      <c r="S12" s="330"/>
      <c r="T12" s="330"/>
      <c r="U12" s="330" t="s">
        <v>235</v>
      </c>
      <c r="V12" s="330"/>
      <c r="W12" s="330"/>
      <c r="X12" s="330"/>
      <c r="Y12" s="330"/>
      <c r="Z12" s="330" t="s">
        <v>234</v>
      </c>
      <c r="AA12" s="330"/>
      <c r="AB12" s="330"/>
      <c r="AC12" s="330"/>
      <c r="AD12" s="330"/>
      <c r="AE12" s="330" t="s">
        <v>235</v>
      </c>
      <c r="AF12" s="330"/>
      <c r="AG12" s="330"/>
      <c r="AH12" s="330"/>
      <c r="AI12" s="330" t="s">
        <v>234</v>
      </c>
      <c r="AJ12" s="330"/>
      <c r="AK12" s="330"/>
      <c r="AL12" s="330"/>
      <c r="AM12" s="330" t="s">
        <v>235</v>
      </c>
      <c r="AN12" s="330"/>
      <c r="AO12" s="330"/>
      <c r="AP12" s="330"/>
      <c r="AQ12" s="330" t="s">
        <v>234</v>
      </c>
      <c r="AR12" s="330"/>
      <c r="AS12" s="330"/>
      <c r="AT12" s="330"/>
      <c r="AU12" s="330"/>
      <c r="AV12" s="330" t="s">
        <v>235</v>
      </c>
      <c r="AW12" s="330"/>
      <c r="AX12" s="330"/>
      <c r="AY12" s="330"/>
      <c r="AZ12" s="330" t="s">
        <v>234</v>
      </c>
      <c r="BA12" s="330"/>
      <c r="BB12" s="330"/>
      <c r="BC12" s="330"/>
      <c r="BD12" s="330" t="s">
        <v>235</v>
      </c>
      <c r="BE12" s="330"/>
      <c r="BF12" s="330"/>
      <c r="BG12" s="330"/>
      <c r="BH12" s="330" t="s">
        <v>234</v>
      </c>
      <c r="BI12" s="330"/>
      <c r="BJ12" s="330"/>
      <c r="BK12" s="330" t="s">
        <v>235</v>
      </c>
      <c r="BL12" s="330"/>
      <c r="BM12" s="330" t="s">
        <v>234</v>
      </c>
      <c r="BN12" s="330" t="s">
        <v>235</v>
      </c>
      <c r="BO12" s="330" t="s">
        <v>234</v>
      </c>
      <c r="BP12" s="330" t="s">
        <v>235</v>
      </c>
      <c r="BQ12" s="330" t="s">
        <v>234</v>
      </c>
      <c r="BR12" s="330" t="s">
        <v>235</v>
      </c>
      <c r="BS12" s="330" t="s">
        <v>234</v>
      </c>
      <c r="BT12" s="330" t="s">
        <v>235</v>
      </c>
      <c r="BU12" s="330" t="s">
        <v>234</v>
      </c>
      <c r="BV12" s="330" t="s">
        <v>235</v>
      </c>
    </row>
    <row r="13" spans="1:74" x14ac:dyDescent="0.25">
      <c r="A13" s="330" t="s">
        <v>236</v>
      </c>
      <c r="B13" s="330"/>
      <c r="C13" s="330"/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30"/>
      <c r="AN13" s="330"/>
      <c r="AO13" s="330"/>
      <c r="AP13" s="330"/>
      <c r="AQ13" s="330"/>
      <c r="AR13" s="330"/>
      <c r="AS13" s="330"/>
      <c r="AT13" s="330"/>
      <c r="AU13" s="330"/>
      <c r="AV13" s="330"/>
      <c r="AW13" s="330"/>
      <c r="AX13" s="330"/>
      <c r="AY13" s="330"/>
      <c r="AZ13" s="330"/>
      <c r="BA13" s="330"/>
      <c r="BB13" s="330"/>
      <c r="BC13" s="330"/>
      <c r="BD13" s="330"/>
      <c r="BE13" s="330"/>
      <c r="BF13" s="330"/>
      <c r="BG13" s="330"/>
      <c r="BH13" s="330"/>
      <c r="BI13" s="330"/>
      <c r="BJ13" s="330"/>
      <c r="BK13" s="330"/>
      <c r="BL13" s="330"/>
      <c r="BM13" s="330"/>
      <c r="BN13" s="330"/>
      <c r="BO13" s="330"/>
      <c r="BP13" s="330"/>
      <c r="BQ13" s="330"/>
      <c r="BR13" s="330"/>
      <c r="BS13" s="330"/>
      <c r="BT13" s="330"/>
      <c r="BU13" s="330"/>
      <c r="BV13" s="330"/>
    </row>
    <row r="14" spans="1:74" x14ac:dyDescent="0.25">
      <c r="A14" s="330" t="s">
        <v>237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0"/>
      <c r="AM14" s="330"/>
      <c r="AN14" s="330"/>
      <c r="AO14" s="330"/>
      <c r="AP14" s="330"/>
      <c r="AQ14" s="330"/>
      <c r="AR14" s="330"/>
      <c r="AS14" s="330"/>
      <c r="AT14" s="330"/>
      <c r="AU14" s="330"/>
      <c r="AV14" s="330"/>
      <c r="AW14" s="330"/>
      <c r="AX14" s="330"/>
      <c r="AY14" s="330"/>
      <c r="AZ14" s="330"/>
      <c r="BA14" s="330"/>
      <c r="BB14" s="330"/>
      <c r="BC14" s="330"/>
      <c r="BD14" s="330"/>
      <c r="BE14" s="330"/>
      <c r="BF14" s="330"/>
      <c r="BG14" s="330"/>
      <c r="BH14" s="330"/>
      <c r="BI14" s="330"/>
      <c r="BJ14" s="330"/>
      <c r="BK14" s="330"/>
      <c r="BL14" s="330"/>
      <c r="BM14" s="330"/>
      <c r="BN14" s="330"/>
      <c r="BO14" s="330"/>
      <c r="BP14" s="330"/>
      <c r="BQ14" s="330"/>
      <c r="BR14" s="330"/>
      <c r="BS14" s="330"/>
      <c r="BT14" s="330"/>
      <c r="BU14" s="330"/>
      <c r="BV14" s="330"/>
    </row>
    <row r="15" spans="1:74" x14ac:dyDescent="0.25">
      <c r="A15" s="330" t="s">
        <v>238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330"/>
      <c r="AO15" s="330"/>
      <c r="AP15" s="330"/>
      <c r="AQ15" s="330"/>
      <c r="AR15" s="330"/>
      <c r="AS15" s="330"/>
      <c r="AT15" s="330"/>
      <c r="AU15" s="330"/>
      <c r="AV15" s="330"/>
      <c r="AW15" s="330"/>
      <c r="AX15" s="330"/>
      <c r="AY15" s="330"/>
      <c r="AZ15" s="330"/>
      <c r="BA15" s="330"/>
      <c r="BB15" s="330"/>
      <c r="BC15" s="330"/>
      <c r="BD15" s="330"/>
      <c r="BE15" s="330"/>
      <c r="BF15" s="330"/>
      <c r="BG15" s="330"/>
      <c r="BH15" s="330"/>
      <c r="BI15" s="330"/>
      <c r="BJ15" s="330"/>
      <c r="BK15" s="330"/>
      <c r="BL15" s="330"/>
      <c r="BM15" s="330"/>
      <c r="BN15" s="330"/>
      <c r="BO15" s="330"/>
      <c r="BP15" s="330"/>
      <c r="BQ15" s="330"/>
      <c r="BR15" s="330"/>
      <c r="BS15" s="330"/>
      <c r="BT15" s="330"/>
      <c r="BU15" s="330"/>
      <c r="BV15" s="330"/>
    </row>
    <row r="16" spans="1:74" x14ac:dyDescent="0.25">
      <c r="A16" s="331" t="s">
        <v>239</v>
      </c>
      <c r="B16" s="331"/>
      <c r="C16" s="331"/>
      <c r="D16" s="331"/>
      <c r="E16" s="331"/>
      <c r="F16" s="331"/>
      <c r="G16" s="331"/>
      <c r="H16" s="331"/>
      <c r="I16" s="332">
        <v>442127.27</v>
      </c>
      <c r="J16" s="332"/>
      <c r="K16" s="332"/>
      <c r="L16" s="332"/>
      <c r="M16" s="332"/>
      <c r="N16" s="332">
        <v>442127.27</v>
      </c>
      <c r="O16" s="332"/>
      <c r="P16" s="332"/>
      <c r="Q16" s="332">
        <v>1402537.77</v>
      </c>
      <c r="R16" s="332"/>
      <c r="S16" s="332"/>
      <c r="T16" s="332"/>
      <c r="U16" s="333">
        <v>960410.5</v>
      </c>
      <c r="V16" s="333"/>
      <c r="W16" s="333"/>
      <c r="X16" s="333"/>
      <c r="Y16" s="333"/>
      <c r="Z16" s="332">
        <v>2356759.79</v>
      </c>
      <c r="AA16" s="332"/>
      <c r="AB16" s="332"/>
      <c r="AC16" s="332"/>
      <c r="AD16" s="332"/>
      <c r="AE16" s="332">
        <v>954222.02</v>
      </c>
      <c r="AF16" s="332"/>
      <c r="AG16" s="332"/>
      <c r="AH16" s="332"/>
      <c r="AI16" s="332">
        <v>2675695.5099999998</v>
      </c>
      <c r="AJ16" s="332"/>
      <c r="AK16" s="332"/>
      <c r="AL16" s="332"/>
      <c r="AM16" s="332">
        <v>318935.71999999997</v>
      </c>
      <c r="AN16" s="332"/>
      <c r="AO16" s="332"/>
      <c r="AP16" s="332"/>
      <c r="AQ16" s="332">
        <v>2364995.46</v>
      </c>
      <c r="AR16" s="332"/>
      <c r="AS16" s="332"/>
      <c r="AT16" s="332"/>
      <c r="AU16" s="332"/>
      <c r="AV16" s="332">
        <v>-310700.05</v>
      </c>
      <c r="AW16" s="332"/>
      <c r="AX16" s="332"/>
      <c r="AY16" s="332"/>
      <c r="AZ16" s="332">
        <v>2739524.49</v>
      </c>
      <c r="BA16" s="332"/>
      <c r="BB16" s="332"/>
      <c r="BC16" s="332"/>
      <c r="BD16" s="332">
        <v>374529.03</v>
      </c>
      <c r="BE16" s="332"/>
      <c r="BF16" s="332"/>
      <c r="BG16" s="332"/>
      <c r="BH16" s="332">
        <v>2853863.98</v>
      </c>
      <c r="BI16" s="332"/>
      <c r="BJ16" s="332"/>
      <c r="BK16" s="332">
        <v>114339.49</v>
      </c>
      <c r="BL16" s="332"/>
      <c r="BM16" s="334">
        <v>3082907.33</v>
      </c>
      <c r="BN16" s="334">
        <v>229043.35</v>
      </c>
      <c r="BO16" s="334">
        <v>3021140.61</v>
      </c>
      <c r="BP16" s="334">
        <v>-61766.720000000001</v>
      </c>
      <c r="BQ16" s="334">
        <v>2774170.79</v>
      </c>
      <c r="BR16" s="334">
        <v>-246969.82</v>
      </c>
      <c r="BS16" s="334">
        <v>2898574.41</v>
      </c>
      <c r="BT16" s="334">
        <v>124403.62</v>
      </c>
      <c r="BU16" s="334">
        <v>3256377.42</v>
      </c>
      <c r="BV16" s="334">
        <v>357803.01</v>
      </c>
    </row>
    <row r="17" spans="1:74" x14ac:dyDescent="0.25">
      <c r="A17" s="335" t="s">
        <v>240</v>
      </c>
      <c r="B17" s="335"/>
      <c r="C17" s="335"/>
      <c r="D17" s="335"/>
      <c r="E17" s="335"/>
      <c r="F17" s="335"/>
      <c r="G17" s="335"/>
      <c r="H17" s="335"/>
      <c r="I17" s="336"/>
      <c r="J17" s="337"/>
      <c r="K17" s="337"/>
      <c r="L17" s="337"/>
      <c r="M17" s="338"/>
      <c r="N17" s="336"/>
      <c r="O17" s="337"/>
      <c r="P17" s="338"/>
      <c r="Q17" s="336"/>
      <c r="R17" s="337"/>
      <c r="S17" s="337"/>
      <c r="T17" s="338"/>
      <c r="U17" s="336"/>
      <c r="V17" s="337"/>
      <c r="W17" s="337"/>
      <c r="X17" s="337"/>
      <c r="Y17" s="338"/>
      <c r="Z17" s="336"/>
      <c r="AA17" s="337"/>
      <c r="AB17" s="337"/>
      <c r="AC17" s="337"/>
      <c r="AD17" s="338"/>
      <c r="AE17" s="336"/>
      <c r="AF17" s="337"/>
      <c r="AG17" s="337"/>
      <c r="AH17" s="338"/>
      <c r="AI17" s="339">
        <v>57400</v>
      </c>
      <c r="AJ17" s="339"/>
      <c r="AK17" s="339"/>
      <c r="AL17" s="339"/>
      <c r="AM17" s="339">
        <v>57400</v>
      </c>
      <c r="AN17" s="339"/>
      <c r="AO17" s="339"/>
      <c r="AP17" s="339"/>
      <c r="AQ17" s="340">
        <v>52616.67</v>
      </c>
      <c r="AR17" s="340"/>
      <c r="AS17" s="340"/>
      <c r="AT17" s="340"/>
      <c r="AU17" s="340"/>
      <c r="AV17" s="340">
        <v>-4783.33</v>
      </c>
      <c r="AW17" s="340"/>
      <c r="AX17" s="340"/>
      <c r="AY17" s="340"/>
      <c r="AZ17" s="340">
        <v>47833.34</v>
      </c>
      <c r="BA17" s="340"/>
      <c r="BB17" s="340"/>
      <c r="BC17" s="340"/>
      <c r="BD17" s="340">
        <v>-4783.33</v>
      </c>
      <c r="BE17" s="340"/>
      <c r="BF17" s="340"/>
      <c r="BG17" s="340"/>
      <c r="BH17" s="340">
        <v>43050.01</v>
      </c>
      <c r="BI17" s="340"/>
      <c r="BJ17" s="340"/>
      <c r="BK17" s="340">
        <v>-4783.33</v>
      </c>
      <c r="BL17" s="340"/>
      <c r="BM17" s="341">
        <v>38266.68</v>
      </c>
      <c r="BN17" s="341">
        <v>-4783.33</v>
      </c>
      <c r="BO17" s="341">
        <v>33483.35</v>
      </c>
      <c r="BP17" s="341">
        <v>-4783.33</v>
      </c>
      <c r="BQ17" s="341">
        <v>28700.02</v>
      </c>
      <c r="BR17" s="341">
        <v>-4783.33</v>
      </c>
      <c r="BS17" s="341">
        <v>30916.69</v>
      </c>
      <c r="BT17" s="341">
        <v>2216.67</v>
      </c>
      <c r="BU17" s="341">
        <v>30916.69</v>
      </c>
      <c r="BV17" s="342"/>
    </row>
    <row r="18" spans="1:74" x14ac:dyDescent="0.25">
      <c r="A18" s="343" t="s">
        <v>241</v>
      </c>
      <c r="B18" s="343"/>
      <c r="C18" s="343"/>
      <c r="D18" s="343"/>
      <c r="E18" s="343"/>
      <c r="F18" s="343"/>
      <c r="G18" s="343"/>
      <c r="H18" s="343"/>
      <c r="I18" s="344"/>
      <c r="J18" s="345"/>
      <c r="K18" s="345"/>
      <c r="L18" s="345"/>
      <c r="M18" s="346"/>
      <c r="N18" s="344"/>
      <c r="O18" s="345"/>
      <c r="P18" s="346"/>
      <c r="Q18" s="344"/>
      <c r="R18" s="345"/>
      <c r="S18" s="345"/>
      <c r="T18" s="346"/>
      <c r="U18" s="344"/>
      <c r="V18" s="345"/>
      <c r="W18" s="345"/>
      <c r="X18" s="345"/>
      <c r="Y18" s="346"/>
      <c r="Z18" s="344"/>
      <c r="AA18" s="345"/>
      <c r="AB18" s="345"/>
      <c r="AC18" s="345"/>
      <c r="AD18" s="346"/>
      <c r="AE18" s="344"/>
      <c r="AF18" s="345"/>
      <c r="AG18" s="345"/>
      <c r="AH18" s="346"/>
      <c r="AI18" s="347">
        <v>57400</v>
      </c>
      <c r="AJ18" s="347"/>
      <c r="AK18" s="347"/>
      <c r="AL18" s="347"/>
      <c r="AM18" s="347">
        <v>57400</v>
      </c>
      <c r="AN18" s="347"/>
      <c r="AO18" s="347"/>
      <c r="AP18" s="347"/>
      <c r="AQ18" s="348">
        <v>52616.67</v>
      </c>
      <c r="AR18" s="348"/>
      <c r="AS18" s="348"/>
      <c r="AT18" s="348"/>
      <c r="AU18" s="348"/>
      <c r="AV18" s="348">
        <v>-4783.33</v>
      </c>
      <c r="AW18" s="348"/>
      <c r="AX18" s="348"/>
      <c r="AY18" s="348"/>
      <c r="AZ18" s="348">
        <v>47833.34</v>
      </c>
      <c r="BA18" s="348"/>
      <c r="BB18" s="348"/>
      <c r="BC18" s="348"/>
      <c r="BD18" s="348">
        <v>-4783.33</v>
      </c>
      <c r="BE18" s="348"/>
      <c r="BF18" s="348"/>
      <c r="BG18" s="348"/>
      <c r="BH18" s="348">
        <v>43050.01</v>
      </c>
      <c r="BI18" s="348"/>
      <c r="BJ18" s="348"/>
      <c r="BK18" s="348">
        <v>-4783.33</v>
      </c>
      <c r="BL18" s="348"/>
      <c r="BM18" s="349">
        <v>38266.68</v>
      </c>
      <c r="BN18" s="349">
        <v>-4783.33</v>
      </c>
      <c r="BO18" s="349">
        <v>33483.35</v>
      </c>
      <c r="BP18" s="349">
        <v>-4783.33</v>
      </c>
      <c r="BQ18" s="349">
        <v>28700.02</v>
      </c>
      <c r="BR18" s="349">
        <v>-4783.33</v>
      </c>
      <c r="BS18" s="349">
        <v>30916.69</v>
      </c>
      <c r="BT18" s="349">
        <v>2216.67</v>
      </c>
      <c r="BU18" s="349">
        <v>30916.69</v>
      </c>
      <c r="BV18" s="350"/>
    </row>
    <row r="19" spans="1:74" x14ac:dyDescent="0.25">
      <c r="A19" s="351" t="s">
        <v>242</v>
      </c>
      <c r="B19" s="351"/>
      <c r="C19" s="351"/>
      <c r="D19" s="351"/>
      <c r="E19" s="351"/>
      <c r="F19" s="351"/>
      <c r="G19" s="351"/>
      <c r="H19" s="351"/>
      <c r="I19" s="344"/>
      <c r="J19" s="345"/>
      <c r="K19" s="345"/>
      <c r="L19" s="345"/>
      <c r="M19" s="346"/>
      <c r="N19" s="344"/>
      <c r="O19" s="345"/>
      <c r="P19" s="346"/>
      <c r="Q19" s="344"/>
      <c r="R19" s="345"/>
      <c r="S19" s="345"/>
      <c r="T19" s="346"/>
      <c r="U19" s="344"/>
      <c r="V19" s="345"/>
      <c r="W19" s="345"/>
      <c r="X19" s="345"/>
      <c r="Y19" s="346"/>
      <c r="Z19" s="344"/>
      <c r="AA19" s="345"/>
      <c r="AB19" s="345"/>
      <c r="AC19" s="345"/>
      <c r="AD19" s="346"/>
      <c r="AE19" s="344"/>
      <c r="AF19" s="345"/>
      <c r="AG19" s="345"/>
      <c r="AH19" s="346"/>
      <c r="AI19" s="347">
        <v>57400</v>
      </c>
      <c r="AJ19" s="347"/>
      <c r="AK19" s="347"/>
      <c r="AL19" s="347"/>
      <c r="AM19" s="347">
        <v>57400</v>
      </c>
      <c r="AN19" s="347"/>
      <c r="AO19" s="347"/>
      <c r="AP19" s="347"/>
      <c r="AQ19" s="348">
        <v>52616.67</v>
      </c>
      <c r="AR19" s="348"/>
      <c r="AS19" s="348"/>
      <c r="AT19" s="348"/>
      <c r="AU19" s="348"/>
      <c r="AV19" s="348">
        <v>-4783.33</v>
      </c>
      <c r="AW19" s="348"/>
      <c r="AX19" s="348"/>
      <c r="AY19" s="348"/>
      <c r="AZ19" s="348">
        <v>47833.34</v>
      </c>
      <c r="BA19" s="348"/>
      <c r="BB19" s="348"/>
      <c r="BC19" s="348"/>
      <c r="BD19" s="348">
        <v>-4783.33</v>
      </c>
      <c r="BE19" s="348"/>
      <c r="BF19" s="348"/>
      <c r="BG19" s="348"/>
      <c r="BH19" s="348">
        <v>43050.01</v>
      </c>
      <c r="BI19" s="348"/>
      <c r="BJ19" s="348"/>
      <c r="BK19" s="348">
        <v>-4783.33</v>
      </c>
      <c r="BL19" s="348"/>
      <c r="BM19" s="349">
        <v>38266.68</v>
      </c>
      <c r="BN19" s="349">
        <v>-4783.33</v>
      </c>
      <c r="BO19" s="349">
        <v>33483.35</v>
      </c>
      <c r="BP19" s="349">
        <v>-4783.33</v>
      </c>
      <c r="BQ19" s="349">
        <v>28700.02</v>
      </c>
      <c r="BR19" s="349">
        <v>-4783.33</v>
      </c>
      <c r="BS19" s="349">
        <v>23916.69</v>
      </c>
      <c r="BT19" s="349">
        <v>-4783.33</v>
      </c>
      <c r="BU19" s="349">
        <v>23916.69</v>
      </c>
      <c r="BV19" s="350"/>
    </row>
    <row r="20" spans="1:74" x14ac:dyDescent="0.25">
      <c r="A20" s="352" t="s">
        <v>243</v>
      </c>
      <c r="B20" s="352"/>
      <c r="C20" s="352"/>
      <c r="D20" s="352"/>
      <c r="E20" s="352"/>
      <c r="F20" s="352"/>
      <c r="G20" s="352"/>
      <c r="H20" s="352"/>
      <c r="I20" s="344"/>
      <c r="J20" s="345"/>
      <c r="K20" s="345"/>
      <c r="L20" s="345"/>
      <c r="M20" s="346"/>
      <c r="N20" s="344"/>
      <c r="O20" s="345"/>
      <c r="P20" s="346"/>
      <c r="Q20" s="344"/>
      <c r="R20" s="345"/>
      <c r="S20" s="345"/>
      <c r="T20" s="346"/>
      <c r="U20" s="344"/>
      <c r="V20" s="345"/>
      <c r="W20" s="345"/>
      <c r="X20" s="345"/>
      <c r="Y20" s="346"/>
      <c r="Z20" s="344"/>
      <c r="AA20" s="345"/>
      <c r="AB20" s="345"/>
      <c r="AC20" s="345"/>
      <c r="AD20" s="346"/>
      <c r="AE20" s="344"/>
      <c r="AF20" s="345"/>
      <c r="AG20" s="345"/>
      <c r="AH20" s="346"/>
      <c r="AI20" s="347">
        <v>57400</v>
      </c>
      <c r="AJ20" s="347"/>
      <c r="AK20" s="347"/>
      <c r="AL20" s="347"/>
      <c r="AM20" s="347">
        <v>57400</v>
      </c>
      <c r="AN20" s="347"/>
      <c r="AO20" s="347"/>
      <c r="AP20" s="347"/>
      <c r="AQ20" s="348">
        <v>52616.67</v>
      </c>
      <c r="AR20" s="348"/>
      <c r="AS20" s="348"/>
      <c r="AT20" s="348"/>
      <c r="AU20" s="348"/>
      <c r="AV20" s="348">
        <v>-4783.33</v>
      </c>
      <c r="AW20" s="348"/>
      <c r="AX20" s="348"/>
      <c r="AY20" s="348"/>
      <c r="AZ20" s="348">
        <v>47833.34</v>
      </c>
      <c r="BA20" s="348"/>
      <c r="BB20" s="348"/>
      <c r="BC20" s="348"/>
      <c r="BD20" s="348">
        <v>-4783.33</v>
      </c>
      <c r="BE20" s="348"/>
      <c r="BF20" s="348"/>
      <c r="BG20" s="348"/>
      <c r="BH20" s="348">
        <v>43050.01</v>
      </c>
      <c r="BI20" s="348"/>
      <c r="BJ20" s="348"/>
      <c r="BK20" s="348">
        <v>-4783.33</v>
      </c>
      <c r="BL20" s="348"/>
      <c r="BM20" s="349">
        <v>38266.68</v>
      </c>
      <c r="BN20" s="349">
        <v>-4783.33</v>
      </c>
      <c r="BO20" s="349">
        <v>33483.35</v>
      </c>
      <c r="BP20" s="349">
        <v>-4783.33</v>
      </c>
      <c r="BQ20" s="349">
        <v>28700.02</v>
      </c>
      <c r="BR20" s="349">
        <v>-4783.33</v>
      </c>
      <c r="BS20" s="349">
        <v>23916.69</v>
      </c>
      <c r="BT20" s="349">
        <v>-4783.33</v>
      </c>
      <c r="BU20" s="349">
        <v>23916.69</v>
      </c>
      <c r="BV20" s="350"/>
    </row>
    <row r="21" spans="1:74" x14ac:dyDescent="0.25">
      <c r="A21" s="351" t="s">
        <v>244</v>
      </c>
      <c r="B21" s="351"/>
      <c r="C21" s="351"/>
      <c r="D21" s="351"/>
      <c r="E21" s="351"/>
      <c r="F21" s="351"/>
      <c r="G21" s="351"/>
      <c r="H21" s="351"/>
      <c r="I21" s="344"/>
      <c r="J21" s="345"/>
      <c r="K21" s="345"/>
      <c r="L21" s="345"/>
      <c r="M21" s="346"/>
      <c r="N21" s="344"/>
      <c r="O21" s="345"/>
      <c r="P21" s="346"/>
      <c r="Q21" s="344"/>
      <c r="R21" s="345"/>
      <c r="S21" s="345"/>
      <c r="T21" s="346"/>
      <c r="U21" s="344"/>
      <c r="V21" s="345"/>
      <c r="W21" s="345"/>
      <c r="X21" s="345"/>
      <c r="Y21" s="346"/>
      <c r="Z21" s="344"/>
      <c r="AA21" s="345"/>
      <c r="AB21" s="345"/>
      <c r="AC21" s="345"/>
      <c r="AD21" s="346"/>
      <c r="AE21" s="344"/>
      <c r="AF21" s="345"/>
      <c r="AG21" s="345"/>
      <c r="AH21" s="346"/>
      <c r="AI21" s="344"/>
      <c r="AJ21" s="345"/>
      <c r="AK21" s="345"/>
      <c r="AL21" s="346"/>
      <c r="AM21" s="344"/>
      <c r="AN21" s="345"/>
      <c r="AO21" s="345"/>
      <c r="AP21" s="346"/>
      <c r="AQ21" s="344"/>
      <c r="AR21" s="345"/>
      <c r="AS21" s="345"/>
      <c r="AT21" s="345"/>
      <c r="AU21" s="346"/>
      <c r="AV21" s="344"/>
      <c r="AW21" s="345"/>
      <c r="AX21" s="345"/>
      <c r="AY21" s="346"/>
      <c r="AZ21" s="344"/>
      <c r="BA21" s="345"/>
      <c r="BB21" s="345"/>
      <c r="BC21" s="346"/>
      <c r="BD21" s="344"/>
      <c r="BE21" s="345"/>
      <c r="BF21" s="345"/>
      <c r="BG21" s="346"/>
      <c r="BH21" s="344"/>
      <c r="BI21" s="345"/>
      <c r="BJ21" s="346"/>
      <c r="BK21" s="344"/>
      <c r="BL21" s="346"/>
      <c r="BM21" s="353"/>
      <c r="BN21" s="353"/>
      <c r="BO21" s="353"/>
      <c r="BP21" s="353"/>
      <c r="BQ21" s="353"/>
      <c r="BR21" s="353"/>
      <c r="BS21" s="354">
        <v>7000</v>
      </c>
      <c r="BT21" s="354">
        <v>7000</v>
      </c>
      <c r="BU21" s="354">
        <v>7000</v>
      </c>
      <c r="BV21" s="350"/>
    </row>
    <row r="22" spans="1:74" x14ac:dyDescent="0.25">
      <c r="A22" s="352" t="s">
        <v>245</v>
      </c>
      <c r="B22" s="352"/>
      <c r="C22" s="352"/>
      <c r="D22" s="352"/>
      <c r="E22" s="352"/>
      <c r="F22" s="352"/>
      <c r="G22" s="352"/>
      <c r="H22" s="352"/>
      <c r="I22" s="344"/>
      <c r="J22" s="345"/>
      <c r="K22" s="345"/>
      <c r="L22" s="345"/>
      <c r="M22" s="346"/>
      <c r="N22" s="344"/>
      <c r="O22" s="345"/>
      <c r="P22" s="346"/>
      <c r="Q22" s="344"/>
      <c r="R22" s="345"/>
      <c r="S22" s="345"/>
      <c r="T22" s="346"/>
      <c r="U22" s="344"/>
      <c r="V22" s="345"/>
      <c r="W22" s="345"/>
      <c r="X22" s="345"/>
      <c r="Y22" s="346"/>
      <c r="Z22" s="344"/>
      <c r="AA22" s="345"/>
      <c r="AB22" s="345"/>
      <c r="AC22" s="345"/>
      <c r="AD22" s="346"/>
      <c r="AE22" s="344"/>
      <c r="AF22" s="345"/>
      <c r="AG22" s="345"/>
      <c r="AH22" s="346"/>
      <c r="AI22" s="344"/>
      <c r="AJ22" s="345"/>
      <c r="AK22" s="345"/>
      <c r="AL22" s="346"/>
      <c r="AM22" s="344"/>
      <c r="AN22" s="345"/>
      <c r="AO22" s="345"/>
      <c r="AP22" s="346"/>
      <c r="AQ22" s="344"/>
      <c r="AR22" s="345"/>
      <c r="AS22" s="345"/>
      <c r="AT22" s="345"/>
      <c r="AU22" s="346"/>
      <c r="AV22" s="344"/>
      <c r="AW22" s="345"/>
      <c r="AX22" s="345"/>
      <c r="AY22" s="346"/>
      <c r="AZ22" s="344"/>
      <c r="BA22" s="345"/>
      <c r="BB22" s="345"/>
      <c r="BC22" s="346"/>
      <c r="BD22" s="344"/>
      <c r="BE22" s="345"/>
      <c r="BF22" s="345"/>
      <c r="BG22" s="346"/>
      <c r="BH22" s="344"/>
      <c r="BI22" s="345"/>
      <c r="BJ22" s="346"/>
      <c r="BK22" s="344"/>
      <c r="BL22" s="346"/>
      <c r="BM22" s="353"/>
      <c r="BN22" s="353"/>
      <c r="BO22" s="353"/>
      <c r="BP22" s="353"/>
      <c r="BQ22" s="353"/>
      <c r="BR22" s="353"/>
      <c r="BS22" s="354">
        <v>7000</v>
      </c>
      <c r="BT22" s="354">
        <v>7000</v>
      </c>
      <c r="BU22" s="354">
        <v>7000</v>
      </c>
      <c r="BV22" s="350"/>
    </row>
    <row r="23" spans="1:74" x14ac:dyDescent="0.25">
      <c r="A23" s="335" t="s">
        <v>246</v>
      </c>
      <c r="B23" s="335"/>
      <c r="C23" s="335"/>
      <c r="D23" s="335"/>
      <c r="E23" s="335"/>
      <c r="F23" s="335"/>
      <c r="G23" s="335"/>
      <c r="H23" s="335"/>
      <c r="I23" s="340">
        <v>442127.27</v>
      </c>
      <c r="J23" s="340"/>
      <c r="K23" s="340"/>
      <c r="L23" s="340"/>
      <c r="M23" s="340"/>
      <c r="N23" s="340">
        <v>442127.27</v>
      </c>
      <c r="O23" s="340"/>
      <c r="P23" s="340"/>
      <c r="Q23" s="340">
        <v>1402537.77</v>
      </c>
      <c r="R23" s="340"/>
      <c r="S23" s="340"/>
      <c r="T23" s="340"/>
      <c r="U23" s="355">
        <v>960410.5</v>
      </c>
      <c r="V23" s="355"/>
      <c r="W23" s="355"/>
      <c r="X23" s="355"/>
      <c r="Y23" s="355"/>
      <c r="Z23" s="340">
        <v>2356759.79</v>
      </c>
      <c r="AA23" s="340"/>
      <c r="AB23" s="340"/>
      <c r="AC23" s="340"/>
      <c r="AD23" s="340"/>
      <c r="AE23" s="340">
        <v>954222.02</v>
      </c>
      <c r="AF23" s="340"/>
      <c r="AG23" s="340"/>
      <c r="AH23" s="340"/>
      <c r="AI23" s="340">
        <v>2618295.5099999998</v>
      </c>
      <c r="AJ23" s="340"/>
      <c r="AK23" s="340"/>
      <c r="AL23" s="340"/>
      <c r="AM23" s="340">
        <v>261535.72</v>
      </c>
      <c r="AN23" s="340"/>
      <c r="AO23" s="340"/>
      <c r="AP23" s="340"/>
      <c r="AQ23" s="340">
        <v>2312378.79</v>
      </c>
      <c r="AR23" s="340"/>
      <c r="AS23" s="340"/>
      <c r="AT23" s="340"/>
      <c r="AU23" s="340"/>
      <c r="AV23" s="340">
        <v>-305916.71999999997</v>
      </c>
      <c r="AW23" s="340"/>
      <c r="AX23" s="340"/>
      <c r="AY23" s="340"/>
      <c r="AZ23" s="340">
        <v>2691691.15</v>
      </c>
      <c r="BA23" s="340"/>
      <c r="BB23" s="340"/>
      <c r="BC23" s="340"/>
      <c r="BD23" s="340">
        <v>379312.36</v>
      </c>
      <c r="BE23" s="340"/>
      <c r="BF23" s="340"/>
      <c r="BG23" s="340"/>
      <c r="BH23" s="340">
        <v>2810813.97</v>
      </c>
      <c r="BI23" s="340"/>
      <c r="BJ23" s="340"/>
      <c r="BK23" s="340">
        <v>119122.82</v>
      </c>
      <c r="BL23" s="340"/>
      <c r="BM23" s="341">
        <v>3044640.65</v>
      </c>
      <c r="BN23" s="341">
        <v>233826.68</v>
      </c>
      <c r="BO23" s="341">
        <v>2987657.26</v>
      </c>
      <c r="BP23" s="341">
        <v>-56983.39</v>
      </c>
      <c r="BQ23" s="341">
        <v>2745470.77</v>
      </c>
      <c r="BR23" s="341">
        <v>-242186.49</v>
      </c>
      <c r="BS23" s="341">
        <v>2867657.72</v>
      </c>
      <c r="BT23" s="341">
        <v>122186.95</v>
      </c>
      <c r="BU23" s="341">
        <v>3225460.73</v>
      </c>
      <c r="BV23" s="341">
        <v>357803.01</v>
      </c>
    </row>
    <row r="24" spans="1:74" x14ac:dyDescent="0.25">
      <c r="A24" s="343" t="s">
        <v>247</v>
      </c>
      <c r="B24" s="343"/>
      <c r="C24" s="343"/>
      <c r="D24" s="343"/>
      <c r="E24" s="343"/>
      <c r="F24" s="343"/>
      <c r="G24" s="343"/>
      <c r="H24" s="343"/>
      <c r="I24" s="344"/>
      <c r="J24" s="345"/>
      <c r="K24" s="345"/>
      <c r="L24" s="345"/>
      <c r="M24" s="346"/>
      <c r="N24" s="344"/>
      <c r="O24" s="345"/>
      <c r="P24" s="346"/>
      <c r="Q24" s="348">
        <v>26569.77</v>
      </c>
      <c r="R24" s="348"/>
      <c r="S24" s="348"/>
      <c r="T24" s="348"/>
      <c r="U24" s="348">
        <v>26569.77</v>
      </c>
      <c r="V24" s="348"/>
      <c r="W24" s="348"/>
      <c r="X24" s="348"/>
      <c r="Y24" s="348"/>
      <c r="Z24" s="356">
        <v>370</v>
      </c>
      <c r="AA24" s="356"/>
      <c r="AB24" s="356"/>
      <c r="AC24" s="356"/>
      <c r="AD24" s="356"/>
      <c r="AE24" s="348">
        <v>-26199.77</v>
      </c>
      <c r="AF24" s="348"/>
      <c r="AG24" s="348"/>
      <c r="AH24" s="348"/>
      <c r="AI24" s="348">
        <v>15940.51</v>
      </c>
      <c r="AJ24" s="348"/>
      <c r="AK24" s="348"/>
      <c r="AL24" s="348"/>
      <c r="AM24" s="348">
        <v>15570.51</v>
      </c>
      <c r="AN24" s="348"/>
      <c r="AO24" s="348"/>
      <c r="AP24" s="348"/>
      <c r="AQ24" s="348">
        <v>3113.05</v>
      </c>
      <c r="AR24" s="348"/>
      <c r="AS24" s="348"/>
      <c r="AT24" s="348"/>
      <c r="AU24" s="348"/>
      <c r="AV24" s="348">
        <v>-12827.46</v>
      </c>
      <c r="AW24" s="348"/>
      <c r="AX24" s="348"/>
      <c r="AY24" s="348"/>
      <c r="AZ24" s="348">
        <v>5680.05</v>
      </c>
      <c r="BA24" s="348"/>
      <c r="BB24" s="348"/>
      <c r="BC24" s="348"/>
      <c r="BD24" s="347">
        <v>2567</v>
      </c>
      <c r="BE24" s="347"/>
      <c r="BF24" s="347"/>
      <c r="BG24" s="347"/>
      <c r="BH24" s="348">
        <v>2856.47</v>
      </c>
      <c r="BI24" s="348"/>
      <c r="BJ24" s="348"/>
      <c r="BK24" s="348">
        <v>-2823.58</v>
      </c>
      <c r="BL24" s="348"/>
      <c r="BM24" s="349">
        <v>10818.04</v>
      </c>
      <c r="BN24" s="349">
        <v>7961.57</v>
      </c>
      <c r="BO24" s="349">
        <v>17408.650000000001</v>
      </c>
      <c r="BP24" s="349">
        <v>6590.61</v>
      </c>
      <c r="BQ24" s="349">
        <v>118172.16</v>
      </c>
      <c r="BR24" s="349">
        <v>100763.51</v>
      </c>
      <c r="BS24" s="349">
        <v>19290.37</v>
      </c>
      <c r="BT24" s="349">
        <v>-98881.79</v>
      </c>
      <c r="BU24" s="349">
        <v>61770.66</v>
      </c>
      <c r="BV24" s="349">
        <v>42480.29</v>
      </c>
    </row>
    <row r="25" spans="1:74" x14ac:dyDescent="0.25">
      <c r="A25" s="351" t="s">
        <v>248</v>
      </c>
      <c r="B25" s="351"/>
      <c r="C25" s="351"/>
      <c r="D25" s="351"/>
      <c r="E25" s="351"/>
      <c r="F25" s="351"/>
      <c r="G25" s="351"/>
      <c r="H25" s="351"/>
      <c r="I25" s="344"/>
      <c r="J25" s="345"/>
      <c r="K25" s="345"/>
      <c r="L25" s="345"/>
      <c r="M25" s="346"/>
      <c r="N25" s="344"/>
      <c r="O25" s="345"/>
      <c r="P25" s="346"/>
      <c r="Q25" s="344"/>
      <c r="R25" s="345"/>
      <c r="S25" s="345"/>
      <c r="T25" s="346"/>
      <c r="U25" s="344"/>
      <c r="V25" s="345"/>
      <c r="W25" s="345"/>
      <c r="X25" s="345"/>
      <c r="Y25" s="346"/>
      <c r="Z25" s="356">
        <v>370</v>
      </c>
      <c r="AA25" s="356"/>
      <c r="AB25" s="356"/>
      <c r="AC25" s="356"/>
      <c r="AD25" s="356"/>
      <c r="AE25" s="356">
        <v>370</v>
      </c>
      <c r="AF25" s="356"/>
      <c r="AG25" s="356"/>
      <c r="AH25" s="356"/>
      <c r="AI25" s="356">
        <v>470</v>
      </c>
      <c r="AJ25" s="356"/>
      <c r="AK25" s="356"/>
      <c r="AL25" s="356"/>
      <c r="AM25" s="356">
        <v>100</v>
      </c>
      <c r="AN25" s="356"/>
      <c r="AO25" s="356"/>
      <c r="AP25" s="356"/>
      <c r="AQ25" s="357"/>
      <c r="AR25" s="358"/>
      <c r="AS25" s="358"/>
      <c r="AT25" s="358"/>
      <c r="AU25" s="359"/>
      <c r="AV25" s="356">
        <v>-470</v>
      </c>
      <c r="AW25" s="356"/>
      <c r="AX25" s="356"/>
      <c r="AY25" s="356"/>
      <c r="AZ25" s="356">
        <v>469</v>
      </c>
      <c r="BA25" s="356"/>
      <c r="BB25" s="356"/>
      <c r="BC25" s="356"/>
      <c r="BD25" s="356">
        <v>469</v>
      </c>
      <c r="BE25" s="356"/>
      <c r="BF25" s="356"/>
      <c r="BG25" s="356"/>
      <c r="BH25" s="348">
        <v>2856.47</v>
      </c>
      <c r="BI25" s="348"/>
      <c r="BJ25" s="348"/>
      <c r="BK25" s="348">
        <v>2387.4699999999998</v>
      </c>
      <c r="BL25" s="348"/>
      <c r="BM25" s="350"/>
      <c r="BN25" s="349">
        <v>-2856.47</v>
      </c>
      <c r="BO25" s="354">
        <v>10000</v>
      </c>
      <c r="BP25" s="354">
        <v>10000</v>
      </c>
      <c r="BQ25" s="354">
        <v>23000</v>
      </c>
      <c r="BR25" s="354">
        <v>13000</v>
      </c>
      <c r="BS25" s="354">
        <v>11000</v>
      </c>
      <c r="BT25" s="354">
        <v>-12000</v>
      </c>
      <c r="BU25" s="350"/>
      <c r="BV25" s="354">
        <v>-11000</v>
      </c>
    </row>
    <row r="26" spans="1:74" x14ac:dyDescent="0.25">
      <c r="A26" s="352" t="s">
        <v>249</v>
      </c>
      <c r="B26" s="352"/>
      <c r="C26" s="352"/>
      <c r="D26" s="352"/>
      <c r="E26" s="352"/>
      <c r="F26" s="352"/>
      <c r="G26" s="352"/>
      <c r="H26" s="352"/>
      <c r="I26" s="344"/>
      <c r="J26" s="345"/>
      <c r="K26" s="345"/>
      <c r="L26" s="345"/>
      <c r="M26" s="346"/>
      <c r="N26" s="344"/>
      <c r="O26" s="345"/>
      <c r="P26" s="346"/>
      <c r="Q26" s="344"/>
      <c r="R26" s="345"/>
      <c r="S26" s="345"/>
      <c r="T26" s="346"/>
      <c r="U26" s="344"/>
      <c r="V26" s="345"/>
      <c r="W26" s="345"/>
      <c r="X26" s="345"/>
      <c r="Y26" s="346"/>
      <c r="Z26" s="344"/>
      <c r="AA26" s="345"/>
      <c r="AB26" s="345"/>
      <c r="AC26" s="345"/>
      <c r="AD26" s="346"/>
      <c r="AE26" s="344"/>
      <c r="AF26" s="345"/>
      <c r="AG26" s="345"/>
      <c r="AH26" s="346"/>
      <c r="AI26" s="344"/>
      <c r="AJ26" s="345"/>
      <c r="AK26" s="345"/>
      <c r="AL26" s="346"/>
      <c r="AM26" s="344"/>
      <c r="AN26" s="345"/>
      <c r="AO26" s="345"/>
      <c r="AP26" s="346"/>
      <c r="AQ26" s="344"/>
      <c r="AR26" s="345"/>
      <c r="AS26" s="345"/>
      <c r="AT26" s="345"/>
      <c r="AU26" s="346"/>
      <c r="AV26" s="344"/>
      <c r="AW26" s="345"/>
      <c r="AX26" s="345"/>
      <c r="AY26" s="346"/>
      <c r="AZ26" s="344"/>
      <c r="BA26" s="345"/>
      <c r="BB26" s="345"/>
      <c r="BC26" s="346"/>
      <c r="BD26" s="344"/>
      <c r="BE26" s="345"/>
      <c r="BF26" s="345"/>
      <c r="BG26" s="346"/>
      <c r="BH26" s="344"/>
      <c r="BI26" s="345"/>
      <c r="BJ26" s="346"/>
      <c r="BK26" s="344"/>
      <c r="BL26" s="346"/>
      <c r="BM26" s="353"/>
      <c r="BN26" s="353"/>
      <c r="BO26" s="354">
        <v>10000</v>
      </c>
      <c r="BP26" s="354">
        <v>10000</v>
      </c>
      <c r="BQ26" s="354">
        <v>10000</v>
      </c>
      <c r="BR26" s="350"/>
      <c r="BS26" s="354">
        <v>10000</v>
      </c>
      <c r="BT26" s="350"/>
      <c r="BU26" s="350"/>
      <c r="BV26" s="354">
        <v>-10000</v>
      </c>
    </row>
    <row r="27" spans="1:74" x14ac:dyDescent="0.25">
      <c r="A27" s="352" t="s">
        <v>250</v>
      </c>
      <c r="B27" s="352"/>
      <c r="C27" s="352"/>
      <c r="D27" s="352"/>
      <c r="E27" s="352"/>
      <c r="F27" s="352"/>
      <c r="G27" s="352"/>
      <c r="H27" s="352"/>
      <c r="I27" s="344"/>
      <c r="J27" s="345"/>
      <c r="K27" s="345"/>
      <c r="L27" s="345"/>
      <c r="M27" s="346"/>
      <c r="N27" s="344"/>
      <c r="O27" s="345"/>
      <c r="P27" s="346"/>
      <c r="Q27" s="344"/>
      <c r="R27" s="345"/>
      <c r="S27" s="345"/>
      <c r="T27" s="346"/>
      <c r="U27" s="344"/>
      <c r="V27" s="345"/>
      <c r="W27" s="345"/>
      <c r="X27" s="345"/>
      <c r="Y27" s="346"/>
      <c r="Z27" s="356">
        <v>370</v>
      </c>
      <c r="AA27" s="356"/>
      <c r="AB27" s="356"/>
      <c r="AC27" s="356"/>
      <c r="AD27" s="356"/>
      <c r="AE27" s="356">
        <v>370</v>
      </c>
      <c r="AF27" s="356"/>
      <c r="AG27" s="356"/>
      <c r="AH27" s="356"/>
      <c r="AI27" s="356">
        <v>470</v>
      </c>
      <c r="AJ27" s="356"/>
      <c r="AK27" s="356"/>
      <c r="AL27" s="356"/>
      <c r="AM27" s="356">
        <v>100</v>
      </c>
      <c r="AN27" s="356"/>
      <c r="AO27" s="356"/>
      <c r="AP27" s="356"/>
      <c r="AQ27" s="357"/>
      <c r="AR27" s="358"/>
      <c r="AS27" s="358"/>
      <c r="AT27" s="358"/>
      <c r="AU27" s="359"/>
      <c r="AV27" s="356">
        <v>-470</v>
      </c>
      <c r="AW27" s="356"/>
      <c r="AX27" s="356"/>
      <c r="AY27" s="356"/>
      <c r="AZ27" s="356">
        <v>469</v>
      </c>
      <c r="BA27" s="356"/>
      <c r="BB27" s="356"/>
      <c r="BC27" s="356"/>
      <c r="BD27" s="356">
        <v>469</v>
      </c>
      <c r="BE27" s="356"/>
      <c r="BF27" s="356"/>
      <c r="BG27" s="356"/>
      <c r="BH27" s="348">
        <v>2856.47</v>
      </c>
      <c r="BI27" s="348"/>
      <c r="BJ27" s="348"/>
      <c r="BK27" s="348">
        <v>2387.4699999999998</v>
      </c>
      <c r="BL27" s="348"/>
      <c r="BM27" s="350"/>
      <c r="BN27" s="349">
        <v>-2856.47</v>
      </c>
      <c r="BO27" s="353"/>
      <c r="BP27" s="353"/>
      <c r="BQ27" s="354">
        <v>13000</v>
      </c>
      <c r="BR27" s="354">
        <v>13000</v>
      </c>
      <c r="BS27" s="354">
        <v>1000</v>
      </c>
      <c r="BT27" s="354">
        <v>-12000</v>
      </c>
      <c r="BU27" s="350"/>
      <c r="BV27" s="354">
        <v>-1000</v>
      </c>
    </row>
    <row r="28" spans="1:74" x14ac:dyDescent="0.25">
      <c r="A28" s="351" t="s">
        <v>251</v>
      </c>
      <c r="B28" s="351"/>
      <c r="C28" s="351"/>
      <c r="D28" s="351"/>
      <c r="E28" s="351"/>
      <c r="F28" s="351"/>
      <c r="G28" s="351"/>
      <c r="H28" s="351"/>
      <c r="I28" s="344"/>
      <c r="J28" s="345"/>
      <c r="K28" s="345"/>
      <c r="L28" s="345"/>
      <c r="M28" s="346"/>
      <c r="N28" s="344"/>
      <c r="O28" s="345"/>
      <c r="P28" s="346"/>
      <c r="Q28" s="348">
        <v>26569.77</v>
      </c>
      <c r="R28" s="348"/>
      <c r="S28" s="348"/>
      <c r="T28" s="348"/>
      <c r="U28" s="348">
        <v>26569.77</v>
      </c>
      <c r="V28" s="348"/>
      <c r="W28" s="348"/>
      <c r="X28" s="348"/>
      <c r="Y28" s="348"/>
      <c r="Z28" s="357"/>
      <c r="AA28" s="358"/>
      <c r="AB28" s="358"/>
      <c r="AC28" s="358"/>
      <c r="AD28" s="359"/>
      <c r="AE28" s="348">
        <v>-26569.77</v>
      </c>
      <c r="AF28" s="348"/>
      <c r="AG28" s="348"/>
      <c r="AH28" s="348"/>
      <c r="AI28" s="348">
        <v>15470.51</v>
      </c>
      <c r="AJ28" s="348"/>
      <c r="AK28" s="348"/>
      <c r="AL28" s="348"/>
      <c r="AM28" s="348">
        <v>15470.51</v>
      </c>
      <c r="AN28" s="348"/>
      <c r="AO28" s="348"/>
      <c r="AP28" s="348"/>
      <c r="AQ28" s="348">
        <v>3113.05</v>
      </c>
      <c r="AR28" s="348"/>
      <c r="AS28" s="348"/>
      <c r="AT28" s="348"/>
      <c r="AU28" s="348"/>
      <c r="AV28" s="348">
        <v>-12357.46</v>
      </c>
      <c r="AW28" s="348"/>
      <c r="AX28" s="348"/>
      <c r="AY28" s="348"/>
      <c r="AZ28" s="348">
        <v>5211.05</v>
      </c>
      <c r="BA28" s="348"/>
      <c r="BB28" s="348"/>
      <c r="BC28" s="348"/>
      <c r="BD28" s="347">
        <v>2098</v>
      </c>
      <c r="BE28" s="347"/>
      <c r="BF28" s="347"/>
      <c r="BG28" s="347"/>
      <c r="BH28" s="357"/>
      <c r="BI28" s="358"/>
      <c r="BJ28" s="359"/>
      <c r="BK28" s="348">
        <v>-5211.05</v>
      </c>
      <c r="BL28" s="348"/>
      <c r="BM28" s="349">
        <v>10818.04</v>
      </c>
      <c r="BN28" s="349">
        <v>10818.04</v>
      </c>
      <c r="BO28" s="349">
        <v>7408.65</v>
      </c>
      <c r="BP28" s="349">
        <v>-3409.39</v>
      </c>
      <c r="BQ28" s="349">
        <v>95172.160000000003</v>
      </c>
      <c r="BR28" s="349">
        <v>87763.51</v>
      </c>
      <c r="BS28" s="349">
        <v>8290.3700000000008</v>
      </c>
      <c r="BT28" s="349">
        <v>-86881.79</v>
      </c>
      <c r="BU28" s="349">
        <v>61770.66</v>
      </c>
      <c r="BV28" s="349">
        <v>53480.29</v>
      </c>
    </row>
    <row r="29" spans="1:74" x14ac:dyDescent="0.25">
      <c r="A29" s="352" t="s">
        <v>252</v>
      </c>
      <c r="B29" s="352"/>
      <c r="C29" s="352"/>
      <c r="D29" s="352"/>
      <c r="E29" s="352"/>
      <c r="F29" s="352"/>
      <c r="G29" s="352"/>
      <c r="H29" s="352"/>
      <c r="I29" s="344"/>
      <c r="J29" s="345"/>
      <c r="K29" s="345"/>
      <c r="L29" s="345"/>
      <c r="M29" s="346"/>
      <c r="N29" s="344"/>
      <c r="O29" s="345"/>
      <c r="P29" s="346"/>
      <c r="Q29" s="348">
        <v>26569.77</v>
      </c>
      <c r="R29" s="348"/>
      <c r="S29" s="348"/>
      <c r="T29" s="348"/>
      <c r="U29" s="348">
        <v>26569.77</v>
      </c>
      <c r="V29" s="348"/>
      <c r="W29" s="348"/>
      <c r="X29" s="348"/>
      <c r="Y29" s="348"/>
      <c r="Z29" s="357"/>
      <c r="AA29" s="358"/>
      <c r="AB29" s="358"/>
      <c r="AC29" s="358"/>
      <c r="AD29" s="359"/>
      <c r="AE29" s="348">
        <v>-26569.77</v>
      </c>
      <c r="AF29" s="348"/>
      <c r="AG29" s="348"/>
      <c r="AH29" s="348"/>
      <c r="AI29" s="348">
        <v>15470.51</v>
      </c>
      <c r="AJ29" s="348"/>
      <c r="AK29" s="348"/>
      <c r="AL29" s="348"/>
      <c r="AM29" s="348">
        <v>15470.51</v>
      </c>
      <c r="AN29" s="348"/>
      <c r="AO29" s="348"/>
      <c r="AP29" s="348"/>
      <c r="AQ29" s="348">
        <v>3113.05</v>
      </c>
      <c r="AR29" s="348"/>
      <c r="AS29" s="348"/>
      <c r="AT29" s="348"/>
      <c r="AU29" s="348"/>
      <c r="AV29" s="348">
        <v>-12357.46</v>
      </c>
      <c r="AW29" s="348"/>
      <c r="AX29" s="348"/>
      <c r="AY29" s="348"/>
      <c r="AZ29" s="348">
        <v>5211.05</v>
      </c>
      <c r="BA29" s="348"/>
      <c r="BB29" s="348"/>
      <c r="BC29" s="348"/>
      <c r="BD29" s="347">
        <v>2098</v>
      </c>
      <c r="BE29" s="347"/>
      <c r="BF29" s="347"/>
      <c r="BG29" s="347"/>
      <c r="BH29" s="357"/>
      <c r="BI29" s="358"/>
      <c r="BJ29" s="359"/>
      <c r="BK29" s="348">
        <v>-5211.05</v>
      </c>
      <c r="BL29" s="348"/>
      <c r="BM29" s="349">
        <v>10818.04</v>
      </c>
      <c r="BN29" s="349">
        <v>10818.04</v>
      </c>
      <c r="BO29" s="349">
        <v>7408.65</v>
      </c>
      <c r="BP29" s="349">
        <v>-3409.39</v>
      </c>
      <c r="BQ29" s="349">
        <v>95172.160000000003</v>
      </c>
      <c r="BR29" s="349">
        <v>87763.51</v>
      </c>
      <c r="BS29" s="349">
        <v>8290.3700000000008</v>
      </c>
      <c r="BT29" s="349">
        <v>-86881.79</v>
      </c>
      <c r="BU29" s="349">
        <v>61770.66</v>
      </c>
      <c r="BV29" s="349">
        <v>53480.29</v>
      </c>
    </row>
    <row r="30" spans="1:74" x14ac:dyDescent="0.25">
      <c r="A30" s="343" t="s">
        <v>253</v>
      </c>
      <c r="B30" s="343"/>
      <c r="C30" s="343"/>
      <c r="D30" s="343"/>
      <c r="E30" s="343"/>
      <c r="F30" s="343"/>
      <c r="G30" s="343"/>
      <c r="H30" s="343"/>
      <c r="I30" s="344"/>
      <c r="J30" s="345"/>
      <c r="K30" s="345"/>
      <c r="L30" s="345"/>
      <c r="M30" s="346"/>
      <c r="N30" s="344"/>
      <c r="O30" s="345"/>
      <c r="P30" s="346"/>
      <c r="Q30" s="344"/>
      <c r="R30" s="345"/>
      <c r="S30" s="345"/>
      <c r="T30" s="346"/>
      <c r="U30" s="344"/>
      <c r="V30" s="345"/>
      <c r="W30" s="345"/>
      <c r="X30" s="345"/>
      <c r="Y30" s="346"/>
      <c r="Z30" s="344"/>
      <c r="AA30" s="345"/>
      <c r="AB30" s="345"/>
      <c r="AC30" s="345"/>
      <c r="AD30" s="346"/>
      <c r="AE30" s="344"/>
      <c r="AF30" s="345"/>
      <c r="AG30" s="345"/>
      <c r="AH30" s="346"/>
      <c r="AI30" s="347">
        <v>52000</v>
      </c>
      <c r="AJ30" s="347"/>
      <c r="AK30" s="347"/>
      <c r="AL30" s="347"/>
      <c r="AM30" s="347">
        <v>52000</v>
      </c>
      <c r="AN30" s="347"/>
      <c r="AO30" s="347"/>
      <c r="AP30" s="347"/>
      <c r="AQ30" s="347">
        <v>174000</v>
      </c>
      <c r="AR30" s="347"/>
      <c r="AS30" s="347"/>
      <c r="AT30" s="347"/>
      <c r="AU30" s="347"/>
      <c r="AV30" s="347">
        <v>122000</v>
      </c>
      <c r="AW30" s="347"/>
      <c r="AX30" s="347"/>
      <c r="AY30" s="347"/>
      <c r="AZ30" s="347">
        <v>200470</v>
      </c>
      <c r="BA30" s="347"/>
      <c r="BB30" s="347"/>
      <c r="BC30" s="347"/>
      <c r="BD30" s="347">
        <v>26470</v>
      </c>
      <c r="BE30" s="347"/>
      <c r="BF30" s="347"/>
      <c r="BG30" s="347"/>
      <c r="BH30" s="360">
        <v>344206.4</v>
      </c>
      <c r="BI30" s="360"/>
      <c r="BJ30" s="360"/>
      <c r="BK30" s="360">
        <v>143736.4</v>
      </c>
      <c r="BL30" s="360"/>
      <c r="BM30" s="349">
        <v>412071.51</v>
      </c>
      <c r="BN30" s="349">
        <v>67865.11</v>
      </c>
      <c r="BO30" s="349">
        <v>328071.51</v>
      </c>
      <c r="BP30" s="354">
        <v>-84000</v>
      </c>
      <c r="BQ30" s="349">
        <v>352071.51</v>
      </c>
      <c r="BR30" s="354">
        <v>24000</v>
      </c>
      <c r="BS30" s="349">
        <v>371619.69</v>
      </c>
      <c r="BT30" s="349">
        <v>19548.18</v>
      </c>
      <c r="BU30" s="349">
        <v>635557.38</v>
      </c>
      <c r="BV30" s="349">
        <v>263937.69</v>
      </c>
    </row>
    <row r="31" spans="1:74" x14ac:dyDescent="0.25">
      <c r="A31" s="351" t="s">
        <v>254</v>
      </c>
      <c r="B31" s="351"/>
      <c r="C31" s="351"/>
      <c r="D31" s="351"/>
      <c r="E31" s="351"/>
      <c r="F31" s="351"/>
      <c r="G31" s="351"/>
      <c r="H31" s="351"/>
      <c r="I31" s="344"/>
      <c r="J31" s="345"/>
      <c r="K31" s="345"/>
      <c r="L31" s="345"/>
      <c r="M31" s="346"/>
      <c r="N31" s="344"/>
      <c r="O31" s="345"/>
      <c r="P31" s="346"/>
      <c r="Q31" s="344"/>
      <c r="R31" s="345"/>
      <c r="S31" s="345"/>
      <c r="T31" s="346"/>
      <c r="U31" s="344"/>
      <c r="V31" s="345"/>
      <c r="W31" s="345"/>
      <c r="X31" s="345"/>
      <c r="Y31" s="346"/>
      <c r="Z31" s="344"/>
      <c r="AA31" s="345"/>
      <c r="AB31" s="345"/>
      <c r="AC31" s="345"/>
      <c r="AD31" s="346"/>
      <c r="AE31" s="344"/>
      <c r="AF31" s="345"/>
      <c r="AG31" s="345"/>
      <c r="AH31" s="346"/>
      <c r="AI31" s="347">
        <v>52000</v>
      </c>
      <c r="AJ31" s="347"/>
      <c r="AK31" s="347"/>
      <c r="AL31" s="347"/>
      <c r="AM31" s="347">
        <v>52000</v>
      </c>
      <c r="AN31" s="347"/>
      <c r="AO31" s="347"/>
      <c r="AP31" s="347"/>
      <c r="AQ31" s="347">
        <v>174000</v>
      </c>
      <c r="AR31" s="347"/>
      <c r="AS31" s="347"/>
      <c r="AT31" s="347"/>
      <c r="AU31" s="347"/>
      <c r="AV31" s="347">
        <v>122000</v>
      </c>
      <c r="AW31" s="347"/>
      <c r="AX31" s="347"/>
      <c r="AY31" s="347"/>
      <c r="AZ31" s="347">
        <v>200470</v>
      </c>
      <c r="BA31" s="347"/>
      <c r="BB31" s="347"/>
      <c r="BC31" s="347"/>
      <c r="BD31" s="347">
        <v>26470</v>
      </c>
      <c r="BE31" s="347"/>
      <c r="BF31" s="347"/>
      <c r="BG31" s="347"/>
      <c r="BH31" s="360">
        <v>344206.4</v>
      </c>
      <c r="BI31" s="360"/>
      <c r="BJ31" s="360"/>
      <c r="BK31" s="360">
        <v>143736.4</v>
      </c>
      <c r="BL31" s="360"/>
      <c r="BM31" s="349">
        <v>328071.51</v>
      </c>
      <c r="BN31" s="349">
        <v>-16134.89</v>
      </c>
      <c r="BO31" s="349">
        <v>328071.51</v>
      </c>
      <c r="BP31" s="350"/>
      <c r="BQ31" s="349">
        <v>328071.51</v>
      </c>
      <c r="BR31" s="350"/>
      <c r="BS31" s="349">
        <v>107619.69</v>
      </c>
      <c r="BT31" s="349">
        <v>-220451.82</v>
      </c>
      <c r="BU31" s="349">
        <v>382557.38</v>
      </c>
      <c r="BV31" s="349">
        <v>274937.69</v>
      </c>
    </row>
    <row r="32" spans="1:74" x14ac:dyDescent="0.25">
      <c r="A32" s="352" t="s">
        <v>255</v>
      </c>
      <c r="B32" s="352"/>
      <c r="C32" s="352"/>
      <c r="D32" s="352"/>
      <c r="E32" s="352"/>
      <c r="F32" s="352"/>
      <c r="G32" s="352"/>
      <c r="H32" s="352"/>
      <c r="I32" s="344"/>
      <c r="J32" s="345"/>
      <c r="K32" s="345"/>
      <c r="L32" s="345"/>
      <c r="M32" s="346"/>
      <c r="N32" s="344"/>
      <c r="O32" s="345"/>
      <c r="P32" s="346"/>
      <c r="Q32" s="344"/>
      <c r="R32" s="345"/>
      <c r="S32" s="345"/>
      <c r="T32" s="346"/>
      <c r="U32" s="344"/>
      <c r="V32" s="345"/>
      <c r="W32" s="345"/>
      <c r="X32" s="345"/>
      <c r="Y32" s="346"/>
      <c r="Z32" s="344"/>
      <c r="AA32" s="345"/>
      <c r="AB32" s="345"/>
      <c r="AC32" s="345"/>
      <c r="AD32" s="346"/>
      <c r="AE32" s="344"/>
      <c r="AF32" s="345"/>
      <c r="AG32" s="345"/>
      <c r="AH32" s="346"/>
      <c r="AI32" s="347">
        <v>52000</v>
      </c>
      <c r="AJ32" s="347"/>
      <c r="AK32" s="347"/>
      <c r="AL32" s="347"/>
      <c r="AM32" s="347">
        <v>52000</v>
      </c>
      <c r="AN32" s="347"/>
      <c r="AO32" s="347"/>
      <c r="AP32" s="347"/>
      <c r="AQ32" s="347">
        <v>174000</v>
      </c>
      <c r="AR32" s="347"/>
      <c r="AS32" s="347"/>
      <c r="AT32" s="347"/>
      <c r="AU32" s="347"/>
      <c r="AV32" s="347">
        <v>122000</v>
      </c>
      <c r="AW32" s="347"/>
      <c r="AX32" s="347"/>
      <c r="AY32" s="347"/>
      <c r="AZ32" s="347">
        <v>174000</v>
      </c>
      <c r="BA32" s="347"/>
      <c r="BB32" s="347"/>
      <c r="BC32" s="347"/>
      <c r="BD32" s="357"/>
      <c r="BE32" s="358"/>
      <c r="BF32" s="358"/>
      <c r="BG32" s="359"/>
      <c r="BH32" s="347">
        <v>216000</v>
      </c>
      <c r="BI32" s="347"/>
      <c r="BJ32" s="347"/>
      <c r="BK32" s="347">
        <v>42000</v>
      </c>
      <c r="BL32" s="347"/>
      <c r="BM32" s="354">
        <v>213000</v>
      </c>
      <c r="BN32" s="354">
        <v>-3000</v>
      </c>
      <c r="BO32" s="354">
        <v>213000</v>
      </c>
      <c r="BP32" s="350"/>
      <c r="BQ32" s="354">
        <v>213000</v>
      </c>
      <c r="BR32" s="350"/>
      <c r="BS32" s="349">
        <v>79889.78</v>
      </c>
      <c r="BT32" s="349">
        <v>-133110.22</v>
      </c>
      <c r="BU32" s="349">
        <v>125928.89</v>
      </c>
      <c r="BV32" s="349">
        <v>46039.11</v>
      </c>
    </row>
    <row r="33" spans="1:74" x14ac:dyDescent="0.25">
      <c r="A33" s="352" t="s">
        <v>256</v>
      </c>
      <c r="B33" s="352"/>
      <c r="C33" s="352"/>
      <c r="D33" s="352"/>
      <c r="E33" s="352"/>
      <c r="F33" s="352"/>
      <c r="G33" s="352"/>
      <c r="H33" s="352"/>
      <c r="I33" s="344"/>
      <c r="J33" s="345"/>
      <c r="K33" s="345"/>
      <c r="L33" s="345"/>
      <c r="M33" s="346"/>
      <c r="N33" s="344"/>
      <c r="O33" s="345"/>
      <c r="P33" s="346"/>
      <c r="Q33" s="344"/>
      <c r="R33" s="345"/>
      <c r="S33" s="345"/>
      <c r="T33" s="346"/>
      <c r="U33" s="344"/>
      <c r="V33" s="345"/>
      <c r="W33" s="345"/>
      <c r="X33" s="345"/>
      <c r="Y33" s="346"/>
      <c r="Z33" s="344"/>
      <c r="AA33" s="345"/>
      <c r="AB33" s="345"/>
      <c r="AC33" s="345"/>
      <c r="AD33" s="346"/>
      <c r="AE33" s="344"/>
      <c r="AF33" s="345"/>
      <c r="AG33" s="345"/>
      <c r="AH33" s="346"/>
      <c r="AI33" s="344"/>
      <c r="AJ33" s="345"/>
      <c r="AK33" s="345"/>
      <c r="AL33" s="346"/>
      <c r="AM33" s="344"/>
      <c r="AN33" s="345"/>
      <c r="AO33" s="345"/>
      <c r="AP33" s="346"/>
      <c r="AQ33" s="344"/>
      <c r="AR33" s="345"/>
      <c r="AS33" s="345"/>
      <c r="AT33" s="345"/>
      <c r="AU33" s="346"/>
      <c r="AV33" s="344"/>
      <c r="AW33" s="345"/>
      <c r="AX33" s="345"/>
      <c r="AY33" s="346"/>
      <c r="AZ33" s="344"/>
      <c r="BA33" s="345"/>
      <c r="BB33" s="345"/>
      <c r="BC33" s="346"/>
      <c r="BD33" s="344"/>
      <c r="BE33" s="345"/>
      <c r="BF33" s="345"/>
      <c r="BG33" s="346"/>
      <c r="BH33" s="344"/>
      <c r="BI33" s="345"/>
      <c r="BJ33" s="346"/>
      <c r="BK33" s="344"/>
      <c r="BL33" s="346"/>
      <c r="BM33" s="353"/>
      <c r="BN33" s="353"/>
      <c r="BO33" s="353"/>
      <c r="BP33" s="353"/>
      <c r="BQ33" s="353"/>
      <c r="BR33" s="353"/>
      <c r="BS33" s="353"/>
      <c r="BT33" s="353"/>
      <c r="BU33" s="354">
        <v>1000</v>
      </c>
      <c r="BV33" s="354">
        <v>1000</v>
      </c>
    </row>
    <row r="34" spans="1:74" x14ac:dyDescent="0.25">
      <c r="A34" s="352" t="s">
        <v>257</v>
      </c>
      <c r="B34" s="352"/>
      <c r="C34" s="352"/>
      <c r="D34" s="352"/>
      <c r="E34" s="352"/>
      <c r="F34" s="352"/>
      <c r="G34" s="352"/>
      <c r="H34" s="352"/>
      <c r="I34" s="344"/>
      <c r="J34" s="345"/>
      <c r="K34" s="345"/>
      <c r="L34" s="345"/>
      <c r="M34" s="346"/>
      <c r="N34" s="344"/>
      <c r="O34" s="345"/>
      <c r="P34" s="346"/>
      <c r="Q34" s="344"/>
      <c r="R34" s="345"/>
      <c r="S34" s="345"/>
      <c r="T34" s="346"/>
      <c r="U34" s="344"/>
      <c r="V34" s="345"/>
      <c r="W34" s="345"/>
      <c r="X34" s="345"/>
      <c r="Y34" s="346"/>
      <c r="Z34" s="344"/>
      <c r="AA34" s="345"/>
      <c r="AB34" s="345"/>
      <c r="AC34" s="345"/>
      <c r="AD34" s="346"/>
      <c r="AE34" s="344"/>
      <c r="AF34" s="345"/>
      <c r="AG34" s="345"/>
      <c r="AH34" s="346"/>
      <c r="AI34" s="344"/>
      <c r="AJ34" s="345"/>
      <c r="AK34" s="345"/>
      <c r="AL34" s="346"/>
      <c r="AM34" s="344"/>
      <c r="AN34" s="345"/>
      <c r="AO34" s="345"/>
      <c r="AP34" s="346"/>
      <c r="AQ34" s="344"/>
      <c r="AR34" s="345"/>
      <c r="AS34" s="345"/>
      <c r="AT34" s="345"/>
      <c r="AU34" s="346"/>
      <c r="AV34" s="344"/>
      <c r="AW34" s="345"/>
      <c r="AX34" s="345"/>
      <c r="AY34" s="346"/>
      <c r="AZ34" s="344"/>
      <c r="BA34" s="345"/>
      <c r="BB34" s="345"/>
      <c r="BC34" s="346"/>
      <c r="BD34" s="344"/>
      <c r="BE34" s="345"/>
      <c r="BF34" s="345"/>
      <c r="BG34" s="346"/>
      <c r="BH34" s="344"/>
      <c r="BI34" s="345"/>
      <c r="BJ34" s="346"/>
      <c r="BK34" s="344"/>
      <c r="BL34" s="346"/>
      <c r="BM34" s="349">
        <v>115071.51</v>
      </c>
      <c r="BN34" s="349">
        <v>115071.51</v>
      </c>
      <c r="BO34" s="349">
        <v>115071.51</v>
      </c>
      <c r="BP34" s="350"/>
      <c r="BQ34" s="349">
        <v>115071.51</v>
      </c>
      <c r="BR34" s="350"/>
      <c r="BS34" s="349">
        <v>27729.91</v>
      </c>
      <c r="BT34" s="361">
        <v>-87341.6</v>
      </c>
      <c r="BU34" s="349">
        <v>27729.91</v>
      </c>
      <c r="BV34" s="350"/>
    </row>
    <row r="35" spans="1:74" x14ac:dyDescent="0.25">
      <c r="A35" s="352" t="s">
        <v>258</v>
      </c>
      <c r="B35" s="352"/>
      <c r="C35" s="352"/>
      <c r="D35" s="352"/>
      <c r="E35" s="352"/>
      <c r="F35" s="352"/>
      <c r="G35" s="352"/>
      <c r="H35" s="352"/>
      <c r="I35" s="344"/>
      <c r="J35" s="345"/>
      <c r="K35" s="345"/>
      <c r="L35" s="345"/>
      <c r="M35" s="346"/>
      <c r="N35" s="344"/>
      <c r="O35" s="345"/>
      <c r="P35" s="346"/>
      <c r="Q35" s="344"/>
      <c r="R35" s="345"/>
      <c r="S35" s="345"/>
      <c r="T35" s="346"/>
      <c r="U35" s="344"/>
      <c r="V35" s="345"/>
      <c r="W35" s="345"/>
      <c r="X35" s="345"/>
      <c r="Y35" s="346"/>
      <c r="Z35" s="344"/>
      <c r="AA35" s="345"/>
      <c r="AB35" s="345"/>
      <c r="AC35" s="345"/>
      <c r="AD35" s="346"/>
      <c r="AE35" s="344"/>
      <c r="AF35" s="345"/>
      <c r="AG35" s="345"/>
      <c r="AH35" s="346"/>
      <c r="AI35" s="344"/>
      <c r="AJ35" s="345"/>
      <c r="AK35" s="345"/>
      <c r="AL35" s="346"/>
      <c r="AM35" s="344"/>
      <c r="AN35" s="345"/>
      <c r="AO35" s="345"/>
      <c r="AP35" s="346"/>
      <c r="AQ35" s="344"/>
      <c r="AR35" s="345"/>
      <c r="AS35" s="345"/>
      <c r="AT35" s="345"/>
      <c r="AU35" s="346"/>
      <c r="AV35" s="344"/>
      <c r="AW35" s="345"/>
      <c r="AX35" s="345"/>
      <c r="AY35" s="346"/>
      <c r="AZ35" s="347">
        <v>26470</v>
      </c>
      <c r="BA35" s="347"/>
      <c r="BB35" s="347"/>
      <c r="BC35" s="347"/>
      <c r="BD35" s="347">
        <v>26470</v>
      </c>
      <c r="BE35" s="347"/>
      <c r="BF35" s="347"/>
      <c r="BG35" s="347"/>
      <c r="BH35" s="360">
        <v>128206.39999999999</v>
      </c>
      <c r="BI35" s="360"/>
      <c r="BJ35" s="360"/>
      <c r="BK35" s="360">
        <v>101736.4</v>
      </c>
      <c r="BL35" s="360"/>
      <c r="BM35" s="350"/>
      <c r="BN35" s="361">
        <v>-128206.39999999999</v>
      </c>
      <c r="BO35" s="353"/>
      <c r="BP35" s="353"/>
      <c r="BQ35" s="353"/>
      <c r="BR35" s="353"/>
      <c r="BS35" s="353"/>
      <c r="BT35" s="353"/>
      <c r="BU35" s="349">
        <v>227898.58</v>
      </c>
      <c r="BV35" s="349">
        <v>227898.58</v>
      </c>
    </row>
    <row r="36" spans="1:74" x14ac:dyDescent="0.25">
      <c r="A36" s="351" t="s">
        <v>259</v>
      </c>
      <c r="B36" s="351"/>
      <c r="C36" s="351"/>
      <c r="D36" s="351"/>
      <c r="E36" s="351"/>
      <c r="F36" s="351"/>
      <c r="G36" s="351"/>
      <c r="H36" s="351"/>
      <c r="I36" s="344"/>
      <c r="J36" s="345"/>
      <c r="K36" s="345"/>
      <c r="L36" s="345"/>
      <c r="M36" s="346"/>
      <c r="N36" s="344"/>
      <c r="O36" s="345"/>
      <c r="P36" s="346"/>
      <c r="Q36" s="344"/>
      <c r="R36" s="345"/>
      <c r="S36" s="345"/>
      <c r="T36" s="346"/>
      <c r="U36" s="344"/>
      <c r="V36" s="345"/>
      <c r="W36" s="345"/>
      <c r="X36" s="345"/>
      <c r="Y36" s="346"/>
      <c r="Z36" s="344"/>
      <c r="AA36" s="345"/>
      <c r="AB36" s="345"/>
      <c r="AC36" s="345"/>
      <c r="AD36" s="346"/>
      <c r="AE36" s="344"/>
      <c r="AF36" s="345"/>
      <c r="AG36" s="345"/>
      <c r="AH36" s="346"/>
      <c r="AI36" s="344"/>
      <c r="AJ36" s="345"/>
      <c r="AK36" s="345"/>
      <c r="AL36" s="346"/>
      <c r="AM36" s="344"/>
      <c r="AN36" s="345"/>
      <c r="AO36" s="345"/>
      <c r="AP36" s="346"/>
      <c r="AQ36" s="344"/>
      <c r="AR36" s="345"/>
      <c r="AS36" s="345"/>
      <c r="AT36" s="345"/>
      <c r="AU36" s="346"/>
      <c r="AV36" s="344"/>
      <c r="AW36" s="345"/>
      <c r="AX36" s="345"/>
      <c r="AY36" s="346"/>
      <c r="AZ36" s="344"/>
      <c r="BA36" s="345"/>
      <c r="BB36" s="345"/>
      <c r="BC36" s="346"/>
      <c r="BD36" s="344"/>
      <c r="BE36" s="345"/>
      <c r="BF36" s="345"/>
      <c r="BG36" s="346"/>
      <c r="BH36" s="344"/>
      <c r="BI36" s="345"/>
      <c r="BJ36" s="346"/>
      <c r="BK36" s="344"/>
      <c r="BL36" s="346"/>
      <c r="BM36" s="354">
        <v>84000</v>
      </c>
      <c r="BN36" s="354">
        <v>84000</v>
      </c>
      <c r="BO36" s="350"/>
      <c r="BP36" s="354">
        <v>-84000</v>
      </c>
      <c r="BQ36" s="354">
        <v>24000</v>
      </c>
      <c r="BR36" s="354">
        <v>24000</v>
      </c>
      <c r="BS36" s="354">
        <v>264000</v>
      </c>
      <c r="BT36" s="354">
        <v>240000</v>
      </c>
      <c r="BU36" s="354">
        <v>253000</v>
      </c>
      <c r="BV36" s="354">
        <v>-11000</v>
      </c>
    </row>
    <row r="37" spans="1:74" x14ac:dyDescent="0.25">
      <c r="A37" s="352" t="s">
        <v>260</v>
      </c>
      <c r="B37" s="352"/>
      <c r="C37" s="352"/>
      <c r="D37" s="352"/>
      <c r="E37" s="352"/>
      <c r="F37" s="352"/>
      <c r="G37" s="352"/>
      <c r="H37" s="352"/>
      <c r="I37" s="344"/>
      <c r="J37" s="345"/>
      <c r="K37" s="345"/>
      <c r="L37" s="345"/>
      <c r="M37" s="346"/>
      <c r="N37" s="344"/>
      <c r="O37" s="345"/>
      <c r="P37" s="346"/>
      <c r="Q37" s="344"/>
      <c r="R37" s="345"/>
      <c r="S37" s="345"/>
      <c r="T37" s="346"/>
      <c r="U37" s="344"/>
      <c r="V37" s="345"/>
      <c r="W37" s="345"/>
      <c r="X37" s="345"/>
      <c r="Y37" s="346"/>
      <c r="Z37" s="344"/>
      <c r="AA37" s="345"/>
      <c r="AB37" s="345"/>
      <c r="AC37" s="345"/>
      <c r="AD37" s="346"/>
      <c r="AE37" s="344"/>
      <c r="AF37" s="345"/>
      <c r="AG37" s="345"/>
      <c r="AH37" s="346"/>
      <c r="AI37" s="344"/>
      <c r="AJ37" s="345"/>
      <c r="AK37" s="345"/>
      <c r="AL37" s="346"/>
      <c r="AM37" s="344"/>
      <c r="AN37" s="345"/>
      <c r="AO37" s="345"/>
      <c r="AP37" s="346"/>
      <c r="AQ37" s="344"/>
      <c r="AR37" s="345"/>
      <c r="AS37" s="345"/>
      <c r="AT37" s="345"/>
      <c r="AU37" s="346"/>
      <c r="AV37" s="344"/>
      <c r="AW37" s="345"/>
      <c r="AX37" s="345"/>
      <c r="AY37" s="346"/>
      <c r="AZ37" s="344"/>
      <c r="BA37" s="345"/>
      <c r="BB37" s="345"/>
      <c r="BC37" s="346"/>
      <c r="BD37" s="344"/>
      <c r="BE37" s="345"/>
      <c r="BF37" s="345"/>
      <c r="BG37" s="346"/>
      <c r="BH37" s="344"/>
      <c r="BI37" s="345"/>
      <c r="BJ37" s="346"/>
      <c r="BK37" s="344"/>
      <c r="BL37" s="346"/>
      <c r="BM37" s="354">
        <v>84000</v>
      </c>
      <c r="BN37" s="354">
        <v>84000</v>
      </c>
      <c r="BO37" s="350"/>
      <c r="BP37" s="354">
        <v>-84000</v>
      </c>
      <c r="BQ37" s="353"/>
      <c r="BR37" s="353"/>
      <c r="BS37" s="354">
        <v>240000</v>
      </c>
      <c r="BT37" s="354">
        <v>240000</v>
      </c>
      <c r="BU37" s="354">
        <v>229000</v>
      </c>
      <c r="BV37" s="354">
        <v>-11000</v>
      </c>
    </row>
    <row r="38" spans="1:74" x14ac:dyDescent="0.25">
      <c r="A38" s="352" t="s">
        <v>261</v>
      </c>
      <c r="B38" s="352"/>
      <c r="C38" s="352"/>
      <c r="D38" s="352"/>
      <c r="E38" s="352"/>
      <c r="F38" s="352"/>
      <c r="G38" s="352"/>
      <c r="H38" s="352"/>
      <c r="I38" s="344"/>
      <c r="J38" s="345"/>
      <c r="K38" s="345"/>
      <c r="L38" s="345"/>
      <c r="M38" s="346"/>
      <c r="N38" s="344"/>
      <c r="O38" s="345"/>
      <c r="P38" s="346"/>
      <c r="Q38" s="344"/>
      <c r="R38" s="345"/>
      <c r="S38" s="345"/>
      <c r="T38" s="346"/>
      <c r="U38" s="344"/>
      <c r="V38" s="345"/>
      <c r="W38" s="345"/>
      <c r="X38" s="345"/>
      <c r="Y38" s="346"/>
      <c r="Z38" s="344"/>
      <c r="AA38" s="345"/>
      <c r="AB38" s="345"/>
      <c r="AC38" s="345"/>
      <c r="AD38" s="346"/>
      <c r="AE38" s="344"/>
      <c r="AF38" s="345"/>
      <c r="AG38" s="345"/>
      <c r="AH38" s="346"/>
      <c r="AI38" s="344"/>
      <c r="AJ38" s="345"/>
      <c r="AK38" s="345"/>
      <c r="AL38" s="346"/>
      <c r="AM38" s="344"/>
      <c r="AN38" s="345"/>
      <c r="AO38" s="345"/>
      <c r="AP38" s="346"/>
      <c r="AQ38" s="344"/>
      <c r="AR38" s="345"/>
      <c r="AS38" s="345"/>
      <c r="AT38" s="345"/>
      <c r="AU38" s="346"/>
      <c r="AV38" s="344"/>
      <c r="AW38" s="345"/>
      <c r="AX38" s="345"/>
      <c r="AY38" s="346"/>
      <c r="AZ38" s="344"/>
      <c r="BA38" s="345"/>
      <c r="BB38" s="345"/>
      <c r="BC38" s="346"/>
      <c r="BD38" s="344"/>
      <c r="BE38" s="345"/>
      <c r="BF38" s="345"/>
      <c r="BG38" s="346"/>
      <c r="BH38" s="344"/>
      <c r="BI38" s="345"/>
      <c r="BJ38" s="346"/>
      <c r="BK38" s="344"/>
      <c r="BL38" s="346"/>
      <c r="BM38" s="353"/>
      <c r="BN38" s="353"/>
      <c r="BO38" s="353"/>
      <c r="BP38" s="353"/>
      <c r="BQ38" s="354">
        <v>24000</v>
      </c>
      <c r="BR38" s="354">
        <v>24000</v>
      </c>
      <c r="BS38" s="354">
        <v>24000</v>
      </c>
      <c r="BT38" s="350"/>
      <c r="BU38" s="354">
        <v>24000</v>
      </c>
      <c r="BV38" s="350"/>
    </row>
    <row r="39" spans="1:74" x14ac:dyDescent="0.25">
      <c r="A39" s="343" t="s">
        <v>262</v>
      </c>
      <c r="B39" s="343"/>
      <c r="C39" s="343"/>
      <c r="D39" s="343"/>
      <c r="E39" s="343"/>
      <c r="F39" s="343"/>
      <c r="G39" s="343"/>
      <c r="H39" s="343"/>
      <c r="I39" s="348">
        <v>442127.27</v>
      </c>
      <c r="J39" s="348"/>
      <c r="K39" s="348"/>
      <c r="L39" s="348"/>
      <c r="M39" s="348"/>
      <c r="N39" s="348">
        <v>442127.27</v>
      </c>
      <c r="O39" s="348"/>
      <c r="P39" s="348"/>
      <c r="Q39" s="347">
        <v>1375968</v>
      </c>
      <c r="R39" s="347"/>
      <c r="S39" s="347"/>
      <c r="T39" s="347"/>
      <c r="U39" s="348">
        <v>933840.73</v>
      </c>
      <c r="V39" s="348"/>
      <c r="W39" s="348"/>
      <c r="X39" s="348"/>
      <c r="Y39" s="348"/>
      <c r="Z39" s="348">
        <v>2356389.79</v>
      </c>
      <c r="AA39" s="348"/>
      <c r="AB39" s="348"/>
      <c r="AC39" s="348"/>
      <c r="AD39" s="348"/>
      <c r="AE39" s="348">
        <v>980421.79</v>
      </c>
      <c r="AF39" s="348"/>
      <c r="AG39" s="348"/>
      <c r="AH39" s="348"/>
      <c r="AI39" s="347">
        <v>2550355</v>
      </c>
      <c r="AJ39" s="347"/>
      <c r="AK39" s="347"/>
      <c r="AL39" s="347"/>
      <c r="AM39" s="348">
        <v>193965.21</v>
      </c>
      <c r="AN39" s="348"/>
      <c r="AO39" s="348"/>
      <c r="AP39" s="348"/>
      <c r="AQ39" s="348">
        <v>2135265.7400000002</v>
      </c>
      <c r="AR39" s="348"/>
      <c r="AS39" s="348"/>
      <c r="AT39" s="348"/>
      <c r="AU39" s="348"/>
      <c r="AV39" s="348">
        <v>-415089.26</v>
      </c>
      <c r="AW39" s="348"/>
      <c r="AX39" s="348"/>
      <c r="AY39" s="348"/>
      <c r="AZ39" s="360">
        <v>2485541.1</v>
      </c>
      <c r="BA39" s="360"/>
      <c r="BB39" s="360"/>
      <c r="BC39" s="360"/>
      <c r="BD39" s="348">
        <v>350275.36</v>
      </c>
      <c r="BE39" s="348"/>
      <c r="BF39" s="348"/>
      <c r="BG39" s="348"/>
      <c r="BH39" s="360">
        <v>2463751.1</v>
      </c>
      <c r="BI39" s="360"/>
      <c r="BJ39" s="360"/>
      <c r="BK39" s="347">
        <v>-21790</v>
      </c>
      <c r="BL39" s="347"/>
      <c r="BM39" s="361">
        <v>2621751.1</v>
      </c>
      <c r="BN39" s="354">
        <v>158000</v>
      </c>
      <c r="BO39" s="361">
        <v>2642177.1</v>
      </c>
      <c r="BP39" s="354">
        <v>20426</v>
      </c>
      <c r="BQ39" s="361">
        <v>2275227.1</v>
      </c>
      <c r="BR39" s="354">
        <v>-366950</v>
      </c>
      <c r="BS39" s="349">
        <v>2476747.66</v>
      </c>
      <c r="BT39" s="349">
        <v>201520.56</v>
      </c>
      <c r="BU39" s="349">
        <v>2528132.69</v>
      </c>
      <c r="BV39" s="349">
        <v>51385.03</v>
      </c>
    </row>
    <row r="40" spans="1:74" x14ac:dyDescent="0.25">
      <c r="A40" s="351" t="s">
        <v>263</v>
      </c>
      <c r="B40" s="351"/>
      <c r="C40" s="351"/>
      <c r="D40" s="351"/>
      <c r="E40" s="351"/>
      <c r="F40" s="351"/>
      <c r="G40" s="351"/>
      <c r="H40" s="351"/>
      <c r="I40" s="344"/>
      <c r="J40" s="345"/>
      <c r="K40" s="345"/>
      <c r="L40" s="345"/>
      <c r="M40" s="346"/>
      <c r="N40" s="344"/>
      <c r="O40" s="345"/>
      <c r="P40" s="346"/>
      <c r="Q40" s="347">
        <v>246963</v>
      </c>
      <c r="R40" s="347"/>
      <c r="S40" s="347"/>
      <c r="T40" s="347"/>
      <c r="U40" s="347">
        <v>246963</v>
      </c>
      <c r="V40" s="347"/>
      <c r="W40" s="347"/>
      <c r="X40" s="347"/>
      <c r="Y40" s="347"/>
      <c r="Z40" s="347">
        <v>767038</v>
      </c>
      <c r="AA40" s="347"/>
      <c r="AB40" s="347"/>
      <c r="AC40" s="347"/>
      <c r="AD40" s="347"/>
      <c r="AE40" s="347">
        <v>520075</v>
      </c>
      <c r="AF40" s="347"/>
      <c r="AG40" s="347"/>
      <c r="AH40" s="347"/>
      <c r="AI40" s="347">
        <v>682106</v>
      </c>
      <c r="AJ40" s="347"/>
      <c r="AK40" s="347"/>
      <c r="AL40" s="347"/>
      <c r="AM40" s="347">
        <v>-84932</v>
      </c>
      <c r="AN40" s="347"/>
      <c r="AO40" s="347"/>
      <c r="AP40" s="347"/>
      <c r="AQ40" s="347">
        <v>722106</v>
      </c>
      <c r="AR40" s="347"/>
      <c r="AS40" s="347"/>
      <c r="AT40" s="347"/>
      <c r="AU40" s="347"/>
      <c r="AV40" s="347">
        <v>40000</v>
      </c>
      <c r="AW40" s="347"/>
      <c r="AX40" s="347"/>
      <c r="AY40" s="347"/>
      <c r="AZ40" s="347">
        <v>14000</v>
      </c>
      <c r="BA40" s="347"/>
      <c r="BB40" s="347"/>
      <c r="BC40" s="347"/>
      <c r="BD40" s="347">
        <v>-708106</v>
      </c>
      <c r="BE40" s="347"/>
      <c r="BF40" s="347"/>
      <c r="BG40" s="347"/>
      <c r="BH40" s="357"/>
      <c r="BI40" s="358"/>
      <c r="BJ40" s="359"/>
      <c r="BK40" s="347">
        <v>-14000</v>
      </c>
      <c r="BL40" s="347"/>
      <c r="BM40" s="353"/>
      <c r="BN40" s="353"/>
      <c r="BO40" s="353"/>
      <c r="BP40" s="353"/>
      <c r="BQ40" s="353"/>
      <c r="BR40" s="353"/>
      <c r="BS40" s="353"/>
      <c r="BT40" s="353"/>
      <c r="BU40" s="353"/>
      <c r="BV40" s="353"/>
    </row>
    <row r="41" spans="1:74" x14ac:dyDescent="0.25">
      <c r="A41" s="352" t="s">
        <v>264</v>
      </c>
      <c r="B41" s="352"/>
      <c r="C41" s="352"/>
      <c r="D41" s="352"/>
      <c r="E41" s="352"/>
      <c r="F41" s="352"/>
      <c r="G41" s="352"/>
      <c r="H41" s="352"/>
      <c r="I41" s="344"/>
      <c r="J41" s="345"/>
      <c r="K41" s="345"/>
      <c r="L41" s="345"/>
      <c r="M41" s="346"/>
      <c r="N41" s="344"/>
      <c r="O41" s="345"/>
      <c r="P41" s="346"/>
      <c r="Q41" s="347">
        <v>246963</v>
      </c>
      <c r="R41" s="347"/>
      <c r="S41" s="347"/>
      <c r="T41" s="347"/>
      <c r="U41" s="347">
        <v>246963</v>
      </c>
      <c r="V41" s="347"/>
      <c r="W41" s="347"/>
      <c r="X41" s="347"/>
      <c r="Y41" s="347"/>
      <c r="Z41" s="347">
        <v>767038</v>
      </c>
      <c r="AA41" s="347"/>
      <c r="AB41" s="347"/>
      <c r="AC41" s="347"/>
      <c r="AD41" s="347"/>
      <c r="AE41" s="347">
        <v>520075</v>
      </c>
      <c r="AF41" s="347"/>
      <c r="AG41" s="347"/>
      <c r="AH41" s="347"/>
      <c r="AI41" s="347">
        <v>682106</v>
      </c>
      <c r="AJ41" s="347"/>
      <c r="AK41" s="347"/>
      <c r="AL41" s="347"/>
      <c r="AM41" s="347">
        <v>-84932</v>
      </c>
      <c r="AN41" s="347"/>
      <c r="AO41" s="347"/>
      <c r="AP41" s="347"/>
      <c r="AQ41" s="347">
        <v>722106</v>
      </c>
      <c r="AR41" s="347"/>
      <c r="AS41" s="347"/>
      <c r="AT41" s="347"/>
      <c r="AU41" s="347"/>
      <c r="AV41" s="347">
        <v>40000</v>
      </c>
      <c r="AW41" s="347"/>
      <c r="AX41" s="347"/>
      <c r="AY41" s="347"/>
      <c r="AZ41" s="347">
        <v>10000</v>
      </c>
      <c r="BA41" s="347"/>
      <c r="BB41" s="347"/>
      <c r="BC41" s="347"/>
      <c r="BD41" s="347">
        <v>-712106</v>
      </c>
      <c r="BE41" s="347"/>
      <c r="BF41" s="347"/>
      <c r="BG41" s="347"/>
      <c r="BH41" s="357"/>
      <c r="BI41" s="358"/>
      <c r="BJ41" s="359"/>
      <c r="BK41" s="347">
        <v>-10000</v>
      </c>
      <c r="BL41" s="347"/>
      <c r="BM41" s="353"/>
      <c r="BN41" s="353"/>
      <c r="BO41" s="353"/>
      <c r="BP41" s="353"/>
      <c r="BQ41" s="353"/>
      <c r="BR41" s="353"/>
      <c r="BS41" s="353"/>
      <c r="BT41" s="353"/>
      <c r="BU41" s="353"/>
      <c r="BV41" s="353"/>
    </row>
    <row r="42" spans="1:74" x14ac:dyDescent="0.25">
      <c r="A42" s="352" t="s">
        <v>265</v>
      </c>
      <c r="B42" s="352"/>
      <c r="C42" s="352"/>
      <c r="D42" s="352"/>
      <c r="E42" s="352"/>
      <c r="F42" s="352"/>
      <c r="G42" s="352"/>
      <c r="H42" s="352"/>
      <c r="I42" s="344"/>
      <c r="J42" s="345"/>
      <c r="K42" s="345"/>
      <c r="L42" s="345"/>
      <c r="M42" s="346"/>
      <c r="N42" s="344"/>
      <c r="O42" s="345"/>
      <c r="P42" s="346"/>
      <c r="Q42" s="344"/>
      <c r="R42" s="345"/>
      <c r="S42" s="345"/>
      <c r="T42" s="346"/>
      <c r="U42" s="344"/>
      <c r="V42" s="345"/>
      <c r="W42" s="345"/>
      <c r="X42" s="345"/>
      <c r="Y42" s="346"/>
      <c r="Z42" s="344"/>
      <c r="AA42" s="345"/>
      <c r="AB42" s="345"/>
      <c r="AC42" s="345"/>
      <c r="AD42" s="346"/>
      <c r="AE42" s="344"/>
      <c r="AF42" s="345"/>
      <c r="AG42" s="345"/>
      <c r="AH42" s="346"/>
      <c r="AI42" s="344"/>
      <c r="AJ42" s="345"/>
      <c r="AK42" s="345"/>
      <c r="AL42" s="346"/>
      <c r="AM42" s="344"/>
      <c r="AN42" s="345"/>
      <c r="AO42" s="345"/>
      <c r="AP42" s="346"/>
      <c r="AQ42" s="344"/>
      <c r="AR42" s="345"/>
      <c r="AS42" s="345"/>
      <c r="AT42" s="345"/>
      <c r="AU42" s="346"/>
      <c r="AV42" s="344"/>
      <c r="AW42" s="345"/>
      <c r="AX42" s="345"/>
      <c r="AY42" s="346"/>
      <c r="AZ42" s="347">
        <v>4000</v>
      </c>
      <c r="BA42" s="347"/>
      <c r="BB42" s="347"/>
      <c r="BC42" s="347"/>
      <c r="BD42" s="347">
        <v>4000</v>
      </c>
      <c r="BE42" s="347"/>
      <c r="BF42" s="347"/>
      <c r="BG42" s="347"/>
      <c r="BH42" s="357"/>
      <c r="BI42" s="358"/>
      <c r="BJ42" s="359"/>
      <c r="BK42" s="347">
        <v>-4000</v>
      </c>
      <c r="BL42" s="347"/>
      <c r="BM42" s="353"/>
      <c r="BN42" s="353"/>
      <c r="BO42" s="353"/>
      <c r="BP42" s="353"/>
      <c r="BQ42" s="353"/>
      <c r="BR42" s="353"/>
      <c r="BS42" s="353"/>
      <c r="BT42" s="353"/>
      <c r="BU42" s="353"/>
      <c r="BV42" s="353"/>
    </row>
    <row r="43" spans="1:74" x14ac:dyDescent="0.25">
      <c r="A43" s="351" t="s">
        <v>266</v>
      </c>
      <c r="B43" s="351"/>
      <c r="C43" s="351"/>
      <c r="D43" s="351"/>
      <c r="E43" s="351"/>
      <c r="F43" s="351"/>
      <c r="G43" s="351"/>
      <c r="H43" s="351"/>
      <c r="I43" s="344"/>
      <c r="J43" s="345"/>
      <c r="K43" s="345"/>
      <c r="L43" s="345"/>
      <c r="M43" s="346"/>
      <c r="N43" s="344"/>
      <c r="O43" s="345"/>
      <c r="P43" s="346"/>
      <c r="Q43" s="344"/>
      <c r="R43" s="345"/>
      <c r="S43" s="345"/>
      <c r="T43" s="346"/>
      <c r="U43" s="344"/>
      <c r="V43" s="345"/>
      <c r="W43" s="345"/>
      <c r="X43" s="345"/>
      <c r="Y43" s="346"/>
      <c r="Z43" s="344"/>
      <c r="AA43" s="345"/>
      <c r="AB43" s="345"/>
      <c r="AC43" s="345"/>
      <c r="AD43" s="346"/>
      <c r="AE43" s="344"/>
      <c r="AF43" s="345"/>
      <c r="AG43" s="345"/>
      <c r="AH43" s="346"/>
      <c r="AI43" s="344"/>
      <c r="AJ43" s="345"/>
      <c r="AK43" s="345"/>
      <c r="AL43" s="346"/>
      <c r="AM43" s="344"/>
      <c r="AN43" s="345"/>
      <c r="AO43" s="345"/>
      <c r="AP43" s="346"/>
      <c r="AQ43" s="348">
        <v>63238.71</v>
      </c>
      <c r="AR43" s="348"/>
      <c r="AS43" s="348"/>
      <c r="AT43" s="348"/>
      <c r="AU43" s="348"/>
      <c r="AV43" s="348">
        <v>63238.71</v>
      </c>
      <c r="AW43" s="348"/>
      <c r="AX43" s="348"/>
      <c r="AY43" s="348"/>
      <c r="AZ43" s="357"/>
      <c r="BA43" s="358"/>
      <c r="BB43" s="358"/>
      <c r="BC43" s="359"/>
      <c r="BD43" s="348">
        <v>-63238.71</v>
      </c>
      <c r="BE43" s="348"/>
      <c r="BF43" s="348"/>
      <c r="BG43" s="348"/>
      <c r="BH43" s="347">
        <v>7000</v>
      </c>
      <c r="BI43" s="347"/>
      <c r="BJ43" s="347"/>
      <c r="BK43" s="347">
        <v>7000</v>
      </c>
      <c r="BL43" s="347"/>
      <c r="BM43" s="354">
        <v>7000</v>
      </c>
      <c r="BN43" s="350"/>
      <c r="BO43" s="349">
        <v>18931.32</v>
      </c>
      <c r="BP43" s="349">
        <v>11931.32</v>
      </c>
      <c r="BQ43" s="349">
        <v>38981.32</v>
      </c>
      <c r="BR43" s="354">
        <v>20050</v>
      </c>
      <c r="BS43" s="349">
        <v>140496.88</v>
      </c>
      <c r="BT43" s="349">
        <v>101515.56</v>
      </c>
      <c r="BU43" s="361">
        <v>571673.30000000005</v>
      </c>
      <c r="BV43" s="349">
        <v>431176.42</v>
      </c>
    </row>
    <row r="44" spans="1:74" x14ac:dyDescent="0.25">
      <c r="A44" s="352" t="s">
        <v>267</v>
      </c>
      <c r="B44" s="352"/>
      <c r="C44" s="352"/>
      <c r="D44" s="352"/>
      <c r="E44" s="352"/>
      <c r="F44" s="352"/>
      <c r="G44" s="352"/>
      <c r="H44" s="352"/>
      <c r="I44" s="344"/>
      <c r="J44" s="345"/>
      <c r="K44" s="345"/>
      <c r="L44" s="345"/>
      <c r="M44" s="346"/>
      <c r="N44" s="344"/>
      <c r="O44" s="345"/>
      <c r="P44" s="346"/>
      <c r="Q44" s="344"/>
      <c r="R44" s="345"/>
      <c r="S44" s="345"/>
      <c r="T44" s="346"/>
      <c r="U44" s="344"/>
      <c r="V44" s="345"/>
      <c r="W44" s="345"/>
      <c r="X44" s="345"/>
      <c r="Y44" s="346"/>
      <c r="Z44" s="344"/>
      <c r="AA44" s="345"/>
      <c r="AB44" s="345"/>
      <c r="AC44" s="345"/>
      <c r="AD44" s="346"/>
      <c r="AE44" s="344"/>
      <c r="AF44" s="345"/>
      <c r="AG44" s="345"/>
      <c r="AH44" s="346"/>
      <c r="AI44" s="344"/>
      <c r="AJ44" s="345"/>
      <c r="AK44" s="345"/>
      <c r="AL44" s="346"/>
      <c r="AM44" s="344"/>
      <c r="AN44" s="345"/>
      <c r="AO44" s="345"/>
      <c r="AP44" s="346"/>
      <c r="AQ44" s="348">
        <v>7988.71</v>
      </c>
      <c r="AR44" s="348"/>
      <c r="AS44" s="348"/>
      <c r="AT44" s="348"/>
      <c r="AU44" s="348"/>
      <c r="AV44" s="348">
        <v>7988.71</v>
      </c>
      <c r="AW44" s="348"/>
      <c r="AX44" s="348"/>
      <c r="AY44" s="348"/>
      <c r="AZ44" s="357"/>
      <c r="BA44" s="358"/>
      <c r="BB44" s="358"/>
      <c r="BC44" s="359"/>
      <c r="BD44" s="348">
        <v>-7988.71</v>
      </c>
      <c r="BE44" s="348"/>
      <c r="BF44" s="348"/>
      <c r="BG44" s="348"/>
      <c r="BH44" s="344"/>
      <c r="BI44" s="345"/>
      <c r="BJ44" s="346"/>
      <c r="BK44" s="344"/>
      <c r="BL44" s="346"/>
      <c r="BM44" s="353"/>
      <c r="BN44" s="353"/>
      <c r="BO44" s="353"/>
      <c r="BP44" s="353"/>
      <c r="BQ44" s="353"/>
      <c r="BR44" s="353"/>
      <c r="BS44" s="353"/>
      <c r="BT44" s="353"/>
      <c r="BU44" s="353"/>
      <c r="BV44" s="353"/>
    </row>
    <row r="45" spans="1:74" x14ac:dyDescent="0.25">
      <c r="A45" s="352" t="s">
        <v>268</v>
      </c>
      <c r="B45" s="352"/>
      <c r="C45" s="352"/>
      <c r="D45" s="352"/>
      <c r="E45" s="352"/>
      <c r="F45" s="352"/>
      <c r="G45" s="352"/>
      <c r="H45" s="352"/>
      <c r="I45" s="344"/>
      <c r="J45" s="345"/>
      <c r="K45" s="345"/>
      <c r="L45" s="345"/>
      <c r="M45" s="346"/>
      <c r="N45" s="344"/>
      <c r="O45" s="345"/>
      <c r="P45" s="346"/>
      <c r="Q45" s="344"/>
      <c r="R45" s="345"/>
      <c r="S45" s="345"/>
      <c r="T45" s="346"/>
      <c r="U45" s="344"/>
      <c r="V45" s="345"/>
      <c r="W45" s="345"/>
      <c r="X45" s="345"/>
      <c r="Y45" s="346"/>
      <c r="Z45" s="344"/>
      <c r="AA45" s="345"/>
      <c r="AB45" s="345"/>
      <c r="AC45" s="345"/>
      <c r="AD45" s="346"/>
      <c r="AE45" s="344"/>
      <c r="AF45" s="345"/>
      <c r="AG45" s="345"/>
      <c r="AH45" s="346"/>
      <c r="AI45" s="344"/>
      <c r="AJ45" s="345"/>
      <c r="AK45" s="345"/>
      <c r="AL45" s="346"/>
      <c r="AM45" s="344"/>
      <c r="AN45" s="345"/>
      <c r="AO45" s="345"/>
      <c r="AP45" s="346"/>
      <c r="AQ45" s="347">
        <v>43000</v>
      </c>
      <c r="AR45" s="347"/>
      <c r="AS45" s="347"/>
      <c r="AT45" s="347"/>
      <c r="AU45" s="347"/>
      <c r="AV45" s="347">
        <v>43000</v>
      </c>
      <c r="AW45" s="347"/>
      <c r="AX45" s="347"/>
      <c r="AY45" s="347"/>
      <c r="AZ45" s="357"/>
      <c r="BA45" s="358"/>
      <c r="BB45" s="358"/>
      <c r="BC45" s="359"/>
      <c r="BD45" s="347">
        <v>-43000</v>
      </c>
      <c r="BE45" s="347"/>
      <c r="BF45" s="347"/>
      <c r="BG45" s="347"/>
      <c r="BH45" s="344"/>
      <c r="BI45" s="345"/>
      <c r="BJ45" s="346"/>
      <c r="BK45" s="344"/>
      <c r="BL45" s="346"/>
      <c r="BM45" s="353"/>
      <c r="BN45" s="353"/>
      <c r="BO45" s="353"/>
      <c r="BP45" s="353"/>
      <c r="BQ45" s="353"/>
      <c r="BR45" s="353"/>
      <c r="BS45" s="353"/>
      <c r="BT45" s="353"/>
      <c r="BU45" s="349">
        <v>7630.57</v>
      </c>
      <c r="BV45" s="349">
        <v>7630.57</v>
      </c>
    </row>
    <row r="46" spans="1:74" x14ac:dyDescent="0.25">
      <c r="A46" s="352" t="s">
        <v>269</v>
      </c>
      <c r="B46" s="352"/>
      <c r="C46" s="352"/>
      <c r="D46" s="352"/>
      <c r="E46" s="352"/>
      <c r="F46" s="352"/>
      <c r="G46" s="352"/>
      <c r="H46" s="352"/>
      <c r="I46" s="344"/>
      <c r="J46" s="345"/>
      <c r="K46" s="345"/>
      <c r="L46" s="345"/>
      <c r="M46" s="346"/>
      <c r="N46" s="344"/>
      <c r="O46" s="345"/>
      <c r="P46" s="346"/>
      <c r="Q46" s="344"/>
      <c r="R46" s="345"/>
      <c r="S46" s="345"/>
      <c r="T46" s="346"/>
      <c r="U46" s="344"/>
      <c r="V46" s="345"/>
      <c r="W46" s="345"/>
      <c r="X46" s="345"/>
      <c r="Y46" s="346"/>
      <c r="Z46" s="344"/>
      <c r="AA46" s="345"/>
      <c r="AB46" s="345"/>
      <c r="AC46" s="345"/>
      <c r="AD46" s="346"/>
      <c r="AE46" s="344"/>
      <c r="AF46" s="345"/>
      <c r="AG46" s="345"/>
      <c r="AH46" s="346"/>
      <c r="AI46" s="344"/>
      <c r="AJ46" s="345"/>
      <c r="AK46" s="345"/>
      <c r="AL46" s="346"/>
      <c r="AM46" s="344"/>
      <c r="AN46" s="345"/>
      <c r="AO46" s="345"/>
      <c r="AP46" s="346"/>
      <c r="AQ46" s="344"/>
      <c r="AR46" s="345"/>
      <c r="AS46" s="345"/>
      <c r="AT46" s="345"/>
      <c r="AU46" s="346"/>
      <c r="AV46" s="344"/>
      <c r="AW46" s="345"/>
      <c r="AX46" s="345"/>
      <c r="AY46" s="346"/>
      <c r="AZ46" s="344"/>
      <c r="BA46" s="345"/>
      <c r="BB46" s="345"/>
      <c r="BC46" s="346"/>
      <c r="BD46" s="344"/>
      <c r="BE46" s="345"/>
      <c r="BF46" s="345"/>
      <c r="BG46" s="346"/>
      <c r="BH46" s="347">
        <v>7000</v>
      </c>
      <c r="BI46" s="347"/>
      <c r="BJ46" s="347"/>
      <c r="BK46" s="347">
        <v>7000</v>
      </c>
      <c r="BL46" s="347"/>
      <c r="BM46" s="354">
        <v>7000</v>
      </c>
      <c r="BN46" s="350"/>
      <c r="BO46" s="354">
        <v>7000</v>
      </c>
      <c r="BP46" s="350"/>
      <c r="BQ46" s="354">
        <v>7000</v>
      </c>
      <c r="BR46" s="350"/>
      <c r="BS46" s="350"/>
      <c r="BT46" s="354">
        <v>-7000</v>
      </c>
      <c r="BU46" s="353"/>
      <c r="BV46" s="353"/>
    </row>
    <row r="47" spans="1:74" x14ac:dyDescent="0.25">
      <c r="A47" s="352" t="s">
        <v>270</v>
      </c>
      <c r="B47" s="352"/>
      <c r="C47" s="352"/>
      <c r="D47" s="352"/>
      <c r="E47" s="352"/>
      <c r="F47" s="352"/>
      <c r="G47" s="352"/>
      <c r="H47" s="352"/>
      <c r="I47" s="344"/>
      <c r="J47" s="345"/>
      <c r="K47" s="345"/>
      <c r="L47" s="345"/>
      <c r="M47" s="346"/>
      <c r="N47" s="344"/>
      <c r="O47" s="345"/>
      <c r="P47" s="346"/>
      <c r="Q47" s="344"/>
      <c r="R47" s="345"/>
      <c r="S47" s="345"/>
      <c r="T47" s="346"/>
      <c r="U47" s="344"/>
      <c r="V47" s="345"/>
      <c r="W47" s="345"/>
      <c r="X47" s="345"/>
      <c r="Y47" s="346"/>
      <c r="Z47" s="344"/>
      <c r="AA47" s="345"/>
      <c r="AB47" s="345"/>
      <c r="AC47" s="345"/>
      <c r="AD47" s="346"/>
      <c r="AE47" s="344"/>
      <c r="AF47" s="345"/>
      <c r="AG47" s="345"/>
      <c r="AH47" s="346"/>
      <c r="AI47" s="344"/>
      <c r="AJ47" s="345"/>
      <c r="AK47" s="345"/>
      <c r="AL47" s="346"/>
      <c r="AM47" s="344"/>
      <c r="AN47" s="345"/>
      <c r="AO47" s="345"/>
      <c r="AP47" s="346"/>
      <c r="AQ47" s="344"/>
      <c r="AR47" s="345"/>
      <c r="AS47" s="345"/>
      <c r="AT47" s="345"/>
      <c r="AU47" s="346"/>
      <c r="AV47" s="344"/>
      <c r="AW47" s="345"/>
      <c r="AX47" s="345"/>
      <c r="AY47" s="346"/>
      <c r="AZ47" s="344"/>
      <c r="BA47" s="345"/>
      <c r="BB47" s="345"/>
      <c r="BC47" s="346"/>
      <c r="BD47" s="344"/>
      <c r="BE47" s="345"/>
      <c r="BF47" s="345"/>
      <c r="BG47" s="346"/>
      <c r="BH47" s="344"/>
      <c r="BI47" s="345"/>
      <c r="BJ47" s="346"/>
      <c r="BK47" s="344"/>
      <c r="BL47" s="346"/>
      <c r="BM47" s="353"/>
      <c r="BN47" s="353"/>
      <c r="BO47" s="353"/>
      <c r="BP47" s="353"/>
      <c r="BQ47" s="354">
        <v>2500</v>
      </c>
      <c r="BR47" s="354">
        <v>2500</v>
      </c>
      <c r="BS47" s="354">
        <v>77933</v>
      </c>
      <c r="BT47" s="354">
        <v>75433</v>
      </c>
      <c r="BU47" s="354">
        <v>308933</v>
      </c>
      <c r="BV47" s="354">
        <v>231000</v>
      </c>
    </row>
    <row r="48" spans="1:74" x14ac:dyDescent="0.25">
      <c r="A48" s="352" t="s">
        <v>271</v>
      </c>
      <c r="B48" s="352"/>
      <c r="C48" s="352"/>
      <c r="D48" s="352"/>
      <c r="E48" s="352"/>
      <c r="F48" s="352"/>
      <c r="G48" s="352"/>
      <c r="H48" s="352"/>
      <c r="I48" s="344"/>
      <c r="J48" s="345"/>
      <c r="K48" s="345"/>
      <c r="L48" s="345"/>
      <c r="M48" s="346"/>
      <c r="N48" s="344"/>
      <c r="O48" s="345"/>
      <c r="P48" s="346"/>
      <c r="Q48" s="344"/>
      <c r="R48" s="345"/>
      <c r="S48" s="345"/>
      <c r="T48" s="346"/>
      <c r="U48" s="344"/>
      <c r="V48" s="345"/>
      <c r="W48" s="345"/>
      <c r="X48" s="345"/>
      <c r="Y48" s="346"/>
      <c r="Z48" s="344"/>
      <c r="AA48" s="345"/>
      <c r="AB48" s="345"/>
      <c r="AC48" s="345"/>
      <c r="AD48" s="346"/>
      <c r="AE48" s="344"/>
      <c r="AF48" s="345"/>
      <c r="AG48" s="345"/>
      <c r="AH48" s="346"/>
      <c r="AI48" s="344"/>
      <c r="AJ48" s="345"/>
      <c r="AK48" s="345"/>
      <c r="AL48" s="346"/>
      <c r="AM48" s="344"/>
      <c r="AN48" s="345"/>
      <c r="AO48" s="345"/>
      <c r="AP48" s="346"/>
      <c r="AQ48" s="344"/>
      <c r="AR48" s="345"/>
      <c r="AS48" s="345"/>
      <c r="AT48" s="345"/>
      <c r="AU48" s="346"/>
      <c r="AV48" s="344"/>
      <c r="AW48" s="345"/>
      <c r="AX48" s="345"/>
      <c r="AY48" s="346"/>
      <c r="AZ48" s="344"/>
      <c r="BA48" s="345"/>
      <c r="BB48" s="345"/>
      <c r="BC48" s="346"/>
      <c r="BD48" s="344"/>
      <c r="BE48" s="345"/>
      <c r="BF48" s="345"/>
      <c r="BG48" s="346"/>
      <c r="BH48" s="344"/>
      <c r="BI48" s="345"/>
      <c r="BJ48" s="346"/>
      <c r="BK48" s="344"/>
      <c r="BL48" s="346"/>
      <c r="BM48" s="353"/>
      <c r="BN48" s="353"/>
      <c r="BO48" s="353"/>
      <c r="BP48" s="353"/>
      <c r="BQ48" s="353"/>
      <c r="BR48" s="353"/>
      <c r="BS48" s="349">
        <v>14252.95</v>
      </c>
      <c r="BT48" s="349">
        <v>14252.95</v>
      </c>
      <c r="BU48" s="361">
        <v>42821.599999999999</v>
      </c>
      <c r="BV48" s="349">
        <v>28568.65</v>
      </c>
    </row>
    <row r="49" spans="1:74" x14ac:dyDescent="0.25">
      <c r="A49" s="352" t="s">
        <v>272</v>
      </c>
      <c r="B49" s="352"/>
      <c r="C49" s="352"/>
      <c r="D49" s="352"/>
      <c r="E49" s="352"/>
      <c r="F49" s="352"/>
      <c r="G49" s="352"/>
      <c r="H49" s="352"/>
      <c r="I49" s="344"/>
      <c r="J49" s="345"/>
      <c r="K49" s="345"/>
      <c r="L49" s="345"/>
      <c r="M49" s="346"/>
      <c r="N49" s="344"/>
      <c r="O49" s="345"/>
      <c r="P49" s="346"/>
      <c r="Q49" s="344"/>
      <c r="R49" s="345"/>
      <c r="S49" s="345"/>
      <c r="T49" s="346"/>
      <c r="U49" s="344"/>
      <c r="V49" s="345"/>
      <c r="W49" s="345"/>
      <c r="X49" s="345"/>
      <c r="Y49" s="346"/>
      <c r="Z49" s="344"/>
      <c r="AA49" s="345"/>
      <c r="AB49" s="345"/>
      <c r="AC49" s="345"/>
      <c r="AD49" s="346"/>
      <c r="AE49" s="344"/>
      <c r="AF49" s="345"/>
      <c r="AG49" s="345"/>
      <c r="AH49" s="346"/>
      <c r="AI49" s="344"/>
      <c r="AJ49" s="345"/>
      <c r="AK49" s="345"/>
      <c r="AL49" s="346"/>
      <c r="AM49" s="344"/>
      <c r="AN49" s="345"/>
      <c r="AO49" s="345"/>
      <c r="AP49" s="346"/>
      <c r="AQ49" s="347">
        <v>12250</v>
      </c>
      <c r="AR49" s="347"/>
      <c r="AS49" s="347"/>
      <c r="AT49" s="347"/>
      <c r="AU49" s="347"/>
      <c r="AV49" s="347">
        <v>12250</v>
      </c>
      <c r="AW49" s="347"/>
      <c r="AX49" s="347"/>
      <c r="AY49" s="347"/>
      <c r="AZ49" s="357"/>
      <c r="BA49" s="358"/>
      <c r="BB49" s="358"/>
      <c r="BC49" s="359"/>
      <c r="BD49" s="347">
        <v>-12250</v>
      </c>
      <c r="BE49" s="347"/>
      <c r="BF49" s="347"/>
      <c r="BG49" s="347"/>
      <c r="BH49" s="344"/>
      <c r="BI49" s="345"/>
      <c r="BJ49" s="346"/>
      <c r="BK49" s="344"/>
      <c r="BL49" s="346"/>
      <c r="BM49" s="353"/>
      <c r="BN49" s="353"/>
      <c r="BO49" s="349">
        <v>9431.32</v>
      </c>
      <c r="BP49" s="349">
        <v>9431.32</v>
      </c>
      <c r="BQ49" s="349">
        <v>9431.32</v>
      </c>
      <c r="BR49" s="350"/>
      <c r="BS49" s="349">
        <v>9431.32</v>
      </c>
      <c r="BT49" s="350"/>
      <c r="BU49" s="350"/>
      <c r="BV49" s="349">
        <v>-9431.32</v>
      </c>
    </row>
    <row r="50" spans="1:74" x14ac:dyDescent="0.25">
      <c r="A50" s="352" t="s">
        <v>273</v>
      </c>
      <c r="B50" s="352"/>
      <c r="C50" s="352"/>
      <c r="D50" s="352"/>
      <c r="E50" s="352"/>
      <c r="F50" s="352"/>
      <c r="G50" s="352"/>
      <c r="H50" s="352"/>
      <c r="I50" s="344"/>
      <c r="J50" s="345"/>
      <c r="K50" s="345"/>
      <c r="L50" s="345"/>
      <c r="M50" s="346"/>
      <c r="N50" s="344"/>
      <c r="O50" s="345"/>
      <c r="P50" s="346"/>
      <c r="Q50" s="344"/>
      <c r="R50" s="345"/>
      <c r="S50" s="345"/>
      <c r="T50" s="346"/>
      <c r="U50" s="344"/>
      <c r="V50" s="345"/>
      <c r="W50" s="345"/>
      <c r="X50" s="345"/>
      <c r="Y50" s="346"/>
      <c r="Z50" s="344"/>
      <c r="AA50" s="345"/>
      <c r="AB50" s="345"/>
      <c r="AC50" s="345"/>
      <c r="AD50" s="346"/>
      <c r="AE50" s="344"/>
      <c r="AF50" s="345"/>
      <c r="AG50" s="345"/>
      <c r="AH50" s="346"/>
      <c r="AI50" s="344"/>
      <c r="AJ50" s="345"/>
      <c r="AK50" s="345"/>
      <c r="AL50" s="346"/>
      <c r="AM50" s="344"/>
      <c r="AN50" s="345"/>
      <c r="AO50" s="345"/>
      <c r="AP50" s="346"/>
      <c r="AQ50" s="344"/>
      <c r="AR50" s="345"/>
      <c r="AS50" s="345"/>
      <c r="AT50" s="345"/>
      <c r="AU50" s="346"/>
      <c r="AV50" s="344"/>
      <c r="AW50" s="345"/>
      <c r="AX50" s="345"/>
      <c r="AY50" s="346"/>
      <c r="AZ50" s="344"/>
      <c r="BA50" s="345"/>
      <c r="BB50" s="345"/>
      <c r="BC50" s="346"/>
      <c r="BD50" s="344"/>
      <c r="BE50" s="345"/>
      <c r="BF50" s="345"/>
      <c r="BG50" s="346"/>
      <c r="BH50" s="344"/>
      <c r="BI50" s="345"/>
      <c r="BJ50" s="346"/>
      <c r="BK50" s="344"/>
      <c r="BL50" s="346"/>
      <c r="BM50" s="353"/>
      <c r="BN50" s="353"/>
      <c r="BO50" s="353"/>
      <c r="BP50" s="353"/>
      <c r="BQ50" s="353"/>
      <c r="BR50" s="353"/>
      <c r="BS50" s="353"/>
      <c r="BT50" s="353"/>
      <c r="BU50" s="349">
        <v>20519.72</v>
      </c>
      <c r="BV50" s="349">
        <v>20519.72</v>
      </c>
    </row>
    <row r="51" spans="1:74" x14ac:dyDescent="0.25">
      <c r="A51" s="352" t="s">
        <v>274</v>
      </c>
      <c r="B51" s="352"/>
      <c r="C51" s="352"/>
      <c r="D51" s="352"/>
      <c r="E51" s="352"/>
      <c r="F51" s="352"/>
      <c r="G51" s="352"/>
      <c r="H51" s="352"/>
      <c r="I51" s="344"/>
      <c r="J51" s="345"/>
      <c r="K51" s="345"/>
      <c r="L51" s="345"/>
      <c r="M51" s="346"/>
      <c r="N51" s="344"/>
      <c r="O51" s="345"/>
      <c r="P51" s="346"/>
      <c r="Q51" s="344"/>
      <c r="R51" s="345"/>
      <c r="S51" s="345"/>
      <c r="T51" s="346"/>
      <c r="U51" s="344"/>
      <c r="V51" s="345"/>
      <c r="W51" s="345"/>
      <c r="X51" s="345"/>
      <c r="Y51" s="346"/>
      <c r="Z51" s="344"/>
      <c r="AA51" s="345"/>
      <c r="AB51" s="345"/>
      <c r="AC51" s="345"/>
      <c r="AD51" s="346"/>
      <c r="AE51" s="344"/>
      <c r="AF51" s="345"/>
      <c r="AG51" s="345"/>
      <c r="AH51" s="346"/>
      <c r="AI51" s="344"/>
      <c r="AJ51" s="345"/>
      <c r="AK51" s="345"/>
      <c r="AL51" s="346"/>
      <c r="AM51" s="344"/>
      <c r="AN51" s="345"/>
      <c r="AO51" s="345"/>
      <c r="AP51" s="346"/>
      <c r="AQ51" s="344"/>
      <c r="AR51" s="345"/>
      <c r="AS51" s="345"/>
      <c r="AT51" s="345"/>
      <c r="AU51" s="346"/>
      <c r="AV51" s="344"/>
      <c r="AW51" s="345"/>
      <c r="AX51" s="345"/>
      <c r="AY51" s="346"/>
      <c r="AZ51" s="344"/>
      <c r="BA51" s="345"/>
      <c r="BB51" s="345"/>
      <c r="BC51" s="346"/>
      <c r="BD51" s="344"/>
      <c r="BE51" s="345"/>
      <c r="BF51" s="345"/>
      <c r="BG51" s="346"/>
      <c r="BH51" s="344"/>
      <c r="BI51" s="345"/>
      <c r="BJ51" s="346"/>
      <c r="BK51" s="344"/>
      <c r="BL51" s="346"/>
      <c r="BM51" s="353"/>
      <c r="BN51" s="353"/>
      <c r="BO51" s="353"/>
      <c r="BP51" s="353"/>
      <c r="BQ51" s="354">
        <v>15050</v>
      </c>
      <c r="BR51" s="354">
        <v>15050</v>
      </c>
      <c r="BS51" s="350"/>
      <c r="BT51" s="354">
        <v>-15050</v>
      </c>
      <c r="BU51" s="361">
        <v>133681.70000000001</v>
      </c>
      <c r="BV51" s="361">
        <v>133681.70000000001</v>
      </c>
    </row>
    <row r="52" spans="1:74" x14ac:dyDescent="0.25">
      <c r="A52" s="352" t="s">
        <v>275</v>
      </c>
      <c r="B52" s="352"/>
      <c r="C52" s="352"/>
      <c r="D52" s="352"/>
      <c r="E52" s="352"/>
      <c r="F52" s="352"/>
      <c r="G52" s="352"/>
      <c r="H52" s="352"/>
      <c r="I52" s="344"/>
      <c r="J52" s="345"/>
      <c r="K52" s="345"/>
      <c r="L52" s="345"/>
      <c r="M52" s="346"/>
      <c r="N52" s="344"/>
      <c r="O52" s="345"/>
      <c r="P52" s="346"/>
      <c r="Q52" s="344"/>
      <c r="R52" s="345"/>
      <c r="S52" s="345"/>
      <c r="T52" s="346"/>
      <c r="U52" s="344"/>
      <c r="V52" s="345"/>
      <c r="W52" s="345"/>
      <c r="X52" s="345"/>
      <c r="Y52" s="346"/>
      <c r="Z52" s="344"/>
      <c r="AA52" s="345"/>
      <c r="AB52" s="345"/>
      <c r="AC52" s="345"/>
      <c r="AD52" s="346"/>
      <c r="AE52" s="344"/>
      <c r="AF52" s="345"/>
      <c r="AG52" s="345"/>
      <c r="AH52" s="346"/>
      <c r="AI52" s="344"/>
      <c r="AJ52" s="345"/>
      <c r="AK52" s="345"/>
      <c r="AL52" s="346"/>
      <c r="AM52" s="344"/>
      <c r="AN52" s="345"/>
      <c r="AO52" s="345"/>
      <c r="AP52" s="346"/>
      <c r="AQ52" s="344"/>
      <c r="AR52" s="345"/>
      <c r="AS52" s="345"/>
      <c r="AT52" s="345"/>
      <c r="AU52" s="346"/>
      <c r="AV52" s="344"/>
      <c r="AW52" s="345"/>
      <c r="AX52" s="345"/>
      <c r="AY52" s="346"/>
      <c r="AZ52" s="344"/>
      <c r="BA52" s="345"/>
      <c r="BB52" s="345"/>
      <c r="BC52" s="346"/>
      <c r="BD52" s="344"/>
      <c r="BE52" s="345"/>
      <c r="BF52" s="345"/>
      <c r="BG52" s="346"/>
      <c r="BH52" s="344"/>
      <c r="BI52" s="345"/>
      <c r="BJ52" s="346"/>
      <c r="BK52" s="344"/>
      <c r="BL52" s="346"/>
      <c r="BM52" s="353"/>
      <c r="BN52" s="353"/>
      <c r="BO52" s="354">
        <v>2500</v>
      </c>
      <c r="BP52" s="354">
        <v>2500</v>
      </c>
      <c r="BQ52" s="354">
        <v>5000</v>
      </c>
      <c r="BR52" s="354">
        <v>2500</v>
      </c>
      <c r="BS52" s="349">
        <v>18181.32</v>
      </c>
      <c r="BT52" s="349">
        <v>13181.32</v>
      </c>
      <c r="BU52" s="349">
        <v>20681.32</v>
      </c>
      <c r="BV52" s="354">
        <v>2500</v>
      </c>
    </row>
    <row r="53" spans="1:74" x14ac:dyDescent="0.25">
      <c r="A53" s="352" t="s">
        <v>276</v>
      </c>
      <c r="B53" s="352"/>
      <c r="C53" s="352"/>
      <c r="D53" s="352"/>
      <c r="E53" s="352"/>
      <c r="F53" s="352"/>
      <c r="G53" s="352"/>
      <c r="H53" s="352"/>
      <c r="I53" s="344"/>
      <c r="J53" s="345"/>
      <c r="K53" s="345"/>
      <c r="L53" s="345"/>
      <c r="M53" s="346"/>
      <c r="N53" s="344"/>
      <c r="O53" s="345"/>
      <c r="P53" s="346"/>
      <c r="Q53" s="344"/>
      <c r="R53" s="345"/>
      <c r="S53" s="345"/>
      <c r="T53" s="346"/>
      <c r="U53" s="344"/>
      <c r="V53" s="345"/>
      <c r="W53" s="345"/>
      <c r="X53" s="345"/>
      <c r="Y53" s="346"/>
      <c r="Z53" s="344"/>
      <c r="AA53" s="345"/>
      <c r="AB53" s="345"/>
      <c r="AC53" s="345"/>
      <c r="AD53" s="346"/>
      <c r="AE53" s="344"/>
      <c r="AF53" s="345"/>
      <c r="AG53" s="345"/>
      <c r="AH53" s="346"/>
      <c r="AI53" s="344"/>
      <c r="AJ53" s="345"/>
      <c r="AK53" s="345"/>
      <c r="AL53" s="346"/>
      <c r="AM53" s="344"/>
      <c r="AN53" s="345"/>
      <c r="AO53" s="345"/>
      <c r="AP53" s="346"/>
      <c r="AQ53" s="344"/>
      <c r="AR53" s="345"/>
      <c r="AS53" s="345"/>
      <c r="AT53" s="345"/>
      <c r="AU53" s="346"/>
      <c r="AV53" s="344"/>
      <c r="AW53" s="345"/>
      <c r="AX53" s="345"/>
      <c r="AY53" s="346"/>
      <c r="AZ53" s="344"/>
      <c r="BA53" s="345"/>
      <c r="BB53" s="345"/>
      <c r="BC53" s="346"/>
      <c r="BD53" s="344"/>
      <c r="BE53" s="345"/>
      <c r="BF53" s="345"/>
      <c r="BG53" s="346"/>
      <c r="BH53" s="344"/>
      <c r="BI53" s="345"/>
      <c r="BJ53" s="346"/>
      <c r="BK53" s="344"/>
      <c r="BL53" s="346"/>
      <c r="BM53" s="353"/>
      <c r="BN53" s="353"/>
      <c r="BO53" s="353"/>
      <c r="BP53" s="353"/>
      <c r="BQ53" s="353"/>
      <c r="BR53" s="353"/>
      <c r="BS53" s="349">
        <v>20698.29</v>
      </c>
      <c r="BT53" s="349">
        <v>20698.29</v>
      </c>
      <c r="BU53" s="349">
        <v>29280.86</v>
      </c>
      <c r="BV53" s="349">
        <v>8582.57</v>
      </c>
    </row>
    <row r="54" spans="1:74" x14ac:dyDescent="0.25">
      <c r="A54" s="352" t="s">
        <v>277</v>
      </c>
      <c r="B54" s="352"/>
      <c r="C54" s="352"/>
      <c r="D54" s="352"/>
      <c r="E54" s="352"/>
      <c r="F54" s="352"/>
      <c r="G54" s="352"/>
      <c r="H54" s="352"/>
      <c r="I54" s="344"/>
      <c r="J54" s="345"/>
      <c r="K54" s="345"/>
      <c r="L54" s="345"/>
      <c r="M54" s="346"/>
      <c r="N54" s="344"/>
      <c r="O54" s="345"/>
      <c r="P54" s="346"/>
      <c r="Q54" s="344"/>
      <c r="R54" s="345"/>
      <c r="S54" s="345"/>
      <c r="T54" s="346"/>
      <c r="U54" s="344"/>
      <c r="V54" s="345"/>
      <c r="W54" s="345"/>
      <c r="X54" s="345"/>
      <c r="Y54" s="346"/>
      <c r="Z54" s="344"/>
      <c r="AA54" s="345"/>
      <c r="AB54" s="345"/>
      <c r="AC54" s="345"/>
      <c r="AD54" s="346"/>
      <c r="AE54" s="344"/>
      <c r="AF54" s="345"/>
      <c r="AG54" s="345"/>
      <c r="AH54" s="346"/>
      <c r="AI54" s="344"/>
      <c r="AJ54" s="345"/>
      <c r="AK54" s="345"/>
      <c r="AL54" s="346"/>
      <c r="AM54" s="344"/>
      <c r="AN54" s="345"/>
      <c r="AO54" s="345"/>
      <c r="AP54" s="346"/>
      <c r="AQ54" s="344"/>
      <c r="AR54" s="345"/>
      <c r="AS54" s="345"/>
      <c r="AT54" s="345"/>
      <c r="AU54" s="346"/>
      <c r="AV54" s="344"/>
      <c r="AW54" s="345"/>
      <c r="AX54" s="345"/>
      <c r="AY54" s="346"/>
      <c r="AZ54" s="344"/>
      <c r="BA54" s="345"/>
      <c r="BB54" s="345"/>
      <c r="BC54" s="346"/>
      <c r="BD54" s="344"/>
      <c r="BE54" s="345"/>
      <c r="BF54" s="345"/>
      <c r="BG54" s="346"/>
      <c r="BH54" s="344"/>
      <c r="BI54" s="345"/>
      <c r="BJ54" s="346"/>
      <c r="BK54" s="344"/>
      <c r="BL54" s="346"/>
      <c r="BM54" s="353"/>
      <c r="BN54" s="353"/>
      <c r="BO54" s="353"/>
      <c r="BP54" s="353"/>
      <c r="BQ54" s="353"/>
      <c r="BR54" s="353"/>
      <c r="BS54" s="353"/>
      <c r="BT54" s="353"/>
      <c r="BU54" s="349">
        <v>8124.53</v>
      </c>
      <c r="BV54" s="349">
        <v>8124.53</v>
      </c>
    </row>
    <row r="55" spans="1:74" x14ac:dyDescent="0.25">
      <c r="A55" s="351" t="s">
        <v>278</v>
      </c>
      <c r="B55" s="351"/>
      <c r="C55" s="351"/>
      <c r="D55" s="351"/>
      <c r="E55" s="351"/>
      <c r="F55" s="351"/>
      <c r="G55" s="351"/>
      <c r="H55" s="351"/>
      <c r="I55" s="344"/>
      <c r="J55" s="345"/>
      <c r="K55" s="345"/>
      <c r="L55" s="345"/>
      <c r="M55" s="346"/>
      <c r="N55" s="344"/>
      <c r="O55" s="345"/>
      <c r="P55" s="346"/>
      <c r="Q55" s="344"/>
      <c r="R55" s="345"/>
      <c r="S55" s="345"/>
      <c r="T55" s="346"/>
      <c r="U55" s="344"/>
      <c r="V55" s="345"/>
      <c r="W55" s="345"/>
      <c r="X55" s="345"/>
      <c r="Y55" s="346"/>
      <c r="Z55" s="348">
        <v>47679.79</v>
      </c>
      <c r="AA55" s="348"/>
      <c r="AB55" s="348"/>
      <c r="AC55" s="348"/>
      <c r="AD55" s="348"/>
      <c r="AE55" s="348">
        <v>47679.79</v>
      </c>
      <c r="AF55" s="348"/>
      <c r="AG55" s="348"/>
      <c r="AH55" s="348"/>
      <c r="AI55" s="360">
        <v>36234.5</v>
      </c>
      <c r="AJ55" s="360"/>
      <c r="AK55" s="360"/>
      <c r="AL55" s="360"/>
      <c r="AM55" s="348">
        <v>-11445.29</v>
      </c>
      <c r="AN55" s="348"/>
      <c r="AO55" s="348"/>
      <c r="AP55" s="348"/>
      <c r="AQ55" s="348">
        <v>2659.03</v>
      </c>
      <c r="AR55" s="348"/>
      <c r="AS55" s="348"/>
      <c r="AT55" s="348"/>
      <c r="AU55" s="348"/>
      <c r="AV55" s="348">
        <v>-33575.47</v>
      </c>
      <c r="AW55" s="348"/>
      <c r="AX55" s="348"/>
      <c r="AY55" s="348"/>
      <c r="AZ55" s="348">
        <v>2659.03</v>
      </c>
      <c r="BA55" s="348"/>
      <c r="BB55" s="348"/>
      <c r="BC55" s="348"/>
      <c r="BD55" s="357"/>
      <c r="BE55" s="358"/>
      <c r="BF55" s="358"/>
      <c r="BG55" s="359"/>
      <c r="BH55" s="348">
        <v>2659.03</v>
      </c>
      <c r="BI55" s="348"/>
      <c r="BJ55" s="348"/>
      <c r="BK55" s="357"/>
      <c r="BL55" s="359"/>
      <c r="BM55" s="349">
        <v>2659.03</v>
      </c>
      <c r="BN55" s="350"/>
      <c r="BO55" s="349">
        <v>2659.03</v>
      </c>
      <c r="BP55" s="350"/>
      <c r="BQ55" s="349">
        <v>2659.03</v>
      </c>
      <c r="BR55" s="350"/>
      <c r="BS55" s="349">
        <v>2659.03</v>
      </c>
      <c r="BT55" s="350"/>
      <c r="BU55" s="349">
        <v>2659.03</v>
      </c>
      <c r="BV55" s="350"/>
    </row>
    <row r="56" spans="1:74" x14ac:dyDescent="0.25">
      <c r="A56" s="352" t="s">
        <v>279</v>
      </c>
      <c r="B56" s="352"/>
      <c r="C56" s="352"/>
      <c r="D56" s="352"/>
      <c r="E56" s="352"/>
      <c r="F56" s="352"/>
      <c r="G56" s="352"/>
      <c r="H56" s="352"/>
      <c r="I56" s="344"/>
      <c r="J56" s="345"/>
      <c r="K56" s="345"/>
      <c r="L56" s="345"/>
      <c r="M56" s="346"/>
      <c r="N56" s="344"/>
      <c r="O56" s="345"/>
      <c r="P56" s="346"/>
      <c r="Q56" s="344"/>
      <c r="R56" s="345"/>
      <c r="S56" s="345"/>
      <c r="T56" s="346"/>
      <c r="U56" s="344"/>
      <c r="V56" s="345"/>
      <c r="W56" s="345"/>
      <c r="X56" s="345"/>
      <c r="Y56" s="346"/>
      <c r="Z56" s="348">
        <v>47679.79</v>
      </c>
      <c r="AA56" s="348"/>
      <c r="AB56" s="348"/>
      <c r="AC56" s="348"/>
      <c r="AD56" s="348"/>
      <c r="AE56" s="348">
        <v>47679.79</v>
      </c>
      <c r="AF56" s="348"/>
      <c r="AG56" s="348"/>
      <c r="AH56" s="348"/>
      <c r="AI56" s="362">
        <v>840.93</v>
      </c>
      <c r="AJ56" s="362"/>
      <c r="AK56" s="362"/>
      <c r="AL56" s="362"/>
      <c r="AM56" s="348">
        <v>-46838.86</v>
      </c>
      <c r="AN56" s="348"/>
      <c r="AO56" s="348"/>
      <c r="AP56" s="348"/>
      <c r="AQ56" s="362">
        <v>840.93</v>
      </c>
      <c r="AR56" s="362"/>
      <c r="AS56" s="362"/>
      <c r="AT56" s="362"/>
      <c r="AU56" s="362"/>
      <c r="AV56" s="357"/>
      <c r="AW56" s="358"/>
      <c r="AX56" s="358"/>
      <c r="AY56" s="359"/>
      <c r="AZ56" s="362">
        <v>840.93</v>
      </c>
      <c r="BA56" s="362"/>
      <c r="BB56" s="362"/>
      <c r="BC56" s="362"/>
      <c r="BD56" s="357"/>
      <c r="BE56" s="358"/>
      <c r="BF56" s="358"/>
      <c r="BG56" s="359"/>
      <c r="BH56" s="362">
        <v>840.93</v>
      </c>
      <c r="BI56" s="362"/>
      <c r="BJ56" s="362"/>
      <c r="BK56" s="357"/>
      <c r="BL56" s="359"/>
      <c r="BM56" s="363">
        <v>840.93</v>
      </c>
      <c r="BN56" s="350"/>
      <c r="BO56" s="363">
        <v>840.93</v>
      </c>
      <c r="BP56" s="350"/>
      <c r="BQ56" s="363">
        <v>840.93</v>
      </c>
      <c r="BR56" s="350"/>
      <c r="BS56" s="363">
        <v>840.93</v>
      </c>
      <c r="BT56" s="350"/>
      <c r="BU56" s="363">
        <v>840.93</v>
      </c>
      <c r="BV56" s="350"/>
    </row>
    <row r="57" spans="1:74" x14ac:dyDescent="0.25">
      <c r="A57" s="352" t="s">
        <v>280</v>
      </c>
      <c r="B57" s="352"/>
      <c r="C57" s="352"/>
      <c r="D57" s="352"/>
      <c r="E57" s="352"/>
      <c r="F57" s="352"/>
      <c r="G57" s="352"/>
      <c r="H57" s="352"/>
      <c r="I57" s="344"/>
      <c r="J57" s="345"/>
      <c r="K57" s="345"/>
      <c r="L57" s="345"/>
      <c r="M57" s="346"/>
      <c r="N57" s="344"/>
      <c r="O57" s="345"/>
      <c r="P57" s="346"/>
      <c r="Q57" s="344"/>
      <c r="R57" s="345"/>
      <c r="S57" s="345"/>
      <c r="T57" s="346"/>
      <c r="U57" s="344"/>
      <c r="V57" s="345"/>
      <c r="W57" s="345"/>
      <c r="X57" s="345"/>
      <c r="Y57" s="346"/>
      <c r="Z57" s="344"/>
      <c r="AA57" s="345"/>
      <c r="AB57" s="345"/>
      <c r="AC57" s="345"/>
      <c r="AD57" s="346"/>
      <c r="AE57" s="344"/>
      <c r="AF57" s="345"/>
      <c r="AG57" s="345"/>
      <c r="AH57" s="346"/>
      <c r="AI57" s="348">
        <v>35393.57</v>
      </c>
      <c r="AJ57" s="348"/>
      <c r="AK57" s="348"/>
      <c r="AL57" s="348"/>
      <c r="AM57" s="348">
        <v>35393.57</v>
      </c>
      <c r="AN57" s="348"/>
      <c r="AO57" s="348"/>
      <c r="AP57" s="348"/>
      <c r="AQ57" s="360">
        <v>1818.1</v>
      </c>
      <c r="AR57" s="360"/>
      <c r="AS57" s="360"/>
      <c r="AT57" s="360"/>
      <c r="AU57" s="360"/>
      <c r="AV57" s="348">
        <v>-33575.47</v>
      </c>
      <c r="AW57" s="348"/>
      <c r="AX57" s="348"/>
      <c r="AY57" s="348"/>
      <c r="AZ57" s="360">
        <v>1818.1</v>
      </c>
      <c r="BA57" s="360"/>
      <c r="BB57" s="360"/>
      <c r="BC57" s="360"/>
      <c r="BD57" s="357"/>
      <c r="BE57" s="358"/>
      <c r="BF57" s="358"/>
      <c r="BG57" s="359"/>
      <c r="BH57" s="360">
        <v>1818.1</v>
      </c>
      <c r="BI57" s="360"/>
      <c r="BJ57" s="360"/>
      <c r="BK57" s="357"/>
      <c r="BL57" s="359"/>
      <c r="BM57" s="361">
        <v>1818.1</v>
      </c>
      <c r="BN57" s="350"/>
      <c r="BO57" s="361">
        <v>1818.1</v>
      </c>
      <c r="BP57" s="350"/>
      <c r="BQ57" s="361">
        <v>1818.1</v>
      </c>
      <c r="BR57" s="350"/>
      <c r="BS57" s="361">
        <v>1818.1</v>
      </c>
      <c r="BT57" s="350"/>
      <c r="BU57" s="361">
        <v>1818.1</v>
      </c>
      <c r="BV57" s="350"/>
    </row>
    <row r="58" spans="1:74" x14ac:dyDescent="0.25">
      <c r="A58" s="351" t="s">
        <v>281</v>
      </c>
      <c r="B58" s="351"/>
      <c r="C58" s="351"/>
      <c r="D58" s="351"/>
      <c r="E58" s="351"/>
      <c r="F58" s="351"/>
      <c r="G58" s="351"/>
      <c r="H58" s="351"/>
      <c r="I58" s="344"/>
      <c r="J58" s="345"/>
      <c r="K58" s="345"/>
      <c r="L58" s="345"/>
      <c r="M58" s="346"/>
      <c r="N58" s="344"/>
      <c r="O58" s="345"/>
      <c r="P58" s="346"/>
      <c r="Q58" s="344"/>
      <c r="R58" s="345"/>
      <c r="S58" s="345"/>
      <c r="T58" s="346"/>
      <c r="U58" s="344"/>
      <c r="V58" s="345"/>
      <c r="W58" s="345"/>
      <c r="X58" s="345"/>
      <c r="Y58" s="346"/>
      <c r="Z58" s="347">
        <v>195800</v>
      </c>
      <c r="AA58" s="347"/>
      <c r="AB58" s="347"/>
      <c r="AC58" s="347"/>
      <c r="AD58" s="347"/>
      <c r="AE58" s="347">
        <v>195800</v>
      </c>
      <c r="AF58" s="347"/>
      <c r="AG58" s="347"/>
      <c r="AH58" s="347"/>
      <c r="AI58" s="347">
        <v>2640</v>
      </c>
      <c r="AJ58" s="347"/>
      <c r="AK58" s="347"/>
      <c r="AL58" s="347"/>
      <c r="AM58" s="347">
        <v>-193160</v>
      </c>
      <c r="AN58" s="347"/>
      <c r="AO58" s="347"/>
      <c r="AP58" s="347"/>
      <c r="AQ58" s="347">
        <v>1390</v>
      </c>
      <c r="AR58" s="347"/>
      <c r="AS58" s="347"/>
      <c r="AT58" s="347"/>
      <c r="AU58" s="347"/>
      <c r="AV58" s="347">
        <v>-1250</v>
      </c>
      <c r="AW58" s="347"/>
      <c r="AX58" s="347"/>
      <c r="AY58" s="347"/>
      <c r="AZ58" s="347">
        <v>33000</v>
      </c>
      <c r="BA58" s="347"/>
      <c r="BB58" s="347"/>
      <c r="BC58" s="347"/>
      <c r="BD58" s="347">
        <v>31610</v>
      </c>
      <c r="BE58" s="347"/>
      <c r="BF58" s="347"/>
      <c r="BG58" s="347"/>
      <c r="BH58" s="357"/>
      <c r="BI58" s="358"/>
      <c r="BJ58" s="359"/>
      <c r="BK58" s="347">
        <v>-33000</v>
      </c>
      <c r="BL58" s="347"/>
      <c r="BM58" s="353"/>
      <c r="BN58" s="353"/>
      <c r="BO58" s="353"/>
      <c r="BP58" s="353"/>
      <c r="BQ58" s="353"/>
      <c r="BR58" s="353"/>
      <c r="BS58" s="353"/>
      <c r="BT58" s="353"/>
      <c r="BU58" s="353"/>
      <c r="BV58" s="353"/>
    </row>
    <row r="59" spans="1:74" x14ac:dyDescent="0.25">
      <c r="A59" s="352" t="s">
        <v>282</v>
      </c>
      <c r="B59" s="352"/>
      <c r="C59" s="352"/>
      <c r="D59" s="352"/>
      <c r="E59" s="352"/>
      <c r="F59" s="352"/>
      <c r="G59" s="352"/>
      <c r="H59" s="352"/>
      <c r="I59" s="344"/>
      <c r="J59" s="345"/>
      <c r="K59" s="345"/>
      <c r="L59" s="345"/>
      <c r="M59" s="346"/>
      <c r="N59" s="344"/>
      <c r="O59" s="345"/>
      <c r="P59" s="346"/>
      <c r="Q59" s="344"/>
      <c r="R59" s="345"/>
      <c r="S59" s="345"/>
      <c r="T59" s="346"/>
      <c r="U59" s="344"/>
      <c r="V59" s="345"/>
      <c r="W59" s="345"/>
      <c r="X59" s="345"/>
      <c r="Y59" s="346"/>
      <c r="Z59" s="344"/>
      <c r="AA59" s="345"/>
      <c r="AB59" s="345"/>
      <c r="AC59" s="345"/>
      <c r="AD59" s="346"/>
      <c r="AE59" s="344"/>
      <c r="AF59" s="345"/>
      <c r="AG59" s="345"/>
      <c r="AH59" s="346"/>
      <c r="AI59" s="344"/>
      <c r="AJ59" s="345"/>
      <c r="AK59" s="345"/>
      <c r="AL59" s="346"/>
      <c r="AM59" s="344"/>
      <c r="AN59" s="345"/>
      <c r="AO59" s="345"/>
      <c r="AP59" s="346"/>
      <c r="AQ59" s="344"/>
      <c r="AR59" s="345"/>
      <c r="AS59" s="345"/>
      <c r="AT59" s="345"/>
      <c r="AU59" s="346"/>
      <c r="AV59" s="344"/>
      <c r="AW59" s="345"/>
      <c r="AX59" s="345"/>
      <c r="AY59" s="346"/>
      <c r="AZ59" s="347">
        <v>33000</v>
      </c>
      <c r="BA59" s="347"/>
      <c r="BB59" s="347"/>
      <c r="BC59" s="347"/>
      <c r="BD59" s="347">
        <v>33000</v>
      </c>
      <c r="BE59" s="347"/>
      <c r="BF59" s="347"/>
      <c r="BG59" s="347"/>
      <c r="BH59" s="357"/>
      <c r="BI59" s="358"/>
      <c r="BJ59" s="359"/>
      <c r="BK59" s="347">
        <v>-33000</v>
      </c>
      <c r="BL59" s="347"/>
      <c r="BM59" s="353"/>
      <c r="BN59" s="353"/>
      <c r="BO59" s="353"/>
      <c r="BP59" s="353"/>
      <c r="BQ59" s="353"/>
      <c r="BR59" s="353"/>
      <c r="BS59" s="353"/>
      <c r="BT59" s="353"/>
      <c r="BU59" s="353"/>
      <c r="BV59" s="353"/>
    </row>
    <row r="60" spans="1:74" x14ac:dyDescent="0.25">
      <c r="A60" s="352" t="s">
        <v>283</v>
      </c>
      <c r="B60" s="352"/>
      <c r="C60" s="352"/>
      <c r="D60" s="352"/>
      <c r="E60" s="352"/>
      <c r="F60" s="352"/>
      <c r="G60" s="352"/>
      <c r="H60" s="352"/>
      <c r="I60" s="344"/>
      <c r="J60" s="345"/>
      <c r="K60" s="345"/>
      <c r="L60" s="345"/>
      <c r="M60" s="346"/>
      <c r="N60" s="344"/>
      <c r="O60" s="345"/>
      <c r="P60" s="346"/>
      <c r="Q60" s="344"/>
      <c r="R60" s="345"/>
      <c r="S60" s="345"/>
      <c r="T60" s="346"/>
      <c r="U60" s="344"/>
      <c r="V60" s="345"/>
      <c r="W60" s="345"/>
      <c r="X60" s="345"/>
      <c r="Y60" s="346"/>
      <c r="Z60" s="344"/>
      <c r="AA60" s="345"/>
      <c r="AB60" s="345"/>
      <c r="AC60" s="345"/>
      <c r="AD60" s="346"/>
      <c r="AE60" s="344"/>
      <c r="AF60" s="345"/>
      <c r="AG60" s="345"/>
      <c r="AH60" s="346"/>
      <c r="AI60" s="347">
        <v>2640</v>
      </c>
      <c r="AJ60" s="347"/>
      <c r="AK60" s="347"/>
      <c r="AL60" s="347"/>
      <c r="AM60" s="347">
        <v>2640</v>
      </c>
      <c r="AN60" s="347"/>
      <c r="AO60" s="347"/>
      <c r="AP60" s="347"/>
      <c r="AQ60" s="347">
        <v>1390</v>
      </c>
      <c r="AR60" s="347"/>
      <c r="AS60" s="347"/>
      <c r="AT60" s="347"/>
      <c r="AU60" s="347"/>
      <c r="AV60" s="347">
        <v>-1250</v>
      </c>
      <c r="AW60" s="347"/>
      <c r="AX60" s="347"/>
      <c r="AY60" s="347"/>
      <c r="AZ60" s="357"/>
      <c r="BA60" s="358"/>
      <c r="BB60" s="358"/>
      <c r="BC60" s="359"/>
      <c r="BD60" s="347">
        <v>-1390</v>
      </c>
      <c r="BE60" s="347"/>
      <c r="BF60" s="347"/>
      <c r="BG60" s="347"/>
      <c r="BH60" s="344"/>
      <c r="BI60" s="345"/>
      <c r="BJ60" s="346"/>
      <c r="BK60" s="344"/>
      <c r="BL60" s="346"/>
      <c r="BM60" s="353"/>
      <c r="BN60" s="353"/>
      <c r="BO60" s="353"/>
      <c r="BP60" s="353"/>
      <c r="BQ60" s="353"/>
      <c r="BR60" s="353"/>
      <c r="BS60" s="353"/>
      <c r="BT60" s="353"/>
      <c r="BU60" s="353"/>
      <c r="BV60" s="353"/>
    </row>
    <row r="61" spans="1:74" x14ac:dyDescent="0.25">
      <c r="A61" s="352" t="s">
        <v>284</v>
      </c>
      <c r="B61" s="352"/>
      <c r="C61" s="352"/>
      <c r="D61" s="352"/>
      <c r="E61" s="352"/>
      <c r="F61" s="352"/>
      <c r="G61" s="352"/>
      <c r="H61" s="352"/>
      <c r="I61" s="344"/>
      <c r="J61" s="345"/>
      <c r="K61" s="345"/>
      <c r="L61" s="345"/>
      <c r="M61" s="346"/>
      <c r="N61" s="344"/>
      <c r="O61" s="345"/>
      <c r="P61" s="346"/>
      <c r="Q61" s="344"/>
      <c r="R61" s="345"/>
      <c r="S61" s="345"/>
      <c r="T61" s="346"/>
      <c r="U61" s="344"/>
      <c r="V61" s="345"/>
      <c r="W61" s="345"/>
      <c r="X61" s="345"/>
      <c r="Y61" s="346"/>
      <c r="Z61" s="347">
        <v>195800</v>
      </c>
      <c r="AA61" s="347"/>
      <c r="AB61" s="347"/>
      <c r="AC61" s="347"/>
      <c r="AD61" s="347"/>
      <c r="AE61" s="347">
        <v>195800</v>
      </c>
      <c r="AF61" s="347"/>
      <c r="AG61" s="347"/>
      <c r="AH61" s="347"/>
      <c r="AI61" s="357"/>
      <c r="AJ61" s="358"/>
      <c r="AK61" s="358"/>
      <c r="AL61" s="359"/>
      <c r="AM61" s="347">
        <v>-195800</v>
      </c>
      <c r="AN61" s="347"/>
      <c r="AO61" s="347"/>
      <c r="AP61" s="347"/>
      <c r="AQ61" s="344"/>
      <c r="AR61" s="345"/>
      <c r="AS61" s="345"/>
      <c r="AT61" s="345"/>
      <c r="AU61" s="346"/>
      <c r="AV61" s="344"/>
      <c r="AW61" s="345"/>
      <c r="AX61" s="345"/>
      <c r="AY61" s="346"/>
      <c r="AZ61" s="344"/>
      <c r="BA61" s="345"/>
      <c r="BB61" s="345"/>
      <c r="BC61" s="346"/>
      <c r="BD61" s="344"/>
      <c r="BE61" s="345"/>
      <c r="BF61" s="345"/>
      <c r="BG61" s="346"/>
      <c r="BH61" s="344"/>
      <c r="BI61" s="345"/>
      <c r="BJ61" s="346"/>
      <c r="BK61" s="344"/>
      <c r="BL61" s="346"/>
      <c r="BM61" s="353"/>
      <c r="BN61" s="353"/>
      <c r="BO61" s="353"/>
      <c r="BP61" s="353"/>
      <c r="BQ61" s="353"/>
      <c r="BR61" s="353"/>
      <c r="BS61" s="353"/>
      <c r="BT61" s="353"/>
      <c r="BU61" s="353"/>
      <c r="BV61" s="353"/>
    </row>
    <row r="62" spans="1:74" x14ac:dyDescent="0.25">
      <c r="A62" s="351" t="s">
        <v>285</v>
      </c>
      <c r="B62" s="351"/>
      <c r="C62" s="351"/>
      <c r="D62" s="351"/>
      <c r="E62" s="351"/>
      <c r="F62" s="351"/>
      <c r="G62" s="351"/>
      <c r="H62" s="351"/>
      <c r="I62" s="348">
        <v>442127.27</v>
      </c>
      <c r="J62" s="348"/>
      <c r="K62" s="348"/>
      <c r="L62" s="348"/>
      <c r="M62" s="348"/>
      <c r="N62" s="348">
        <v>442127.27</v>
      </c>
      <c r="O62" s="348"/>
      <c r="P62" s="348"/>
      <c r="Q62" s="347">
        <v>1129005</v>
      </c>
      <c r="R62" s="347"/>
      <c r="S62" s="347"/>
      <c r="T62" s="347"/>
      <c r="U62" s="348">
        <v>686877.73</v>
      </c>
      <c r="V62" s="348"/>
      <c r="W62" s="348"/>
      <c r="X62" s="348"/>
      <c r="Y62" s="348"/>
      <c r="Z62" s="347">
        <v>1195872</v>
      </c>
      <c r="AA62" s="347"/>
      <c r="AB62" s="347"/>
      <c r="AC62" s="347"/>
      <c r="AD62" s="347"/>
      <c r="AE62" s="347">
        <v>66867</v>
      </c>
      <c r="AF62" s="347"/>
      <c r="AG62" s="347"/>
      <c r="AH62" s="347"/>
      <c r="AI62" s="360">
        <v>1679374.5</v>
      </c>
      <c r="AJ62" s="360"/>
      <c r="AK62" s="360"/>
      <c r="AL62" s="360"/>
      <c r="AM62" s="360">
        <v>483502.5</v>
      </c>
      <c r="AN62" s="360"/>
      <c r="AO62" s="360"/>
      <c r="AP62" s="360"/>
      <c r="AQ62" s="347">
        <v>1195872</v>
      </c>
      <c r="AR62" s="347"/>
      <c r="AS62" s="347"/>
      <c r="AT62" s="347"/>
      <c r="AU62" s="347"/>
      <c r="AV62" s="360">
        <v>-483502.5</v>
      </c>
      <c r="AW62" s="360"/>
      <c r="AX62" s="360"/>
      <c r="AY62" s="360"/>
      <c r="AZ62" s="347">
        <v>2180877</v>
      </c>
      <c r="BA62" s="347"/>
      <c r="BB62" s="347"/>
      <c r="BC62" s="347"/>
      <c r="BD62" s="347">
        <v>985005</v>
      </c>
      <c r="BE62" s="347"/>
      <c r="BF62" s="347"/>
      <c r="BG62" s="347"/>
      <c r="BH62" s="347">
        <v>2199087</v>
      </c>
      <c r="BI62" s="347"/>
      <c r="BJ62" s="347"/>
      <c r="BK62" s="347">
        <v>18210</v>
      </c>
      <c r="BL62" s="347"/>
      <c r="BM62" s="354">
        <v>2199087</v>
      </c>
      <c r="BN62" s="350"/>
      <c r="BO62" s="354">
        <v>2027872</v>
      </c>
      <c r="BP62" s="354">
        <v>-171215</v>
      </c>
      <c r="BQ62" s="354">
        <v>1595872</v>
      </c>
      <c r="BR62" s="354">
        <v>-432000</v>
      </c>
      <c r="BS62" s="354">
        <v>1580877</v>
      </c>
      <c r="BT62" s="354">
        <v>-14995</v>
      </c>
      <c r="BU62" s="349">
        <v>1176085.6100000001</v>
      </c>
      <c r="BV62" s="349">
        <v>-404791.39</v>
      </c>
    </row>
    <row r="63" spans="1:74" x14ac:dyDescent="0.25">
      <c r="A63" s="352" t="s">
        <v>286</v>
      </c>
      <c r="B63" s="352"/>
      <c r="C63" s="352"/>
      <c r="D63" s="352"/>
      <c r="E63" s="352"/>
      <c r="F63" s="352"/>
      <c r="G63" s="352"/>
      <c r="H63" s="352"/>
      <c r="I63" s="348">
        <v>442127.27</v>
      </c>
      <c r="J63" s="348"/>
      <c r="K63" s="348"/>
      <c r="L63" s="348"/>
      <c r="M63" s="348"/>
      <c r="N63" s="348">
        <v>442127.27</v>
      </c>
      <c r="O63" s="348"/>
      <c r="P63" s="348"/>
      <c r="Q63" s="347">
        <v>1129005</v>
      </c>
      <c r="R63" s="347"/>
      <c r="S63" s="347"/>
      <c r="T63" s="347"/>
      <c r="U63" s="348">
        <v>686877.73</v>
      </c>
      <c r="V63" s="348"/>
      <c r="W63" s="348"/>
      <c r="X63" s="348"/>
      <c r="Y63" s="348"/>
      <c r="Z63" s="347">
        <v>1195872</v>
      </c>
      <c r="AA63" s="347"/>
      <c r="AB63" s="347"/>
      <c r="AC63" s="347"/>
      <c r="AD63" s="347"/>
      <c r="AE63" s="347">
        <v>66867</v>
      </c>
      <c r="AF63" s="347"/>
      <c r="AG63" s="347"/>
      <c r="AH63" s="347"/>
      <c r="AI63" s="360">
        <v>1679374.5</v>
      </c>
      <c r="AJ63" s="360"/>
      <c r="AK63" s="360"/>
      <c r="AL63" s="360"/>
      <c r="AM63" s="360">
        <v>483502.5</v>
      </c>
      <c r="AN63" s="360"/>
      <c r="AO63" s="360"/>
      <c r="AP63" s="360"/>
      <c r="AQ63" s="347">
        <v>1195872</v>
      </c>
      <c r="AR63" s="347"/>
      <c r="AS63" s="347"/>
      <c r="AT63" s="347"/>
      <c r="AU63" s="347"/>
      <c r="AV63" s="360">
        <v>-483502.5</v>
      </c>
      <c r="AW63" s="360"/>
      <c r="AX63" s="360"/>
      <c r="AY63" s="360"/>
      <c r="AZ63" s="347">
        <v>2180877</v>
      </c>
      <c r="BA63" s="347"/>
      <c r="BB63" s="347"/>
      <c r="BC63" s="347"/>
      <c r="BD63" s="347">
        <v>985005</v>
      </c>
      <c r="BE63" s="347"/>
      <c r="BF63" s="347"/>
      <c r="BG63" s="347"/>
      <c r="BH63" s="347">
        <v>2199087</v>
      </c>
      <c r="BI63" s="347"/>
      <c r="BJ63" s="347"/>
      <c r="BK63" s="347">
        <v>18210</v>
      </c>
      <c r="BL63" s="347"/>
      <c r="BM63" s="354">
        <v>2199087</v>
      </c>
      <c r="BN63" s="350"/>
      <c r="BO63" s="354">
        <v>2027872</v>
      </c>
      <c r="BP63" s="354">
        <v>-171215</v>
      </c>
      <c r="BQ63" s="354">
        <v>1595872</v>
      </c>
      <c r="BR63" s="354">
        <v>-432000</v>
      </c>
      <c r="BS63" s="354">
        <v>1580877</v>
      </c>
      <c r="BT63" s="354">
        <v>-14995</v>
      </c>
      <c r="BU63" s="349">
        <v>1176085.6100000001</v>
      </c>
      <c r="BV63" s="349">
        <v>-404791.39</v>
      </c>
    </row>
    <row r="64" spans="1:74" x14ac:dyDescent="0.25">
      <c r="A64" s="351" t="s">
        <v>287</v>
      </c>
      <c r="B64" s="351"/>
      <c r="C64" s="351"/>
      <c r="D64" s="351"/>
      <c r="E64" s="351"/>
      <c r="F64" s="351"/>
      <c r="G64" s="351"/>
      <c r="H64" s="351"/>
      <c r="I64" s="344"/>
      <c r="J64" s="345"/>
      <c r="K64" s="345"/>
      <c r="L64" s="345"/>
      <c r="M64" s="346"/>
      <c r="N64" s="344"/>
      <c r="O64" s="345"/>
      <c r="P64" s="346"/>
      <c r="Q64" s="344"/>
      <c r="R64" s="345"/>
      <c r="S64" s="345"/>
      <c r="T64" s="346"/>
      <c r="U64" s="344"/>
      <c r="V64" s="345"/>
      <c r="W64" s="345"/>
      <c r="X64" s="345"/>
      <c r="Y64" s="346"/>
      <c r="Z64" s="347">
        <v>150000</v>
      </c>
      <c r="AA64" s="347"/>
      <c r="AB64" s="347"/>
      <c r="AC64" s="347"/>
      <c r="AD64" s="347"/>
      <c r="AE64" s="347">
        <v>150000</v>
      </c>
      <c r="AF64" s="347"/>
      <c r="AG64" s="347"/>
      <c r="AH64" s="347"/>
      <c r="AI64" s="347">
        <v>150000</v>
      </c>
      <c r="AJ64" s="347"/>
      <c r="AK64" s="347"/>
      <c r="AL64" s="347"/>
      <c r="AM64" s="357"/>
      <c r="AN64" s="358"/>
      <c r="AO64" s="358"/>
      <c r="AP64" s="359"/>
      <c r="AQ64" s="347">
        <v>150000</v>
      </c>
      <c r="AR64" s="347"/>
      <c r="AS64" s="347"/>
      <c r="AT64" s="347"/>
      <c r="AU64" s="347"/>
      <c r="AV64" s="357"/>
      <c r="AW64" s="358"/>
      <c r="AX64" s="358"/>
      <c r="AY64" s="359"/>
      <c r="AZ64" s="348">
        <v>255005.07</v>
      </c>
      <c r="BA64" s="348"/>
      <c r="BB64" s="348"/>
      <c r="BC64" s="348"/>
      <c r="BD64" s="348">
        <v>105005.07</v>
      </c>
      <c r="BE64" s="348"/>
      <c r="BF64" s="348"/>
      <c r="BG64" s="348"/>
      <c r="BH64" s="348">
        <v>255005.07</v>
      </c>
      <c r="BI64" s="348"/>
      <c r="BJ64" s="348"/>
      <c r="BK64" s="357"/>
      <c r="BL64" s="359"/>
      <c r="BM64" s="349">
        <v>413005.07</v>
      </c>
      <c r="BN64" s="354">
        <v>158000</v>
      </c>
      <c r="BO64" s="349">
        <v>592714.75</v>
      </c>
      <c r="BP64" s="349">
        <v>179709.68</v>
      </c>
      <c r="BQ64" s="349">
        <v>637714.75</v>
      </c>
      <c r="BR64" s="354">
        <v>45000</v>
      </c>
      <c r="BS64" s="349">
        <v>752714.75</v>
      </c>
      <c r="BT64" s="354">
        <v>115000</v>
      </c>
      <c r="BU64" s="349">
        <v>777714.75</v>
      </c>
      <c r="BV64" s="354">
        <v>25000</v>
      </c>
    </row>
    <row r="65" spans="1:74" x14ac:dyDescent="0.25">
      <c r="A65" s="352" t="s">
        <v>261</v>
      </c>
      <c r="B65" s="352"/>
      <c r="C65" s="352"/>
      <c r="D65" s="352"/>
      <c r="E65" s="352"/>
      <c r="F65" s="352"/>
      <c r="G65" s="352"/>
      <c r="H65" s="352"/>
      <c r="I65" s="344"/>
      <c r="J65" s="345"/>
      <c r="K65" s="345"/>
      <c r="L65" s="345"/>
      <c r="M65" s="346"/>
      <c r="N65" s="344"/>
      <c r="O65" s="345"/>
      <c r="P65" s="346"/>
      <c r="Q65" s="344"/>
      <c r="R65" s="345"/>
      <c r="S65" s="345"/>
      <c r="T65" s="346"/>
      <c r="U65" s="344"/>
      <c r="V65" s="345"/>
      <c r="W65" s="345"/>
      <c r="X65" s="345"/>
      <c r="Y65" s="346"/>
      <c r="Z65" s="347">
        <v>150000</v>
      </c>
      <c r="AA65" s="347"/>
      <c r="AB65" s="347"/>
      <c r="AC65" s="347"/>
      <c r="AD65" s="347"/>
      <c r="AE65" s="347">
        <v>150000</v>
      </c>
      <c r="AF65" s="347"/>
      <c r="AG65" s="347"/>
      <c r="AH65" s="347"/>
      <c r="AI65" s="347">
        <v>150000</v>
      </c>
      <c r="AJ65" s="347"/>
      <c r="AK65" s="347"/>
      <c r="AL65" s="347"/>
      <c r="AM65" s="357"/>
      <c r="AN65" s="358"/>
      <c r="AO65" s="358"/>
      <c r="AP65" s="359"/>
      <c r="AQ65" s="347">
        <v>150000</v>
      </c>
      <c r="AR65" s="347"/>
      <c r="AS65" s="347"/>
      <c r="AT65" s="347"/>
      <c r="AU65" s="347"/>
      <c r="AV65" s="357"/>
      <c r="AW65" s="358"/>
      <c r="AX65" s="358"/>
      <c r="AY65" s="359"/>
      <c r="AZ65" s="348">
        <v>255005.07</v>
      </c>
      <c r="BA65" s="348"/>
      <c r="BB65" s="348"/>
      <c r="BC65" s="348"/>
      <c r="BD65" s="348">
        <v>105005.07</v>
      </c>
      <c r="BE65" s="348"/>
      <c r="BF65" s="348"/>
      <c r="BG65" s="348"/>
      <c r="BH65" s="348">
        <v>255005.07</v>
      </c>
      <c r="BI65" s="348"/>
      <c r="BJ65" s="348"/>
      <c r="BK65" s="357"/>
      <c r="BL65" s="359"/>
      <c r="BM65" s="349">
        <v>413005.07</v>
      </c>
      <c r="BN65" s="354">
        <v>158000</v>
      </c>
      <c r="BO65" s="349">
        <v>592714.75</v>
      </c>
      <c r="BP65" s="349">
        <v>179709.68</v>
      </c>
      <c r="BQ65" s="349">
        <v>637714.75</v>
      </c>
      <c r="BR65" s="354">
        <v>45000</v>
      </c>
      <c r="BS65" s="349">
        <v>752714.75</v>
      </c>
      <c r="BT65" s="354">
        <v>115000</v>
      </c>
      <c r="BU65" s="349">
        <v>777714.75</v>
      </c>
      <c r="BV65" s="354">
        <v>25000</v>
      </c>
    </row>
    <row r="66" spans="1:74" x14ac:dyDescent="0.25">
      <c r="A66" s="331" t="s">
        <v>288</v>
      </c>
      <c r="B66" s="331"/>
      <c r="C66" s="331"/>
      <c r="D66" s="331"/>
      <c r="E66" s="331"/>
      <c r="F66" s="331"/>
      <c r="G66" s="331"/>
      <c r="H66" s="331"/>
      <c r="I66" s="364">
        <v>-530000</v>
      </c>
      <c r="J66" s="364"/>
      <c r="K66" s="364"/>
      <c r="L66" s="364"/>
      <c r="M66" s="364"/>
      <c r="N66" s="364">
        <v>-530000</v>
      </c>
      <c r="O66" s="364"/>
      <c r="P66" s="364"/>
      <c r="Q66" s="332">
        <v>-2496647.87</v>
      </c>
      <c r="R66" s="332"/>
      <c r="S66" s="332"/>
      <c r="T66" s="332"/>
      <c r="U66" s="332">
        <v>-1966647.87</v>
      </c>
      <c r="V66" s="332"/>
      <c r="W66" s="332"/>
      <c r="X66" s="332"/>
      <c r="Y66" s="332"/>
      <c r="Z66" s="332">
        <v>-4974343.93</v>
      </c>
      <c r="AA66" s="332"/>
      <c r="AB66" s="332"/>
      <c r="AC66" s="332"/>
      <c r="AD66" s="332"/>
      <c r="AE66" s="332">
        <v>-2477696.06</v>
      </c>
      <c r="AF66" s="332"/>
      <c r="AG66" s="332"/>
      <c r="AH66" s="332"/>
      <c r="AI66" s="332">
        <v>-6286833.3499999996</v>
      </c>
      <c r="AJ66" s="332"/>
      <c r="AK66" s="332"/>
      <c r="AL66" s="332"/>
      <c r="AM66" s="332">
        <v>-1312489.42</v>
      </c>
      <c r="AN66" s="332"/>
      <c r="AO66" s="332"/>
      <c r="AP66" s="332"/>
      <c r="AQ66" s="332">
        <v>-6331618.75</v>
      </c>
      <c r="AR66" s="332"/>
      <c r="AS66" s="332"/>
      <c r="AT66" s="332"/>
      <c r="AU66" s="332"/>
      <c r="AV66" s="333">
        <v>-44785.4</v>
      </c>
      <c r="AW66" s="333"/>
      <c r="AX66" s="333"/>
      <c r="AY66" s="333"/>
      <c r="AZ66" s="332">
        <v>-7532014.75</v>
      </c>
      <c r="BA66" s="332"/>
      <c r="BB66" s="332"/>
      <c r="BC66" s="332"/>
      <c r="BD66" s="364">
        <v>-1200396</v>
      </c>
      <c r="BE66" s="364"/>
      <c r="BF66" s="364"/>
      <c r="BG66" s="364"/>
      <c r="BH66" s="332">
        <v>-8091660.1299999999</v>
      </c>
      <c r="BI66" s="332"/>
      <c r="BJ66" s="332"/>
      <c r="BK66" s="332">
        <v>-559645.38</v>
      </c>
      <c r="BL66" s="332"/>
      <c r="BM66" s="334">
        <v>-8533501.6400000006</v>
      </c>
      <c r="BN66" s="334">
        <v>-441841.51</v>
      </c>
      <c r="BO66" s="334">
        <v>-8757360.2200000007</v>
      </c>
      <c r="BP66" s="334">
        <v>-223858.58</v>
      </c>
      <c r="BQ66" s="334">
        <v>-8751888.2799999993</v>
      </c>
      <c r="BR66" s="334">
        <v>5471.94</v>
      </c>
      <c r="BS66" s="334">
        <v>-8519876.7200000007</v>
      </c>
      <c r="BT66" s="334">
        <v>232011.56</v>
      </c>
      <c r="BU66" s="334">
        <v>-8799160.7300000004</v>
      </c>
      <c r="BV66" s="334">
        <v>-279284.01</v>
      </c>
    </row>
    <row r="67" spans="1:74" x14ac:dyDescent="0.25">
      <c r="A67" s="335" t="s">
        <v>289</v>
      </c>
      <c r="B67" s="335"/>
      <c r="C67" s="335"/>
      <c r="D67" s="335"/>
      <c r="E67" s="335"/>
      <c r="F67" s="335"/>
      <c r="G67" s="335"/>
      <c r="H67" s="335"/>
      <c r="I67" s="339">
        <v>-530000</v>
      </c>
      <c r="J67" s="339"/>
      <c r="K67" s="339"/>
      <c r="L67" s="339"/>
      <c r="M67" s="339"/>
      <c r="N67" s="339">
        <v>-530000</v>
      </c>
      <c r="O67" s="339"/>
      <c r="P67" s="339"/>
      <c r="Q67" s="340">
        <v>-2496647.87</v>
      </c>
      <c r="R67" s="340"/>
      <c r="S67" s="340"/>
      <c r="T67" s="340"/>
      <c r="U67" s="340">
        <v>-1966647.87</v>
      </c>
      <c r="V67" s="340"/>
      <c r="W67" s="340"/>
      <c r="X67" s="340"/>
      <c r="Y67" s="340"/>
      <c r="Z67" s="340">
        <v>-4974343.93</v>
      </c>
      <c r="AA67" s="340"/>
      <c r="AB67" s="340"/>
      <c r="AC67" s="340"/>
      <c r="AD67" s="340"/>
      <c r="AE67" s="340">
        <v>-2477696.06</v>
      </c>
      <c r="AF67" s="340"/>
      <c r="AG67" s="340"/>
      <c r="AH67" s="340"/>
      <c r="AI67" s="340">
        <v>-6286833.3499999996</v>
      </c>
      <c r="AJ67" s="340"/>
      <c r="AK67" s="340"/>
      <c r="AL67" s="340"/>
      <c r="AM67" s="340">
        <v>-1312489.42</v>
      </c>
      <c r="AN67" s="340"/>
      <c r="AO67" s="340"/>
      <c r="AP67" s="340"/>
      <c r="AQ67" s="340">
        <v>-6331618.75</v>
      </c>
      <c r="AR67" s="340"/>
      <c r="AS67" s="340"/>
      <c r="AT67" s="340"/>
      <c r="AU67" s="340"/>
      <c r="AV67" s="355">
        <v>-44785.4</v>
      </c>
      <c r="AW67" s="355"/>
      <c r="AX67" s="355"/>
      <c r="AY67" s="355"/>
      <c r="AZ67" s="340">
        <v>-7532014.75</v>
      </c>
      <c r="BA67" s="340"/>
      <c r="BB67" s="340"/>
      <c r="BC67" s="340"/>
      <c r="BD67" s="339">
        <v>-1200396</v>
      </c>
      <c r="BE67" s="339"/>
      <c r="BF67" s="339"/>
      <c r="BG67" s="339"/>
      <c r="BH67" s="340">
        <v>-8091660.1299999999</v>
      </c>
      <c r="BI67" s="340"/>
      <c r="BJ67" s="340"/>
      <c r="BK67" s="340">
        <v>-559645.38</v>
      </c>
      <c r="BL67" s="340"/>
      <c r="BM67" s="341">
        <v>-8533501.6400000006</v>
      </c>
      <c r="BN67" s="341">
        <v>-441841.51</v>
      </c>
      <c r="BO67" s="341">
        <v>-8757360.2200000007</v>
      </c>
      <c r="BP67" s="341">
        <v>-223858.58</v>
      </c>
      <c r="BQ67" s="341">
        <v>-8751888.2799999993</v>
      </c>
      <c r="BR67" s="341">
        <v>5471.94</v>
      </c>
      <c r="BS67" s="341">
        <v>-8519876.7200000007</v>
      </c>
      <c r="BT67" s="341">
        <v>232011.56</v>
      </c>
      <c r="BU67" s="341">
        <v>-8799160.7300000004</v>
      </c>
      <c r="BV67" s="341">
        <v>-279284.01</v>
      </c>
    </row>
    <row r="68" spans="1:74" x14ac:dyDescent="0.25">
      <c r="A68" s="343" t="s">
        <v>290</v>
      </c>
      <c r="B68" s="343"/>
      <c r="C68" s="343"/>
      <c r="D68" s="343"/>
      <c r="E68" s="343"/>
      <c r="F68" s="343"/>
      <c r="G68" s="343"/>
      <c r="H68" s="343"/>
      <c r="I68" s="347">
        <v>-530000</v>
      </c>
      <c r="J68" s="347"/>
      <c r="K68" s="347"/>
      <c r="L68" s="347"/>
      <c r="M68" s="347"/>
      <c r="N68" s="347">
        <v>-530000</v>
      </c>
      <c r="O68" s="347"/>
      <c r="P68" s="347"/>
      <c r="Q68" s="348">
        <v>-2496647.87</v>
      </c>
      <c r="R68" s="348"/>
      <c r="S68" s="348"/>
      <c r="T68" s="348"/>
      <c r="U68" s="348">
        <v>-1966647.87</v>
      </c>
      <c r="V68" s="348"/>
      <c r="W68" s="348"/>
      <c r="X68" s="348"/>
      <c r="Y68" s="348"/>
      <c r="Z68" s="348">
        <v>-4974343.93</v>
      </c>
      <c r="AA68" s="348"/>
      <c r="AB68" s="348"/>
      <c r="AC68" s="348"/>
      <c r="AD68" s="348"/>
      <c r="AE68" s="348">
        <v>-2477696.06</v>
      </c>
      <c r="AF68" s="348"/>
      <c r="AG68" s="348"/>
      <c r="AH68" s="348"/>
      <c r="AI68" s="348">
        <v>-6286833.3499999996</v>
      </c>
      <c r="AJ68" s="348"/>
      <c r="AK68" s="348"/>
      <c r="AL68" s="348"/>
      <c r="AM68" s="348">
        <v>-1312489.42</v>
      </c>
      <c r="AN68" s="348"/>
      <c r="AO68" s="348"/>
      <c r="AP68" s="348"/>
      <c r="AQ68" s="348">
        <v>-6331618.75</v>
      </c>
      <c r="AR68" s="348"/>
      <c r="AS68" s="348"/>
      <c r="AT68" s="348"/>
      <c r="AU68" s="348"/>
      <c r="AV68" s="360">
        <v>-44785.4</v>
      </c>
      <c r="AW68" s="360"/>
      <c r="AX68" s="360"/>
      <c r="AY68" s="360"/>
      <c r="AZ68" s="348">
        <v>-7532014.75</v>
      </c>
      <c r="BA68" s="348"/>
      <c r="BB68" s="348"/>
      <c r="BC68" s="348"/>
      <c r="BD68" s="347">
        <v>-1200396</v>
      </c>
      <c r="BE68" s="347"/>
      <c r="BF68" s="347"/>
      <c r="BG68" s="347"/>
      <c r="BH68" s="348">
        <v>-8091660.1299999999</v>
      </c>
      <c r="BI68" s="348"/>
      <c r="BJ68" s="348"/>
      <c r="BK68" s="348">
        <v>-559645.38</v>
      </c>
      <c r="BL68" s="348"/>
      <c r="BM68" s="349">
        <v>-8533501.6400000006</v>
      </c>
      <c r="BN68" s="349">
        <v>-441841.51</v>
      </c>
      <c r="BO68" s="349">
        <v>-8757360.2200000007</v>
      </c>
      <c r="BP68" s="349">
        <v>-223858.58</v>
      </c>
      <c r="BQ68" s="349">
        <v>-8751888.2799999993</v>
      </c>
      <c r="BR68" s="349">
        <v>5471.94</v>
      </c>
      <c r="BS68" s="349">
        <v>-8519876.7200000007</v>
      </c>
      <c r="BT68" s="349">
        <v>232011.56</v>
      </c>
      <c r="BU68" s="349">
        <v>-8799160.7300000004</v>
      </c>
      <c r="BV68" s="349">
        <v>-279284.01</v>
      </c>
    </row>
    <row r="69" spans="1:74" x14ac:dyDescent="0.25">
      <c r="A69" s="351" t="s">
        <v>291</v>
      </c>
      <c r="B69" s="351"/>
      <c r="C69" s="351"/>
      <c r="D69" s="351"/>
      <c r="E69" s="351"/>
      <c r="F69" s="351"/>
      <c r="G69" s="351"/>
      <c r="H69" s="351"/>
      <c r="I69" s="344"/>
      <c r="J69" s="345"/>
      <c r="K69" s="345"/>
      <c r="L69" s="345"/>
      <c r="M69" s="346"/>
      <c r="N69" s="344"/>
      <c r="O69" s="345"/>
      <c r="P69" s="346"/>
      <c r="Q69" s="348">
        <v>-4863.87</v>
      </c>
      <c r="R69" s="348"/>
      <c r="S69" s="348"/>
      <c r="T69" s="348"/>
      <c r="U69" s="348">
        <v>-4863.87</v>
      </c>
      <c r="V69" s="348"/>
      <c r="W69" s="348"/>
      <c r="X69" s="348"/>
      <c r="Y69" s="348"/>
      <c r="Z69" s="348">
        <v>-16544.27</v>
      </c>
      <c r="AA69" s="348"/>
      <c r="AB69" s="348"/>
      <c r="AC69" s="348"/>
      <c r="AD69" s="348"/>
      <c r="AE69" s="360">
        <v>-11680.4</v>
      </c>
      <c r="AF69" s="360"/>
      <c r="AG69" s="360"/>
      <c r="AH69" s="360"/>
      <c r="AI69" s="360">
        <v>-32063.4</v>
      </c>
      <c r="AJ69" s="360"/>
      <c r="AK69" s="360"/>
      <c r="AL69" s="360"/>
      <c r="AM69" s="348">
        <v>-15519.13</v>
      </c>
      <c r="AN69" s="348"/>
      <c r="AO69" s="348"/>
      <c r="AP69" s="348"/>
      <c r="AQ69" s="348">
        <v>-54834.09</v>
      </c>
      <c r="AR69" s="348"/>
      <c r="AS69" s="348"/>
      <c r="AT69" s="348"/>
      <c r="AU69" s="348"/>
      <c r="AV69" s="348">
        <v>-22770.69</v>
      </c>
      <c r="AW69" s="348"/>
      <c r="AX69" s="348"/>
      <c r="AY69" s="348"/>
      <c r="AZ69" s="348">
        <v>-79059.11</v>
      </c>
      <c r="BA69" s="348"/>
      <c r="BB69" s="348"/>
      <c r="BC69" s="348"/>
      <c r="BD69" s="348">
        <v>-24225.02</v>
      </c>
      <c r="BE69" s="348"/>
      <c r="BF69" s="348"/>
      <c r="BG69" s="348"/>
      <c r="BH69" s="348">
        <v>-105413.09</v>
      </c>
      <c r="BI69" s="348"/>
      <c r="BJ69" s="348"/>
      <c r="BK69" s="348">
        <v>-26353.98</v>
      </c>
      <c r="BL69" s="348"/>
      <c r="BM69" s="349">
        <v>-92362.99</v>
      </c>
      <c r="BN69" s="361">
        <v>13050.1</v>
      </c>
      <c r="BO69" s="354">
        <v>-115065</v>
      </c>
      <c r="BP69" s="349">
        <v>-22702.01</v>
      </c>
      <c r="BQ69" s="354">
        <v>-128512</v>
      </c>
      <c r="BR69" s="354">
        <v>-13447</v>
      </c>
      <c r="BS69" s="349">
        <v>-171874.85</v>
      </c>
      <c r="BT69" s="349">
        <v>-43362.85</v>
      </c>
      <c r="BU69" s="349">
        <v>-171874.85</v>
      </c>
      <c r="BV69" s="350"/>
    </row>
    <row r="70" spans="1:74" x14ac:dyDescent="0.25">
      <c r="A70" s="352" t="s">
        <v>292</v>
      </c>
      <c r="B70" s="352"/>
      <c r="C70" s="352"/>
      <c r="D70" s="352"/>
      <c r="E70" s="352"/>
      <c r="F70" s="352"/>
      <c r="G70" s="352"/>
      <c r="H70" s="352"/>
      <c r="I70" s="344"/>
      <c r="J70" s="345"/>
      <c r="K70" s="345"/>
      <c r="L70" s="345"/>
      <c r="M70" s="346"/>
      <c r="N70" s="344"/>
      <c r="O70" s="345"/>
      <c r="P70" s="346"/>
      <c r="Q70" s="362">
        <v>-384.25</v>
      </c>
      <c r="R70" s="362"/>
      <c r="S70" s="362"/>
      <c r="T70" s="362"/>
      <c r="U70" s="362">
        <v>-384.25</v>
      </c>
      <c r="V70" s="362"/>
      <c r="W70" s="362"/>
      <c r="X70" s="362"/>
      <c r="Y70" s="362"/>
      <c r="Z70" s="348">
        <v>-4729.7299999999996</v>
      </c>
      <c r="AA70" s="348"/>
      <c r="AB70" s="348"/>
      <c r="AC70" s="348"/>
      <c r="AD70" s="348"/>
      <c r="AE70" s="348">
        <v>-4345.4799999999996</v>
      </c>
      <c r="AF70" s="348"/>
      <c r="AG70" s="348"/>
      <c r="AH70" s="348"/>
      <c r="AI70" s="348">
        <v>-9530.49</v>
      </c>
      <c r="AJ70" s="348"/>
      <c r="AK70" s="348"/>
      <c r="AL70" s="348"/>
      <c r="AM70" s="348">
        <v>-4800.76</v>
      </c>
      <c r="AN70" s="348"/>
      <c r="AO70" s="348"/>
      <c r="AP70" s="348"/>
      <c r="AQ70" s="348">
        <v>-14176.38</v>
      </c>
      <c r="AR70" s="348"/>
      <c r="AS70" s="348"/>
      <c r="AT70" s="348"/>
      <c r="AU70" s="348"/>
      <c r="AV70" s="348">
        <v>-4645.8900000000003</v>
      </c>
      <c r="AW70" s="348"/>
      <c r="AX70" s="348"/>
      <c r="AY70" s="348"/>
      <c r="AZ70" s="348">
        <v>-18977.14</v>
      </c>
      <c r="BA70" s="348"/>
      <c r="BB70" s="348"/>
      <c r="BC70" s="348"/>
      <c r="BD70" s="348">
        <v>-4800.76</v>
      </c>
      <c r="BE70" s="348"/>
      <c r="BF70" s="348"/>
      <c r="BG70" s="348"/>
      <c r="BH70" s="348">
        <v>-23623.03</v>
      </c>
      <c r="BI70" s="348"/>
      <c r="BJ70" s="348"/>
      <c r="BK70" s="348">
        <v>-4645.8900000000003</v>
      </c>
      <c r="BL70" s="348"/>
      <c r="BM70" s="349">
        <v>-18950.14</v>
      </c>
      <c r="BN70" s="349">
        <v>4672.8900000000003</v>
      </c>
      <c r="BO70" s="361">
        <v>-23750.9</v>
      </c>
      <c r="BP70" s="349">
        <v>-4800.76</v>
      </c>
      <c r="BQ70" s="349">
        <v>-13910.68</v>
      </c>
      <c r="BR70" s="349">
        <v>9840.2199999999993</v>
      </c>
      <c r="BS70" s="349">
        <v>-18711.439999999999</v>
      </c>
      <c r="BT70" s="349">
        <v>-4800.76</v>
      </c>
      <c r="BU70" s="349">
        <v>-18711.439999999999</v>
      </c>
      <c r="BV70" s="350"/>
    </row>
    <row r="71" spans="1:74" x14ac:dyDescent="0.25">
      <c r="A71" s="352" t="s">
        <v>256</v>
      </c>
      <c r="B71" s="352"/>
      <c r="C71" s="352"/>
      <c r="D71" s="352"/>
      <c r="E71" s="352"/>
      <c r="F71" s="352"/>
      <c r="G71" s="352"/>
      <c r="H71" s="352"/>
      <c r="I71" s="344"/>
      <c r="J71" s="345"/>
      <c r="K71" s="345"/>
      <c r="L71" s="345"/>
      <c r="M71" s="346"/>
      <c r="N71" s="344"/>
      <c r="O71" s="345"/>
      <c r="P71" s="346"/>
      <c r="Q71" s="348">
        <v>-4479.62</v>
      </c>
      <c r="R71" s="348"/>
      <c r="S71" s="348"/>
      <c r="T71" s="348"/>
      <c r="U71" s="348">
        <v>-4479.62</v>
      </c>
      <c r="V71" s="348"/>
      <c r="W71" s="348"/>
      <c r="X71" s="348"/>
      <c r="Y71" s="348"/>
      <c r="Z71" s="360">
        <v>-9439.2000000000007</v>
      </c>
      <c r="AA71" s="360"/>
      <c r="AB71" s="360"/>
      <c r="AC71" s="360"/>
      <c r="AD71" s="360"/>
      <c r="AE71" s="348">
        <v>-4959.58</v>
      </c>
      <c r="AF71" s="348"/>
      <c r="AG71" s="348"/>
      <c r="AH71" s="348"/>
      <c r="AI71" s="348">
        <v>-15721.04</v>
      </c>
      <c r="AJ71" s="348"/>
      <c r="AK71" s="348"/>
      <c r="AL71" s="348"/>
      <c r="AM71" s="348">
        <v>-6281.84</v>
      </c>
      <c r="AN71" s="348"/>
      <c r="AO71" s="348"/>
      <c r="AP71" s="348"/>
      <c r="AQ71" s="348">
        <v>-27509.25</v>
      </c>
      <c r="AR71" s="348"/>
      <c r="AS71" s="348"/>
      <c r="AT71" s="348"/>
      <c r="AU71" s="348"/>
      <c r="AV71" s="348">
        <v>-11788.21</v>
      </c>
      <c r="AW71" s="348"/>
      <c r="AX71" s="348"/>
      <c r="AY71" s="348"/>
      <c r="AZ71" s="348">
        <v>-39899.919999999998</v>
      </c>
      <c r="BA71" s="348"/>
      <c r="BB71" s="348"/>
      <c r="BC71" s="348"/>
      <c r="BD71" s="348">
        <v>-12390.67</v>
      </c>
      <c r="BE71" s="348"/>
      <c r="BF71" s="348"/>
      <c r="BG71" s="348"/>
      <c r="BH71" s="348">
        <v>-52673.45</v>
      </c>
      <c r="BI71" s="348"/>
      <c r="BJ71" s="348"/>
      <c r="BK71" s="348">
        <v>-12773.53</v>
      </c>
      <c r="BL71" s="348"/>
      <c r="BM71" s="349">
        <v>-42990.05</v>
      </c>
      <c r="BN71" s="361">
        <v>9683.4</v>
      </c>
      <c r="BO71" s="349">
        <v>-54865.14</v>
      </c>
      <c r="BP71" s="349">
        <v>-11875.09</v>
      </c>
      <c r="BQ71" s="349">
        <v>-57797.54</v>
      </c>
      <c r="BR71" s="361">
        <v>-2932.4</v>
      </c>
      <c r="BS71" s="349">
        <v>-66444.960000000006</v>
      </c>
      <c r="BT71" s="349">
        <v>-8647.42</v>
      </c>
      <c r="BU71" s="349">
        <v>-66444.960000000006</v>
      </c>
      <c r="BV71" s="350"/>
    </row>
    <row r="72" spans="1:74" x14ac:dyDescent="0.25">
      <c r="A72" s="352" t="s">
        <v>293</v>
      </c>
      <c r="B72" s="352"/>
      <c r="C72" s="352"/>
      <c r="D72" s="352"/>
      <c r="E72" s="352"/>
      <c r="F72" s="352"/>
      <c r="G72" s="352"/>
      <c r="H72" s="352"/>
      <c r="I72" s="344"/>
      <c r="J72" s="345"/>
      <c r="K72" s="345"/>
      <c r="L72" s="345"/>
      <c r="M72" s="346"/>
      <c r="N72" s="344"/>
      <c r="O72" s="345"/>
      <c r="P72" s="346"/>
      <c r="Q72" s="344"/>
      <c r="R72" s="345"/>
      <c r="S72" s="345"/>
      <c r="T72" s="346"/>
      <c r="U72" s="344"/>
      <c r="V72" s="345"/>
      <c r="W72" s="345"/>
      <c r="X72" s="345"/>
      <c r="Y72" s="346"/>
      <c r="Z72" s="344"/>
      <c r="AA72" s="345"/>
      <c r="AB72" s="345"/>
      <c r="AC72" s="345"/>
      <c r="AD72" s="346"/>
      <c r="AE72" s="344"/>
      <c r="AF72" s="345"/>
      <c r="AG72" s="345"/>
      <c r="AH72" s="346"/>
      <c r="AI72" s="344"/>
      <c r="AJ72" s="345"/>
      <c r="AK72" s="345"/>
      <c r="AL72" s="346"/>
      <c r="AM72" s="344"/>
      <c r="AN72" s="345"/>
      <c r="AO72" s="345"/>
      <c r="AP72" s="346"/>
      <c r="AQ72" s="344"/>
      <c r="AR72" s="345"/>
      <c r="AS72" s="345"/>
      <c r="AT72" s="345"/>
      <c r="AU72" s="346"/>
      <c r="AV72" s="344"/>
      <c r="AW72" s="345"/>
      <c r="AX72" s="345"/>
      <c r="AY72" s="346"/>
      <c r="AZ72" s="344"/>
      <c r="BA72" s="345"/>
      <c r="BB72" s="345"/>
      <c r="BC72" s="346"/>
      <c r="BD72" s="344"/>
      <c r="BE72" s="345"/>
      <c r="BF72" s="345"/>
      <c r="BG72" s="346"/>
      <c r="BH72" s="344"/>
      <c r="BI72" s="345"/>
      <c r="BJ72" s="346"/>
      <c r="BK72" s="344"/>
      <c r="BL72" s="346"/>
      <c r="BM72" s="363">
        <v>-183.97</v>
      </c>
      <c r="BN72" s="363">
        <v>-183.97</v>
      </c>
      <c r="BO72" s="349">
        <v>-3054.18</v>
      </c>
      <c r="BP72" s="349">
        <v>-2870.21</v>
      </c>
      <c r="BQ72" s="349">
        <v>-5890.62</v>
      </c>
      <c r="BR72" s="349">
        <v>-2836.44</v>
      </c>
      <c r="BS72" s="349">
        <v>-9030.9699999999993</v>
      </c>
      <c r="BT72" s="349">
        <v>-3140.35</v>
      </c>
      <c r="BU72" s="349">
        <v>-9030.9699999999993</v>
      </c>
      <c r="BV72" s="350"/>
    </row>
    <row r="73" spans="1:74" x14ac:dyDescent="0.25">
      <c r="A73" s="352" t="s">
        <v>258</v>
      </c>
      <c r="B73" s="352"/>
      <c r="C73" s="352"/>
      <c r="D73" s="352"/>
      <c r="E73" s="352"/>
      <c r="F73" s="352"/>
      <c r="G73" s="352"/>
      <c r="H73" s="352"/>
      <c r="I73" s="344"/>
      <c r="J73" s="345"/>
      <c r="K73" s="345"/>
      <c r="L73" s="345"/>
      <c r="M73" s="346"/>
      <c r="N73" s="344"/>
      <c r="O73" s="345"/>
      <c r="P73" s="346"/>
      <c r="Q73" s="344"/>
      <c r="R73" s="345"/>
      <c r="S73" s="345"/>
      <c r="T73" s="346"/>
      <c r="U73" s="344"/>
      <c r="V73" s="345"/>
      <c r="W73" s="345"/>
      <c r="X73" s="345"/>
      <c r="Y73" s="346"/>
      <c r="Z73" s="348">
        <v>-2375.34</v>
      </c>
      <c r="AA73" s="348"/>
      <c r="AB73" s="348"/>
      <c r="AC73" s="348"/>
      <c r="AD73" s="348"/>
      <c r="AE73" s="348">
        <v>-2375.34</v>
      </c>
      <c r="AF73" s="348"/>
      <c r="AG73" s="348"/>
      <c r="AH73" s="348"/>
      <c r="AI73" s="348">
        <v>-6811.87</v>
      </c>
      <c r="AJ73" s="348"/>
      <c r="AK73" s="348"/>
      <c r="AL73" s="348"/>
      <c r="AM73" s="348">
        <v>-4436.53</v>
      </c>
      <c r="AN73" s="348"/>
      <c r="AO73" s="348"/>
      <c r="AP73" s="348"/>
      <c r="AQ73" s="348">
        <v>-13148.46</v>
      </c>
      <c r="AR73" s="348"/>
      <c r="AS73" s="348"/>
      <c r="AT73" s="348"/>
      <c r="AU73" s="348"/>
      <c r="AV73" s="348">
        <v>-6336.59</v>
      </c>
      <c r="AW73" s="348"/>
      <c r="AX73" s="348"/>
      <c r="AY73" s="348"/>
      <c r="AZ73" s="348">
        <v>-20182.05</v>
      </c>
      <c r="BA73" s="348"/>
      <c r="BB73" s="348"/>
      <c r="BC73" s="348"/>
      <c r="BD73" s="348">
        <v>-7033.59</v>
      </c>
      <c r="BE73" s="348"/>
      <c r="BF73" s="348"/>
      <c r="BG73" s="348"/>
      <c r="BH73" s="348">
        <v>-29116.61</v>
      </c>
      <c r="BI73" s="348"/>
      <c r="BJ73" s="348"/>
      <c r="BK73" s="348">
        <v>-8934.56</v>
      </c>
      <c r="BL73" s="348"/>
      <c r="BM73" s="349">
        <v>-30238.83</v>
      </c>
      <c r="BN73" s="349">
        <v>-1122.22</v>
      </c>
      <c r="BO73" s="349">
        <v>-33394.78</v>
      </c>
      <c r="BP73" s="349">
        <v>-3155.95</v>
      </c>
      <c r="BQ73" s="349">
        <v>-50913.16</v>
      </c>
      <c r="BR73" s="349">
        <v>-17518.38</v>
      </c>
      <c r="BS73" s="349">
        <v>-77687.48</v>
      </c>
      <c r="BT73" s="349">
        <v>-26774.32</v>
      </c>
      <c r="BU73" s="349">
        <v>-77687.48</v>
      </c>
      <c r="BV73" s="350"/>
    </row>
    <row r="74" spans="1:74" x14ac:dyDescent="0.25">
      <c r="A74" s="351" t="s">
        <v>294</v>
      </c>
      <c r="B74" s="351"/>
      <c r="C74" s="351"/>
      <c r="D74" s="351"/>
      <c r="E74" s="351"/>
      <c r="F74" s="351"/>
      <c r="G74" s="351"/>
      <c r="H74" s="351"/>
      <c r="I74" s="344"/>
      <c r="J74" s="345"/>
      <c r="K74" s="345"/>
      <c r="L74" s="345"/>
      <c r="M74" s="346"/>
      <c r="N74" s="344"/>
      <c r="O74" s="345"/>
      <c r="P74" s="346"/>
      <c r="Q74" s="344"/>
      <c r="R74" s="345"/>
      <c r="S74" s="345"/>
      <c r="T74" s="346"/>
      <c r="U74" s="344"/>
      <c r="V74" s="345"/>
      <c r="W74" s="345"/>
      <c r="X74" s="345"/>
      <c r="Y74" s="346"/>
      <c r="Z74" s="344"/>
      <c r="AA74" s="345"/>
      <c r="AB74" s="345"/>
      <c r="AC74" s="345"/>
      <c r="AD74" s="346"/>
      <c r="AE74" s="344"/>
      <c r="AF74" s="345"/>
      <c r="AG74" s="345"/>
      <c r="AH74" s="346"/>
      <c r="AI74" s="344"/>
      <c r="AJ74" s="345"/>
      <c r="AK74" s="345"/>
      <c r="AL74" s="346"/>
      <c r="AM74" s="344"/>
      <c r="AN74" s="345"/>
      <c r="AO74" s="345"/>
      <c r="AP74" s="346"/>
      <c r="AQ74" s="344"/>
      <c r="AR74" s="345"/>
      <c r="AS74" s="345"/>
      <c r="AT74" s="345"/>
      <c r="AU74" s="346"/>
      <c r="AV74" s="344"/>
      <c r="AW74" s="345"/>
      <c r="AX74" s="345"/>
      <c r="AY74" s="346"/>
      <c r="AZ74" s="347">
        <v>-4320</v>
      </c>
      <c r="BA74" s="347"/>
      <c r="BB74" s="347"/>
      <c r="BC74" s="347"/>
      <c r="BD74" s="347">
        <v>-4320</v>
      </c>
      <c r="BE74" s="347"/>
      <c r="BF74" s="347"/>
      <c r="BG74" s="347"/>
      <c r="BH74" s="347">
        <v>-4320</v>
      </c>
      <c r="BI74" s="347"/>
      <c r="BJ74" s="347"/>
      <c r="BK74" s="357"/>
      <c r="BL74" s="359"/>
      <c r="BM74" s="354">
        <v>-31692</v>
      </c>
      <c r="BN74" s="354">
        <v>-27372</v>
      </c>
      <c r="BO74" s="354">
        <v>-31732</v>
      </c>
      <c r="BP74" s="365">
        <v>-40</v>
      </c>
      <c r="BQ74" s="354">
        <v>-31712</v>
      </c>
      <c r="BR74" s="365">
        <v>20</v>
      </c>
      <c r="BS74" s="354">
        <v>-4340</v>
      </c>
      <c r="BT74" s="354">
        <v>27372</v>
      </c>
      <c r="BU74" s="354">
        <v>-4340</v>
      </c>
      <c r="BV74" s="350"/>
    </row>
    <row r="75" spans="1:74" x14ac:dyDescent="0.25">
      <c r="A75" s="352" t="s">
        <v>295</v>
      </c>
      <c r="B75" s="352"/>
      <c r="C75" s="352"/>
      <c r="D75" s="352"/>
      <c r="E75" s="352"/>
      <c r="F75" s="352"/>
      <c r="G75" s="352"/>
      <c r="H75" s="352"/>
      <c r="I75" s="344"/>
      <c r="J75" s="345"/>
      <c r="K75" s="345"/>
      <c r="L75" s="345"/>
      <c r="M75" s="346"/>
      <c r="N75" s="344"/>
      <c r="O75" s="345"/>
      <c r="P75" s="346"/>
      <c r="Q75" s="344"/>
      <c r="R75" s="345"/>
      <c r="S75" s="345"/>
      <c r="T75" s="346"/>
      <c r="U75" s="344"/>
      <c r="V75" s="345"/>
      <c r="W75" s="345"/>
      <c r="X75" s="345"/>
      <c r="Y75" s="346"/>
      <c r="Z75" s="344"/>
      <c r="AA75" s="345"/>
      <c r="AB75" s="345"/>
      <c r="AC75" s="345"/>
      <c r="AD75" s="346"/>
      <c r="AE75" s="344"/>
      <c r="AF75" s="345"/>
      <c r="AG75" s="345"/>
      <c r="AH75" s="346"/>
      <c r="AI75" s="344"/>
      <c r="AJ75" s="345"/>
      <c r="AK75" s="345"/>
      <c r="AL75" s="346"/>
      <c r="AM75" s="344"/>
      <c r="AN75" s="345"/>
      <c r="AO75" s="345"/>
      <c r="AP75" s="346"/>
      <c r="AQ75" s="344"/>
      <c r="AR75" s="345"/>
      <c r="AS75" s="345"/>
      <c r="AT75" s="345"/>
      <c r="AU75" s="346"/>
      <c r="AV75" s="344"/>
      <c r="AW75" s="345"/>
      <c r="AX75" s="345"/>
      <c r="AY75" s="346"/>
      <c r="AZ75" s="344"/>
      <c r="BA75" s="345"/>
      <c r="BB75" s="345"/>
      <c r="BC75" s="346"/>
      <c r="BD75" s="344"/>
      <c r="BE75" s="345"/>
      <c r="BF75" s="345"/>
      <c r="BG75" s="346"/>
      <c r="BH75" s="344"/>
      <c r="BI75" s="345"/>
      <c r="BJ75" s="346"/>
      <c r="BK75" s="344"/>
      <c r="BL75" s="346"/>
      <c r="BM75" s="354">
        <v>-27372</v>
      </c>
      <c r="BN75" s="354">
        <v>-27372</v>
      </c>
      <c r="BO75" s="354">
        <v>-27372</v>
      </c>
      <c r="BP75" s="350"/>
      <c r="BQ75" s="354">
        <v>-27372</v>
      </c>
      <c r="BR75" s="350"/>
      <c r="BS75" s="350"/>
      <c r="BT75" s="354">
        <v>27372</v>
      </c>
      <c r="BU75" s="353"/>
      <c r="BV75" s="353"/>
    </row>
    <row r="76" spans="1:74" x14ac:dyDescent="0.25">
      <c r="A76" s="352" t="s">
        <v>296</v>
      </c>
      <c r="B76" s="352"/>
      <c r="C76" s="352"/>
      <c r="D76" s="352"/>
      <c r="E76" s="352"/>
      <c r="F76" s="352"/>
      <c r="G76" s="352"/>
      <c r="H76" s="352"/>
      <c r="I76" s="344"/>
      <c r="J76" s="345"/>
      <c r="K76" s="345"/>
      <c r="L76" s="345"/>
      <c r="M76" s="346"/>
      <c r="N76" s="344"/>
      <c r="O76" s="345"/>
      <c r="P76" s="346"/>
      <c r="Q76" s="344"/>
      <c r="R76" s="345"/>
      <c r="S76" s="345"/>
      <c r="T76" s="346"/>
      <c r="U76" s="344"/>
      <c r="V76" s="345"/>
      <c r="W76" s="345"/>
      <c r="X76" s="345"/>
      <c r="Y76" s="346"/>
      <c r="Z76" s="344"/>
      <c r="AA76" s="345"/>
      <c r="AB76" s="345"/>
      <c r="AC76" s="345"/>
      <c r="AD76" s="346"/>
      <c r="AE76" s="344"/>
      <c r="AF76" s="345"/>
      <c r="AG76" s="345"/>
      <c r="AH76" s="346"/>
      <c r="AI76" s="344"/>
      <c r="AJ76" s="345"/>
      <c r="AK76" s="345"/>
      <c r="AL76" s="346"/>
      <c r="AM76" s="344"/>
      <c r="AN76" s="345"/>
      <c r="AO76" s="345"/>
      <c r="AP76" s="346"/>
      <c r="AQ76" s="344"/>
      <c r="AR76" s="345"/>
      <c r="AS76" s="345"/>
      <c r="AT76" s="345"/>
      <c r="AU76" s="346"/>
      <c r="AV76" s="344"/>
      <c r="AW76" s="345"/>
      <c r="AX76" s="345"/>
      <c r="AY76" s="346"/>
      <c r="AZ76" s="347">
        <v>-1300</v>
      </c>
      <c r="BA76" s="347"/>
      <c r="BB76" s="347"/>
      <c r="BC76" s="347"/>
      <c r="BD76" s="347">
        <v>-1300</v>
      </c>
      <c r="BE76" s="347"/>
      <c r="BF76" s="347"/>
      <c r="BG76" s="347"/>
      <c r="BH76" s="347">
        <v>-1300</v>
      </c>
      <c r="BI76" s="347"/>
      <c r="BJ76" s="347"/>
      <c r="BK76" s="357"/>
      <c r="BL76" s="359"/>
      <c r="BM76" s="354">
        <v>-1300</v>
      </c>
      <c r="BN76" s="350"/>
      <c r="BO76" s="354">
        <v>-1300</v>
      </c>
      <c r="BP76" s="350"/>
      <c r="BQ76" s="354">
        <v>-1300</v>
      </c>
      <c r="BR76" s="350"/>
      <c r="BS76" s="354">
        <v>-1300</v>
      </c>
      <c r="BT76" s="350"/>
      <c r="BU76" s="354">
        <v>-1300</v>
      </c>
      <c r="BV76" s="350"/>
    </row>
    <row r="77" spans="1:74" x14ac:dyDescent="0.25">
      <c r="A77" s="352" t="s">
        <v>297</v>
      </c>
      <c r="B77" s="352"/>
      <c r="C77" s="352"/>
      <c r="D77" s="352"/>
      <c r="E77" s="352"/>
      <c r="F77" s="352"/>
      <c r="G77" s="352"/>
      <c r="H77" s="352"/>
      <c r="I77" s="344"/>
      <c r="J77" s="345"/>
      <c r="K77" s="345"/>
      <c r="L77" s="345"/>
      <c r="M77" s="346"/>
      <c r="N77" s="344"/>
      <c r="O77" s="345"/>
      <c r="P77" s="346"/>
      <c r="Q77" s="344"/>
      <c r="R77" s="345"/>
      <c r="S77" s="345"/>
      <c r="T77" s="346"/>
      <c r="U77" s="344"/>
      <c r="V77" s="345"/>
      <c r="W77" s="345"/>
      <c r="X77" s="345"/>
      <c r="Y77" s="346"/>
      <c r="Z77" s="344"/>
      <c r="AA77" s="345"/>
      <c r="AB77" s="345"/>
      <c r="AC77" s="345"/>
      <c r="AD77" s="346"/>
      <c r="AE77" s="344"/>
      <c r="AF77" s="345"/>
      <c r="AG77" s="345"/>
      <c r="AH77" s="346"/>
      <c r="AI77" s="344"/>
      <c r="AJ77" s="345"/>
      <c r="AK77" s="345"/>
      <c r="AL77" s="346"/>
      <c r="AM77" s="344"/>
      <c r="AN77" s="345"/>
      <c r="AO77" s="345"/>
      <c r="AP77" s="346"/>
      <c r="AQ77" s="344"/>
      <c r="AR77" s="345"/>
      <c r="AS77" s="345"/>
      <c r="AT77" s="345"/>
      <c r="AU77" s="346"/>
      <c r="AV77" s="344"/>
      <c r="AW77" s="345"/>
      <c r="AX77" s="345"/>
      <c r="AY77" s="346"/>
      <c r="AZ77" s="344"/>
      <c r="BA77" s="345"/>
      <c r="BB77" s="345"/>
      <c r="BC77" s="346"/>
      <c r="BD77" s="344"/>
      <c r="BE77" s="345"/>
      <c r="BF77" s="345"/>
      <c r="BG77" s="346"/>
      <c r="BH77" s="344"/>
      <c r="BI77" s="345"/>
      <c r="BJ77" s="346"/>
      <c r="BK77" s="344"/>
      <c r="BL77" s="346"/>
      <c r="BM77" s="353"/>
      <c r="BN77" s="353"/>
      <c r="BO77" s="354">
        <v>-2200</v>
      </c>
      <c r="BP77" s="354">
        <v>-2200</v>
      </c>
      <c r="BQ77" s="354">
        <v>-2200</v>
      </c>
      <c r="BR77" s="350"/>
      <c r="BS77" s="354">
        <v>-2200</v>
      </c>
      <c r="BT77" s="350"/>
      <c r="BU77" s="354">
        <v>-2200</v>
      </c>
      <c r="BV77" s="350"/>
    </row>
    <row r="78" spans="1:74" x14ac:dyDescent="0.25">
      <c r="A78" s="352" t="s">
        <v>298</v>
      </c>
      <c r="B78" s="352"/>
      <c r="C78" s="352"/>
      <c r="D78" s="352"/>
      <c r="E78" s="352"/>
      <c r="F78" s="352"/>
      <c r="G78" s="352"/>
      <c r="H78" s="352"/>
      <c r="I78" s="344"/>
      <c r="J78" s="345"/>
      <c r="K78" s="345"/>
      <c r="L78" s="345"/>
      <c r="M78" s="346"/>
      <c r="N78" s="344"/>
      <c r="O78" s="345"/>
      <c r="P78" s="346"/>
      <c r="Q78" s="344"/>
      <c r="R78" s="345"/>
      <c r="S78" s="345"/>
      <c r="T78" s="346"/>
      <c r="U78" s="344"/>
      <c r="V78" s="345"/>
      <c r="W78" s="345"/>
      <c r="X78" s="345"/>
      <c r="Y78" s="346"/>
      <c r="Z78" s="344"/>
      <c r="AA78" s="345"/>
      <c r="AB78" s="345"/>
      <c r="AC78" s="345"/>
      <c r="AD78" s="346"/>
      <c r="AE78" s="344"/>
      <c r="AF78" s="345"/>
      <c r="AG78" s="345"/>
      <c r="AH78" s="346"/>
      <c r="AI78" s="344"/>
      <c r="AJ78" s="345"/>
      <c r="AK78" s="345"/>
      <c r="AL78" s="346"/>
      <c r="AM78" s="344"/>
      <c r="AN78" s="345"/>
      <c r="AO78" s="345"/>
      <c r="AP78" s="346"/>
      <c r="AQ78" s="344"/>
      <c r="AR78" s="345"/>
      <c r="AS78" s="345"/>
      <c r="AT78" s="345"/>
      <c r="AU78" s="346"/>
      <c r="AV78" s="344"/>
      <c r="AW78" s="345"/>
      <c r="AX78" s="345"/>
      <c r="AY78" s="346"/>
      <c r="AZ78" s="356">
        <v>-600</v>
      </c>
      <c r="BA78" s="356"/>
      <c r="BB78" s="356"/>
      <c r="BC78" s="356"/>
      <c r="BD78" s="356">
        <v>-600</v>
      </c>
      <c r="BE78" s="356"/>
      <c r="BF78" s="356"/>
      <c r="BG78" s="356"/>
      <c r="BH78" s="356">
        <v>-600</v>
      </c>
      <c r="BI78" s="356"/>
      <c r="BJ78" s="356"/>
      <c r="BK78" s="357"/>
      <c r="BL78" s="359"/>
      <c r="BM78" s="365">
        <v>-600</v>
      </c>
      <c r="BN78" s="350"/>
      <c r="BO78" s="350"/>
      <c r="BP78" s="365">
        <v>600</v>
      </c>
      <c r="BQ78" s="353"/>
      <c r="BR78" s="353"/>
      <c r="BS78" s="353"/>
      <c r="BT78" s="353"/>
      <c r="BU78" s="353"/>
      <c r="BV78" s="353"/>
    </row>
    <row r="79" spans="1:74" x14ac:dyDescent="0.25">
      <c r="A79" s="352" t="s">
        <v>299</v>
      </c>
      <c r="B79" s="352"/>
      <c r="C79" s="352"/>
      <c r="D79" s="352"/>
      <c r="E79" s="352"/>
      <c r="F79" s="352"/>
      <c r="G79" s="352"/>
      <c r="H79" s="352"/>
      <c r="I79" s="344"/>
      <c r="J79" s="345"/>
      <c r="K79" s="345"/>
      <c r="L79" s="345"/>
      <c r="M79" s="346"/>
      <c r="N79" s="344"/>
      <c r="O79" s="345"/>
      <c r="P79" s="346"/>
      <c r="Q79" s="344"/>
      <c r="R79" s="345"/>
      <c r="S79" s="345"/>
      <c r="T79" s="346"/>
      <c r="U79" s="344"/>
      <c r="V79" s="345"/>
      <c r="W79" s="345"/>
      <c r="X79" s="345"/>
      <c r="Y79" s="346"/>
      <c r="Z79" s="344"/>
      <c r="AA79" s="345"/>
      <c r="AB79" s="345"/>
      <c r="AC79" s="345"/>
      <c r="AD79" s="346"/>
      <c r="AE79" s="344"/>
      <c r="AF79" s="345"/>
      <c r="AG79" s="345"/>
      <c r="AH79" s="346"/>
      <c r="AI79" s="344"/>
      <c r="AJ79" s="345"/>
      <c r="AK79" s="345"/>
      <c r="AL79" s="346"/>
      <c r="AM79" s="344"/>
      <c r="AN79" s="345"/>
      <c r="AO79" s="345"/>
      <c r="AP79" s="346"/>
      <c r="AQ79" s="344"/>
      <c r="AR79" s="345"/>
      <c r="AS79" s="345"/>
      <c r="AT79" s="345"/>
      <c r="AU79" s="346"/>
      <c r="AV79" s="344"/>
      <c r="AW79" s="345"/>
      <c r="AX79" s="345"/>
      <c r="AY79" s="346"/>
      <c r="AZ79" s="347">
        <v>-1600</v>
      </c>
      <c r="BA79" s="347"/>
      <c r="BB79" s="347"/>
      <c r="BC79" s="347"/>
      <c r="BD79" s="347">
        <v>-1600</v>
      </c>
      <c r="BE79" s="347"/>
      <c r="BF79" s="347"/>
      <c r="BG79" s="347"/>
      <c r="BH79" s="347">
        <v>-1600</v>
      </c>
      <c r="BI79" s="347"/>
      <c r="BJ79" s="347"/>
      <c r="BK79" s="357"/>
      <c r="BL79" s="359"/>
      <c r="BM79" s="354">
        <v>-1600</v>
      </c>
      <c r="BN79" s="350"/>
      <c r="BO79" s="350"/>
      <c r="BP79" s="354">
        <v>1600</v>
      </c>
      <c r="BQ79" s="353"/>
      <c r="BR79" s="353"/>
      <c r="BS79" s="353"/>
      <c r="BT79" s="353"/>
      <c r="BU79" s="353"/>
      <c r="BV79" s="353"/>
    </row>
    <row r="80" spans="1:74" x14ac:dyDescent="0.25">
      <c r="A80" s="352" t="s">
        <v>300</v>
      </c>
      <c r="B80" s="352"/>
      <c r="C80" s="352"/>
      <c r="D80" s="352"/>
      <c r="E80" s="352"/>
      <c r="F80" s="352"/>
      <c r="G80" s="352"/>
      <c r="H80" s="352"/>
      <c r="I80" s="344"/>
      <c r="J80" s="345"/>
      <c r="K80" s="345"/>
      <c r="L80" s="345"/>
      <c r="M80" s="346"/>
      <c r="N80" s="344"/>
      <c r="O80" s="345"/>
      <c r="P80" s="346"/>
      <c r="Q80" s="344"/>
      <c r="R80" s="345"/>
      <c r="S80" s="345"/>
      <c r="T80" s="346"/>
      <c r="U80" s="344"/>
      <c r="V80" s="345"/>
      <c r="W80" s="345"/>
      <c r="X80" s="345"/>
      <c r="Y80" s="346"/>
      <c r="Z80" s="344"/>
      <c r="AA80" s="345"/>
      <c r="AB80" s="345"/>
      <c r="AC80" s="345"/>
      <c r="AD80" s="346"/>
      <c r="AE80" s="344"/>
      <c r="AF80" s="345"/>
      <c r="AG80" s="345"/>
      <c r="AH80" s="346"/>
      <c r="AI80" s="344"/>
      <c r="AJ80" s="345"/>
      <c r="AK80" s="345"/>
      <c r="AL80" s="346"/>
      <c r="AM80" s="344"/>
      <c r="AN80" s="345"/>
      <c r="AO80" s="345"/>
      <c r="AP80" s="346"/>
      <c r="AQ80" s="344"/>
      <c r="AR80" s="345"/>
      <c r="AS80" s="345"/>
      <c r="AT80" s="345"/>
      <c r="AU80" s="346"/>
      <c r="AV80" s="344"/>
      <c r="AW80" s="345"/>
      <c r="AX80" s="345"/>
      <c r="AY80" s="346"/>
      <c r="AZ80" s="356">
        <v>-510</v>
      </c>
      <c r="BA80" s="356"/>
      <c r="BB80" s="356"/>
      <c r="BC80" s="356"/>
      <c r="BD80" s="356">
        <v>-510</v>
      </c>
      <c r="BE80" s="356"/>
      <c r="BF80" s="356"/>
      <c r="BG80" s="356"/>
      <c r="BH80" s="356">
        <v>-510</v>
      </c>
      <c r="BI80" s="356"/>
      <c r="BJ80" s="356"/>
      <c r="BK80" s="357"/>
      <c r="BL80" s="359"/>
      <c r="BM80" s="365">
        <v>-510</v>
      </c>
      <c r="BN80" s="350"/>
      <c r="BO80" s="365">
        <v>-510</v>
      </c>
      <c r="BP80" s="350"/>
      <c r="BQ80" s="365">
        <v>-510</v>
      </c>
      <c r="BR80" s="350"/>
      <c r="BS80" s="365">
        <v>-510</v>
      </c>
      <c r="BT80" s="350"/>
      <c r="BU80" s="365">
        <v>-510</v>
      </c>
      <c r="BV80" s="350"/>
    </row>
    <row r="81" spans="1:74" x14ac:dyDescent="0.25">
      <c r="A81" s="352" t="s">
        <v>301</v>
      </c>
      <c r="B81" s="352"/>
      <c r="C81" s="352"/>
      <c r="D81" s="352"/>
      <c r="E81" s="352"/>
      <c r="F81" s="352"/>
      <c r="G81" s="352"/>
      <c r="H81" s="352"/>
      <c r="I81" s="344"/>
      <c r="J81" s="345"/>
      <c r="K81" s="345"/>
      <c r="L81" s="345"/>
      <c r="M81" s="346"/>
      <c r="N81" s="344"/>
      <c r="O81" s="345"/>
      <c r="P81" s="346"/>
      <c r="Q81" s="344"/>
      <c r="R81" s="345"/>
      <c r="S81" s="345"/>
      <c r="T81" s="346"/>
      <c r="U81" s="344"/>
      <c r="V81" s="345"/>
      <c r="W81" s="345"/>
      <c r="X81" s="345"/>
      <c r="Y81" s="346"/>
      <c r="Z81" s="344"/>
      <c r="AA81" s="345"/>
      <c r="AB81" s="345"/>
      <c r="AC81" s="345"/>
      <c r="AD81" s="346"/>
      <c r="AE81" s="344"/>
      <c r="AF81" s="345"/>
      <c r="AG81" s="345"/>
      <c r="AH81" s="346"/>
      <c r="AI81" s="344"/>
      <c r="AJ81" s="345"/>
      <c r="AK81" s="345"/>
      <c r="AL81" s="346"/>
      <c r="AM81" s="344"/>
      <c r="AN81" s="345"/>
      <c r="AO81" s="345"/>
      <c r="AP81" s="346"/>
      <c r="AQ81" s="344"/>
      <c r="AR81" s="345"/>
      <c r="AS81" s="345"/>
      <c r="AT81" s="345"/>
      <c r="AU81" s="346"/>
      <c r="AV81" s="344"/>
      <c r="AW81" s="345"/>
      <c r="AX81" s="345"/>
      <c r="AY81" s="346"/>
      <c r="AZ81" s="356">
        <v>-290</v>
      </c>
      <c r="BA81" s="356"/>
      <c r="BB81" s="356"/>
      <c r="BC81" s="356"/>
      <c r="BD81" s="356">
        <v>-290</v>
      </c>
      <c r="BE81" s="356"/>
      <c r="BF81" s="356"/>
      <c r="BG81" s="356"/>
      <c r="BH81" s="356">
        <v>-290</v>
      </c>
      <c r="BI81" s="356"/>
      <c r="BJ81" s="356"/>
      <c r="BK81" s="357"/>
      <c r="BL81" s="359"/>
      <c r="BM81" s="365">
        <v>-290</v>
      </c>
      <c r="BN81" s="350"/>
      <c r="BO81" s="365">
        <v>-290</v>
      </c>
      <c r="BP81" s="350"/>
      <c r="BQ81" s="365">
        <v>-290</v>
      </c>
      <c r="BR81" s="350"/>
      <c r="BS81" s="365">
        <v>-290</v>
      </c>
      <c r="BT81" s="350"/>
      <c r="BU81" s="365">
        <v>-290</v>
      </c>
      <c r="BV81" s="350"/>
    </row>
    <row r="82" spans="1:74" x14ac:dyDescent="0.25">
      <c r="A82" s="352" t="s">
        <v>302</v>
      </c>
      <c r="B82" s="352"/>
      <c r="C82" s="352"/>
      <c r="D82" s="352"/>
      <c r="E82" s="352"/>
      <c r="F82" s="352"/>
      <c r="G82" s="352"/>
      <c r="H82" s="352"/>
      <c r="I82" s="344"/>
      <c r="J82" s="345"/>
      <c r="K82" s="345"/>
      <c r="L82" s="345"/>
      <c r="M82" s="346"/>
      <c r="N82" s="344"/>
      <c r="O82" s="345"/>
      <c r="P82" s="346"/>
      <c r="Q82" s="344"/>
      <c r="R82" s="345"/>
      <c r="S82" s="345"/>
      <c r="T82" s="346"/>
      <c r="U82" s="344"/>
      <c r="V82" s="345"/>
      <c r="W82" s="345"/>
      <c r="X82" s="345"/>
      <c r="Y82" s="346"/>
      <c r="Z82" s="344"/>
      <c r="AA82" s="345"/>
      <c r="AB82" s="345"/>
      <c r="AC82" s="345"/>
      <c r="AD82" s="346"/>
      <c r="AE82" s="344"/>
      <c r="AF82" s="345"/>
      <c r="AG82" s="345"/>
      <c r="AH82" s="346"/>
      <c r="AI82" s="344"/>
      <c r="AJ82" s="345"/>
      <c r="AK82" s="345"/>
      <c r="AL82" s="346"/>
      <c r="AM82" s="344"/>
      <c r="AN82" s="345"/>
      <c r="AO82" s="345"/>
      <c r="AP82" s="346"/>
      <c r="AQ82" s="344"/>
      <c r="AR82" s="345"/>
      <c r="AS82" s="345"/>
      <c r="AT82" s="345"/>
      <c r="AU82" s="346"/>
      <c r="AV82" s="344"/>
      <c r="AW82" s="345"/>
      <c r="AX82" s="345"/>
      <c r="AY82" s="346"/>
      <c r="AZ82" s="356">
        <v>-20</v>
      </c>
      <c r="BA82" s="356"/>
      <c r="BB82" s="356"/>
      <c r="BC82" s="356"/>
      <c r="BD82" s="356">
        <v>-20</v>
      </c>
      <c r="BE82" s="356"/>
      <c r="BF82" s="356"/>
      <c r="BG82" s="356"/>
      <c r="BH82" s="356">
        <v>-20</v>
      </c>
      <c r="BI82" s="356"/>
      <c r="BJ82" s="356"/>
      <c r="BK82" s="357"/>
      <c r="BL82" s="359"/>
      <c r="BM82" s="365">
        <v>-20</v>
      </c>
      <c r="BN82" s="350"/>
      <c r="BO82" s="365">
        <v>-60</v>
      </c>
      <c r="BP82" s="365">
        <v>-40</v>
      </c>
      <c r="BQ82" s="365">
        <v>-40</v>
      </c>
      <c r="BR82" s="365">
        <v>20</v>
      </c>
      <c r="BS82" s="365">
        <v>-40</v>
      </c>
      <c r="BT82" s="350"/>
      <c r="BU82" s="365">
        <v>-40</v>
      </c>
      <c r="BV82" s="350"/>
    </row>
    <row r="83" spans="1:74" x14ac:dyDescent="0.25">
      <c r="A83" s="351" t="s">
        <v>303</v>
      </c>
      <c r="B83" s="351"/>
      <c r="C83" s="351"/>
      <c r="D83" s="351"/>
      <c r="E83" s="351"/>
      <c r="F83" s="351"/>
      <c r="G83" s="351"/>
      <c r="H83" s="351"/>
      <c r="I83" s="344"/>
      <c r="J83" s="345"/>
      <c r="K83" s="345"/>
      <c r="L83" s="345"/>
      <c r="M83" s="346"/>
      <c r="N83" s="344"/>
      <c r="O83" s="345"/>
      <c r="P83" s="346"/>
      <c r="Q83" s="344"/>
      <c r="R83" s="345"/>
      <c r="S83" s="345"/>
      <c r="T83" s="346"/>
      <c r="U83" s="344"/>
      <c r="V83" s="345"/>
      <c r="W83" s="345"/>
      <c r="X83" s="345"/>
      <c r="Y83" s="346"/>
      <c r="Z83" s="344"/>
      <c r="AA83" s="345"/>
      <c r="AB83" s="345"/>
      <c r="AC83" s="345"/>
      <c r="AD83" s="346"/>
      <c r="AE83" s="344"/>
      <c r="AF83" s="345"/>
      <c r="AG83" s="345"/>
      <c r="AH83" s="346"/>
      <c r="AI83" s="344"/>
      <c r="AJ83" s="345"/>
      <c r="AK83" s="345"/>
      <c r="AL83" s="346"/>
      <c r="AM83" s="344"/>
      <c r="AN83" s="345"/>
      <c r="AO83" s="345"/>
      <c r="AP83" s="346"/>
      <c r="AQ83" s="344"/>
      <c r="AR83" s="345"/>
      <c r="AS83" s="345"/>
      <c r="AT83" s="345"/>
      <c r="AU83" s="346"/>
      <c r="AV83" s="344"/>
      <c r="AW83" s="345"/>
      <c r="AX83" s="345"/>
      <c r="AY83" s="346"/>
      <c r="AZ83" s="347">
        <v>-8700</v>
      </c>
      <c r="BA83" s="347"/>
      <c r="BB83" s="347"/>
      <c r="BC83" s="347"/>
      <c r="BD83" s="347">
        <v>-8700</v>
      </c>
      <c r="BE83" s="347"/>
      <c r="BF83" s="347"/>
      <c r="BG83" s="347"/>
      <c r="BH83" s="347">
        <v>-8700</v>
      </c>
      <c r="BI83" s="347"/>
      <c r="BJ83" s="347"/>
      <c r="BK83" s="357"/>
      <c r="BL83" s="359"/>
      <c r="BM83" s="354">
        <v>-8700</v>
      </c>
      <c r="BN83" s="350"/>
      <c r="BO83" s="354">
        <v>-8700</v>
      </c>
      <c r="BP83" s="350"/>
      <c r="BQ83" s="354">
        <v>-8700</v>
      </c>
      <c r="BR83" s="350"/>
      <c r="BS83" s="354">
        <v>-8700</v>
      </c>
      <c r="BT83" s="350"/>
      <c r="BU83" s="354">
        <v>-8700</v>
      </c>
      <c r="BV83" s="350"/>
    </row>
    <row r="84" spans="1:74" x14ac:dyDescent="0.25">
      <c r="A84" s="352" t="s">
        <v>264</v>
      </c>
      <c r="B84" s="352"/>
      <c r="C84" s="352"/>
      <c r="D84" s="352"/>
      <c r="E84" s="352"/>
      <c r="F84" s="352"/>
      <c r="G84" s="352"/>
      <c r="H84" s="352"/>
      <c r="I84" s="344"/>
      <c r="J84" s="345"/>
      <c r="K84" s="345"/>
      <c r="L84" s="345"/>
      <c r="M84" s="346"/>
      <c r="N84" s="344"/>
      <c r="O84" s="345"/>
      <c r="P84" s="346"/>
      <c r="Q84" s="344"/>
      <c r="R84" s="345"/>
      <c r="S84" s="345"/>
      <c r="T84" s="346"/>
      <c r="U84" s="344"/>
      <c r="V84" s="345"/>
      <c r="W84" s="345"/>
      <c r="X84" s="345"/>
      <c r="Y84" s="346"/>
      <c r="Z84" s="344"/>
      <c r="AA84" s="345"/>
      <c r="AB84" s="345"/>
      <c r="AC84" s="345"/>
      <c r="AD84" s="346"/>
      <c r="AE84" s="344"/>
      <c r="AF84" s="345"/>
      <c r="AG84" s="345"/>
      <c r="AH84" s="346"/>
      <c r="AI84" s="344"/>
      <c r="AJ84" s="345"/>
      <c r="AK84" s="345"/>
      <c r="AL84" s="346"/>
      <c r="AM84" s="344"/>
      <c r="AN84" s="345"/>
      <c r="AO84" s="345"/>
      <c r="AP84" s="346"/>
      <c r="AQ84" s="344"/>
      <c r="AR84" s="345"/>
      <c r="AS84" s="345"/>
      <c r="AT84" s="345"/>
      <c r="AU84" s="346"/>
      <c r="AV84" s="344"/>
      <c r="AW84" s="345"/>
      <c r="AX84" s="345"/>
      <c r="AY84" s="346"/>
      <c r="AZ84" s="347">
        <v>-8700</v>
      </c>
      <c r="BA84" s="347"/>
      <c r="BB84" s="347"/>
      <c r="BC84" s="347"/>
      <c r="BD84" s="347">
        <v>-8700</v>
      </c>
      <c r="BE84" s="347"/>
      <c r="BF84" s="347"/>
      <c r="BG84" s="347"/>
      <c r="BH84" s="347">
        <v>-8700</v>
      </c>
      <c r="BI84" s="347"/>
      <c r="BJ84" s="347"/>
      <c r="BK84" s="357"/>
      <c r="BL84" s="359"/>
      <c r="BM84" s="354">
        <v>-8700</v>
      </c>
      <c r="BN84" s="350"/>
      <c r="BO84" s="354">
        <v>-8700</v>
      </c>
      <c r="BP84" s="350"/>
      <c r="BQ84" s="354">
        <v>-8700</v>
      </c>
      <c r="BR84" s="350"/>
      <c r="BS84" s="354">
        <v>-8700</v>
      </c>
      <c r="BT84" s="350"/>
      <c r="BU84" s="354">
        <v>-8700</v>
      </c>
      <c r="BV84" s="350"/>
    </row>
    <row r="85" spans="1:74" x14ac:dyDescent="0.25">
      <c r="A85" s="351" t="s">
        <v>254</v>
      </c>
      <c r="B85" s="351"/>
      <c r="C85" s="351"/>
      <c r="D85" s="351"/>
      <c r="E85" s="351"/>
      <c r="F85" s="351"/>
      <c r="G85" s="351"/>
      <c r="H85" s="351"/>
      <c r="I85" s="344"/>
      <c r="J85" s="345"/>
      <c r="K85" s="345"/>
      <c r="L85" s="345"/>
      <c r="M85" s="346"/>
      <c r="N85" s="344"/>
      <c r="O85" s="345"/>
      <c r="P85" s="346"/>
      <c r="Q85" s="347">
        <v>-1288300</v>
      </c>
      <c r="R85" s="347"/>
      <c r="S85" s="347"/>
      <c r="T85" s="347"/>
      <c r="U85" s="347">
        <v>-1288300</v>
      </c>
      <c r="V85" s="347"/>
      <c r="W85" s="347"/>
      <c r="X85" s="347"/>
      <c r="Y85" s="347"/>
      <c r="Z85" s="347">
        <v>-1818300</v>
      </c>
      <c r="AA85" s="347"/>
      <c r="AB85" s="347"/>
      <c r="AC85" s="347"/>
      <c r="AD85" s="347"/>
      <c r="AE85" s="347">
        <v>-530000</v>
      </c>
      <c r="AF85" s="347"/>
      <c r="AG85" s="347"/>
      <c r="AH85" s="347"/>
      <c r="AI85" s="347">
        <v>-3354300</v>
      </c>
      <c r="AJ85" s="347"/>
      <c r="AK85" s="347"/>
      <c r="AL85" s="347"/>
      <c r="AM85" s="347">
        <v>-1536000</v>
      </c>
      <c r="AN85" s="347"/>
      <c r="AO85" s="347"/>
      <c r="AP85" s="347"/>
      <c r="AQ85" s="347">
        <v>-3321830</v>
      </c>
      <c r="AR85" s="347"/>
      <c r="AS85" s="347"/>
      <c r="AT85" s="347"/>
      <c r="AU85" s="347"/>
      <c r="AV85" s="347">
        <v>32470</v>
      </c>
      <c r="AW85" s="347"/>
      <c r="AX85" s="347"/>
      <c r="AY85" s="347"/>
      <c r="AZ85" s="347">
        <v>-4142300</v>
      </c>
      <c r="BA85" s="347"/>
      <c r="BB85" s="347"/>
      <c r="BC85" s="347"/>
      <c r="BD85" s="347">
        <v>-820470</v>
      </c>
      <c r="BE85" s="347"/>
      <c r="BF85" s="347"/>
      <c r="BG85" s="347"/>
      <c r="BH85" s="347">
        <v>-4560300</v>
      </c>
      <c r="BI85" s="347"/>
      <c r="BJ85" s="347"/>
      <c r="BK85" s="347">
        <v>-418000</v>
      </c>
      <c r="BL85" s="347"/>
      <c r="BM85" s="349">
        <v>-4974835.8499999996</v>
      </c>
      <c r="BN85" s="349">
        <v>-414535.85</v>
      </c>
      <c r="BO85" s="349">
        <v>-4950706.71</v>
      </c>
      <c r="BP85" s="349">
        <v>24129.14</v>
      </c>
      <c r="BQ85" s="349">
        <v>-5081176.84</v>
      </c>
      <c r="BR85" s="349">
        <v>-130470.13</v>
      </c>
      <c r="BS85" s="349">
        <v>-5060295.01</v>
      </c>
      <c r="BT85" s="349">
        <v>20881.830000000002</v>
      </c>
      <c r="BU85" s="349">
        <v>-5509196.7199999997</v>
      </c>
      <c r="BV85" s="349">
        <v>-448901.71</v>
      </c>
    </row>
    <row r="86" spans="1:74" x14ac:dyDescent="0.25">
      <c r="A86" s="352" t="s">
        <v>292</v>
      </c>
      <c r="B86" s="352"/>
      <c r="C86" s="352"/>
      <c r="D86" s="352"/>
      <c r="E86" s="352"/>
      <c r="F86" s="352"/>
      <c r="G86" s="352"/>
      <c r="H86" s="352"/>
      <c r="I86" s="344"/>
      <c r="J86" s="345"/>
      <c r="K86" s="345"/>
      <c r="L86" s="345"/>
      <c r="M86" s="346"/>
      <c r="N86" s="344"/>
      <c r="O86" s="345"/>
      <c r="P86" s="346"/>
      <c r="Q86" s="347">
        <v>-551300</v>
      </c>
      <c r="R86" s="347"/>
      <c r="S86" s="347"/>
      <c r="T86" s="347"/>
      <c r="U86" s="347">
        <v>-551300</v>
      </c>
      <c r="V86" s="347"/>
      <c r="W86" s="347"/>
      <c r="X86" s="347"/>
      <c r="Y86" s="347"/>
      <c r="Z86" s="347">
        <v>-666300</v>
      </c>
      <c r="AA86" s="347"/>
      <c r="AB86" s="347"/>
      <c r="AC86" s="347"/>
      <c r="AD86" s="347"/>
      <c r="AE86" s="347">
        <v>-115000</v>
      </c>
      <c r="AF86" s="347"/>
      <c r="AG86" s="347"/>
      <c r="AH86" s="347"/>
      <c r="AI86" s="347">
        <v>-666300</v>
      </c>
      <c r="AJ86" s="347"/>
      <c r="AK86" s="347"/>
      <c r="AL86" s="347"/>
      <c r="AM86" s="357"/>
      <c r="AN86" s="358"/>
      <c r="AO86" s="358"/>
      <c r="AP86" s="359"/>
      <c r="AQ86" s="347">
        <v>-666300</v>
      </c>
      <c r="AR86" s="347"/>
      <c r="AS86" s="347"/>
      <c r="AT86" s="347"/>
      <c r="AU86" s="347"/>
      <c r="AV86" s="357"/>
      <c r="AW86" s="358"/>
      <c r="AX86" s="358"/>
      <c r="AY86" s="359"/>
      <c r="AZ86" s="347">
        <v>-666300</v>
      </c>
      <c r="BA86" s="347"/>
      <c r="BB86" s="347"/>
      <c r="BC86" s="347"/>
      <c r="BD86" s="357"/>
      <c r="BE86" s="358"/>
      <c r="BF86" s="358"/>
      <c r="BG86" s="359"/>
      <c r="BH86" s="347">
        <v>-666300</v>
      </c>
      <c r="BI86" s="347"/>
      <c r="BJ86" s="347"/>
      <c r="BK86" s="357"/>
      <c r="BL86" s="359"/>
      <c r="BM86" s="354">
        <v>-666300</v>
      </c>
      <c r="BN86" s="350"/>
      <c r="BO86" s="349">
        <v>-666620.68999999994</v>
      </c>
      <c r="BP86" s="363">
        <v>-320.69</v>
      </c>
      <c r="BQ86" s="349">
        <v>-666984.28</v>
      </c>
      <c r="BR86" s="363">
        <v>-363.59</v>
      </c>
      <c r="BS86" s="349">
        <v>-668259.16</v>
      </c>
      <c r="BT86" s="349">
        <v>-1274.8800000000001</v>
      </c>
      <c r="BU86" s="349">
        <v>-670604.55000000005</v>
      </c>
      <c r="BV86" s="349">
        <v>-2345.39</v>
      </c>
    </row>
    <row r="87" spans="1:74" x14ac:dyDescent="0.25">
      <c r="A87" s="352" t="s">
        <v>256</v>
      </c>
      <c r="B87" s="352"/>
      <c r="C87" s="352"/>
      <c r="D87" s="352"/>
      <c r="E87" s="352"/>
      <c r="F87" s="352"/>
      <c r="G87" s="352"/>
      <c r="H87" s="352"/>
      <c r="I87" s="344"/>
      <c r="J87" s="345"/>
      <c r="K87" s="345"/>
      <c r="L87" s="345"/>
      <c r="M87" s="346"/>
      <c r="N87" s="344"/>
      <c r="O87" s="345"/>
      <c r="P87" s="346"/>
      <c r="Q87" s="347">
        <v>-687000</v>
      </c>
      <c r="R87" s="347"/>
      <c r="S87" s="347"/>
      <c r="T87" s="347"/>
      <c r="U87" s="347">
        <v>-687000</v>
      </c>
      <c r="V87" s="347"/>
      <c r="W87" s="347"/>
      <c r="X87" s="347"/>
      <c r="Y87" s="347"/>
      <c r="Z87" s="347">
        <v>-687000</v>
      </c>
      <c r="AA87" s="347"/>
      <c r="AB87" s="347"/>
      <c r="AC87" s="347"/>
      <c r="AD87" s="347"/>
      <c r="AE87" s="357"/>
      <c r="AF87" s="358"/>
      <c r="AG87" s="358"/>
      <c r="AH87" s="359"/>
      <c r="AI87" s="347">
        <v>-1662000</v>
      </c>
      <c r="AJ87" s="347"/>
      <c r="AK87" s="347"/>
      <c r="AL87" s="347"/>
      <c r="AM87" s="347">
        <v>-975000</v>
      </c>
      <c r="AN87" s="347"/>
      <c r="AO87" s="347"/>
      <c r="AP87" s="347"/>
      <c r="AQ87" s="347">
        <v>-1697000</v>
      </c>
      <c r="AR87" s="347"/>
      <c r="AS87" s="347"/>
      <c r="AT87" s="347"/>
      <c r="AU87" s="347"/>
      <c r="AV87" s="347">
        <v>-35000</v>
      </c>
      <c r="AW87" s="347"/>
      <c r="AX87" s="347"/>
      <c r="AY87" s="347"/>
      <c r="AZ87" s="347">
        <v>-1863000</v>
      </c>
      <c r="BA87" s="347"/>
      <c r="BB87" s="347"/>
      <c r="BC87" s="347"/>
      <c r="BD87" s="347">
        <v>-166000</v>
      </c>
      <c r="BE87" s="347"/>
      <c r="BF87" s="347"/>
      <c r="BG87" s="347"/>
      <c r="BH87" s="347">
        <v>-2092000</v>
      </c>
      <c r="BI87" s="347"/>
      <c r="BJ87" s="347"/>
      <c r="BK87" s="347">
        <v>-229000</v>
      </c>
      <c r="BL87" s="347"/>
      <c r="BM87" s="354">
        <v>-1824000</v>
      </c>
      <c r="BN87" s="354">
        <v>268000</v>
      </c>
      <c r="BO87" s="349">
        <v>-1743553.88</v>
      </c>
      <c r="BP87" s="349">
        <v>80446.12</v>
      </c>
      <c r="BQ87" s="361">
        <v>-1460130.3</v>
      </c>
      <c r="BR87" s="349">
        <v>283423.58</v>
      </c>
      <c r="BS87" s="354">
        <v>-1073000</v>
      </c>
      <c r="BT87" s="361">
        <v>387130.3</v>
      </c>
      <c r="BU87" s="349">
        <v>-1204206.19</v>
      </c>
      <c r="BV87" s="349">
        <v>-131206.19</v>
      </c>
    </row>
    <row r="88" spans="1:74" x14ac:dyDescent="0.25">
      <c r="A88" s="352" t="s">
        <v>293</v>
      </c>
      <c r="B88" s="352"/>
      <c r="C88" s="352"/>
      <c r="D88" s="352"/>
      <c r="E88" s="352"/>
      <c r="F88" s="352"/>
      <c r="G88" s="352"/>
      <c r="H88" s="352"/>
      <c r="I88" s="344"/>
      <c r="J88" s="345"/>
      <c r="K88" s="345"/>
      <c r="L88" s="345"/>
      <c r="M88" s="346"/>
      <c r="N88" s="344"/>
      <c r="O88" s="345"/>
      <c r="P88" s="346"/>
      <c r="Q88" s="344"/>
      <c r="R88" s="345"/>
      <c r="S88" s="345"/>
      <c r="T88" s="346"/>
      <c r="U88" s="344"/>
      <c r="V88" s="345"/>
      <c r="W88" s="345"/>
      <c r="X88" s="345"/>
      <c r="Y88" s="346"/>
      <c r="Z88" s="344"/>
      <c r="AA88" s="345"/>
      <c r="AB88" s="345"/>
      <c r="AC88" s="345"/>
      <c r="AD88" s="346"/>
      <c r="AE88" s="344"/>
      <c r="AF88" s="345"/>
      <c r="AG88" s="345"/>
      <c r="AH88" s="346"/>
      <c r="AI88" s="344"/>
      <c r="AJ88" s="345"/>
      <c r="AK88" s="345"/>
      <c r="AL88" s="346"/>
      <c r="AM88" s="344"/>
      <c r="AN88" s="345"/>
      <c r="AO88" s="345"/>
      <c r="AP88" s="346"/>
      <c r="AQ88" s="344"/>
      <c r="AR88" s="345"/>
      <c r="AS88" s="345"/>
      <c r="AT88" s="345"/>
      <c r="AU88" s="346"/>
      <c r="AV88" s="344"/>
      <c r="AW88" s="345"/>
      <c r="AX88" s="345"/>
      <c r="AY88" s="346"/>
      <c r="AZ88" s="344"/>
      <c r="BA88" s="345"/>
      <c r="BB88" s="345"/>
      <c r="BC88" s="346"/>
      <c r="BD88" s="344"/>
      <c r="BE88" s="345"/>
      <c r="BF88" s="345"/>
      <c r="BG88" s="346"/>
      <c r="BH88" s="344"/>
      <c r="BI88" s="345"/>
      <c r="BJ88" s="346"/>
      <c r="BK88" s="344"/>
      <c r="BL88" s="346"/>
      <c r="BM88" s="349">
        <v>-422535.85</v>
      </c>
      <c r="BN88" s="349">
        <v>-422535.85</v>
      </c>
      <c r="BO88" s="349">
        <v>-462535.85</v>
      </c>
      <c r="BP88" s="354">
        <v>-40000</v>
      </c>
      <c r="BQ88" s="349">
        <v>-464035.85</v>
      </c>
      <c r="BR88" s="354">
        <v>-1500</v>
      </c>
      <c r="BS88" s="349">
        <v>-457035.85</v>
      </c>
      <c r="BT88" s="354">
        <v>7000</v>
      </c>
      <c r="BU88" s="354">
        <v>-440000</v>
      </c>
      <c r="BV88" s="349">
        <v>17035.849999999999</v>
      </c>
    </row>
    <row r="89" spans="1:74" x14ac:dyDescent="0.25">
      <c r="A89" s="352" t="s">
        <v>258</v>
      </c>
      <c r="B89" s="352"/>
      <c r="C89" s="352"/>
      <c r="D89" s="352"/>
      <c r="E89" s="352"/>
      <c r="F89" s="352"/>
      <c r="G89" s="352"/>
      <c r="H89" s="352"/>
      <c r="I89" s="344"/>
      <c r="J89" s="345"/>
      <c r="K89" s="345"/>
      <c r="L89" s="345"/>
      <c r="M89" s="346"/>
      <c r="N89" s="344"/>
      <c r="O89" s="345"/>
      <c r="P89" s="346"/>
      <c r="Q89" s="347">
        <v>-50000</v>
      </c>
      <c r="R89" s="347"/>
      <c r="S89" s="347"/>
      <c r="T89" s="347"/>
      <c r="U89" s="347">
        <v>-50000</v>
      </c>
      <c r="V89" s="347"/>
      <c r="W89" s="347"/>
      <c r="X89" s="347"/>
      <c r="Y89" s="347"/>
      <c r="Z89" s="347">
        <v>-465000</v>
      </c>
      <c r="AA89" s="347"/>
      <c r="AB89" s="347"/>
      <c r="AC89" s="347"/>
      <c r="AD89" s="347"/>
      <c r="AE89" s="347">
        <v>-415000</v>
      </c>
      <c r="AF89" s="347"/>
      <c r="AG89" s="347"/>
      <c r="AH89" s="347"/>
      <c r="AI89" s="347">
        <v>-1026000</v>
      </c>
      <c r="AJ89" s="347"/>
      <c r="AK89" s="347"/>
      <c r="AL89" s="347"/>
      <c r="AM89" s="347">
        <v>-561000</v>
      </c>
      <c r="AN89" s="347"/>
      <c r="AO89" s="347"/>
      <c r="AP89" s="347"/>
      <c r="AQ89" s="347">
        <v>-958530</v>
      </c>
      <c r="AR89" s="347"/>
      <c r="AS89" s="347"/>
      <c r="AT89" s="347"/>
      <c r="AU89" s="347"/>
      <c r="AV89" s="347">
        <v>67470</v>
      </c>
      <c r="AW89" s="347"/>
      <c r="AX89" s="347"/>
      <c r="AY89" s="347"/>
      <c r="AZ89" s="347">
        <v>-1613000</v>
      </c>
      <c r="BA89" s="347"/>
      <c r="BB89" s="347"/>
      <c r="BC89" s="347"/>
      <c r="BD89" s="347">
        <v>-654470</v>
      </c>
      <c r="BE89" s="347"/>
      <c r="BF89" s="347"/>
      <c r="BG89" s="347"/>
      <c r="BH89" s="347">
        <v>-1802000</v>
      </c>
      <c r="BI89" s="347"/>
      <c r="BJ89" s="347"/>
      <c r="BK89" s="347">
        <v>-189000</v>
      </c>
      <c r="BL89" s="347"/>
      <c r="BM89" s="354">
        <v>-2062000</v>
      </c>
      <c r="BN89" s="354">
        <v>-260000</v>
      </c>
      <c r="BO89" s="349">
        <v>-2077996.29</v>
      </c>
      <c r="BP89" s="349">
        <v>-15996.29</v>
      </c>
      <c r="BQ89" s="349">
        <v>-2490026.41</v>
      </c>
      <c r="BR89" s="349">
        <v>-412030.12</v>
      </c>
      <c r="BS89" s="354">
        <v>-2862000</v>
      </c>
      <c r="BT89" s="349">
        <v>-371973.59</v>
      </c>
      <c r="BU89" s="349">
        <v>-3194385.98</v>
      </c>
      <c r="BV89" s="349">
        <v>-332385.98</v>
      </c>
    </row>
    <row r="90" spans="1:74" x14ac:dyDescent="0.25">
      <c r="A90" s="351" t="s">
        <v>266</v>
      </c>
      <c r="B90" s="351"/>
      <c r="C90" s="351"/>
      <c r="D90" s="351"/>
      <c r="E90" s="351"/>
      <c r="F90" s="351"/>
      <c r="G90" s="351"/>
      <c r="H90" s="351"/>
      <c r="I90" s="347">
        <v>-170000</v>
      </c>
      <c r="J90" s="347"/>
      <c r="K90" s="347"/>
      <c r="L90" s="347"/>
      <c r="M90" s="347"/>
      <c r="N90" s="347">
        <v>-170000</v>
      </c>
      <c r="O90" s="347"/>
      <c r="P90" s="347"/>
      <c r="Q90" s="347">
        <v>-360000</v>
      </c>
      <c r="R90" s="347"/>
      <c r="S90" s="347"/>
      <c r="T90" s="347"/>
      <c r="U90" s="347">
        <v>-190000</v>
      </c>
      <c r="V90" s="347"/>
      <c r="W90" s="347"/>
      <c r="X90" s="347"/>
      <c r="Y90" s="347"/>
      <c r="Z90" s="348">
        <v>-1845066.66</v>
      </c>
      <c r="AA90" s="348"/>
      <c r="AB90" s="348"/>
      <c r="AC90" s="348"/>
      <c r="AD90" s="348"/>
      <c r="AE90" s="348">
        <v>-1485066.66</v>
      </c>
      <c r="AF90" s="348"/>
      <c r="AG90" s="348"/>
      <c r="AH90" s="348"/>
      <c r="AI90" s="348">
        <v>-1980427.95</v>
      </c>
      <c r="AJ90" s="348"/>
      <c r="AK90" s="348"/>
      <c r="AL90" s="348"/>
      <c r="AM90" s="348">
        <v>-135361.29</v>
      </c>
      <c r="AN90" s="348"/>
      <c r="AO90" s="348"/>
      <c r="AP90" s="348"/>
      <c r="AQ90" s="348">
        <v>-1981366.66</v>
      </c>
      <c r="AR90" s="348"/>
      <c r="AS90" s="348"/>
      <c r="AT90" s="348"/>
      <c r="AU90" s="348"/>
      <c r="AV90" s="362">
        <v>-938.71</v>
      </c>
      <c r="AW90" s="362"/>
      <c r="AX90" s="362"/>
      <c r="AY90" s="362"/>
      <c r="AZ90" s="348">
        <v>-1676022.64</v>
      </c>
      <c r="BA90" s="348"/>
      <c r="BB90" s="348"/>
      <c r="BC90" s="348"/>
      <c r="BD90" s="348">
        <v>305344.02</v>
      </c>
      <c r="BE90" s="348"/>
      <c r="BF90" s="348"/>
      <c r="BG90" s="348"/>
      <c r="BH90" s="348">
        <v>-1980667.04</v>
      </c>
      <c r="BI90" s="348"/>
      <c r="BJ90" s="348"/>
      <c r="BK90" s="360">
        <v>-304644.40000000002</v>
      </c>
      <c r="BL90" s="360"/>
      <c r="BM90" s="361">
        <v>-2220825.7999999998</v>
      </c>
      <c r="BN90" s="349">
        <v>-240158.76</v>
      </c>
      <c r="BO90" s="349">
        <v>-2219663.7599999998</v>
      </c>
      <c r="BP90" s="349">
        <v>1162.04</v>
      </c>
      <c r="BQ90" s="361">
        <v>-2047775.6</v>
      </c>
      <c r="BR90" s="349">
        <v>171888.16</v>
      </c>
      <c r="BS90" s="349">
        <v>-1842423.77</v>
      </c>
      <c r="BT90" s="349">
        <v>205351.83</v>
      </c>
      <c r="BU90" s="349">
        <v>-1697395.41</v>
      </c>
      <c r="BV90" s="349">
        <v>145028.35999999999</v>
      </c>
    </row>
    <row r="91" spans="1:74" x14ac:dyDescent="0.25">
      <c r="A91" s="352" t="s">
        <v>304</v>
      </c>
      <c r="B91" s="352"/>
      <c r="C91" s="352"/>
      <c r="D91" s="352"/>
      <c r="E91" s="352"/>
      <c r="F91" s="352"/>
      <c r="G91" s="352"/>
      <c r="H91" s="352"/>
      <c r="I91" s="344"/>
      <c r="J91" s="345"/>
      <c r="K91" s="345"/>
      <c r="L91" s="345"/>
      <c r="M91" s="346"/>
      <c r="N91" s="344"/>
      <c r="O91" s="345"/>
      <c r="P91" s="346"/>
      <c r="Q91" s="344"/>
      <c r="R91" s="345"/>
      <c r="S91" s="345"/>
      <c r="T91" s="346"/>
      <c r="U91" s="344"/>
      <c r="V91" s="345"/>
      <c r="W91" s="345"/>
      <c r="X91" s="345"/>
      <c r="Y91" s="346"/>
      <c r="Z91" s="344"/>
      <c r="AA91" s="345"/>
      <c r="AB91" s="345"/>
      <c r="AC91" s="345"/>
      <c r="AD91" s="346"/>
      <c r="AE91" s="344"/>
      <c r="AF91" s="345"/>
      <c r="AG91" s="345"/>
      <c r="AH91" s="346"/>
      <c r="AI91" s="347">
        <v>-10000</v>
      </c>
      <c r="AJ91" s="347"/>
      <c r="AK91" s="347"/>
      <c r="AL91" s="347"/>
      <c r="AM91" s="347">
        <v>-10000</v>
      </c>
      <c r="AN91" s="347"/>
      <c r="AO91" s="347"/>
      <c r="AP91" s="347"/>
      <c r="AQ91" s="357"/>
      <c r="AR91" s="358"/>
      <c r="AS91" s="358"/>
      <c r="AT91" s="358"/>
      <c r="AU91" s="359"/>
      <c r="AV91" s="347">
        <v>10000</v>
      </c>
      <c r="AW91" s="347"/>
      <c r="AX91" s="347"/>
      <c r="AY91" s="347"/>
      <c r="AZ91" s="344"/>
      <c r="BA91" s="345"/>
      <c r="BB91" s="345"/>
      <c r="BC91" s="346"/>
      <c r="BD91" s="344"/>
      <c r="BE91" s="345"/>
      <c r="BF91" s="345"/>
      <c r="BG91" s="346"/>
      <c r="BH91" s="344"/>
      <c r="BI91" s="345"/>
      <c r="BJ91" s="346"/>
      <c r="BK91" s="344"/>
      <c r="BL91" s="346"/>
      <c r="BM91" s="353"/>
      <c r="BN91" s="353"/>
      <c r="BO91" s="353"/>
      <c r="BP91" s="353"/>
      <c r="BQ91" s="353"/>
      <c r="BR91" s="353"/>
      <c r="BS91" s="353"/>
      <c r="BT91" s="353"/>
      <c r="BU91" s="353"/>
      <c r="BV91" s="353"/>
    </row>
    <row r="92" spans="1:74" x14ac:dyDescent="0.25">
      <c r="A92" s="352" t="s">
        <v>267</v>
      </c>
      <c r="B92" s="352"/>
      <c r="C92" s="352"/>
      <c r="D92" s="352"/>
      <c r="E92" s="352"/>
      <c r="F92" s="352"/>
      <c r="G92" s="352"/>
      <c r="H92" s="352"/>
      <c r="I92" s="344"/>
      <c r="J92" s="345"/>
      <c r="K92" s="345"/>
      <c r="L92" s="345"/>
      <c r="M92" s="346"/>
      <c r="N92" s="344"/>
      <c r="O92" s="345"/>
      <c r="P92" s="346"/>
      <c r="Q92" s="344"/>
      <c r="R92" s="345"/>
      <c r="S92" s="345"/>
      <c r="T92" s="346"/>
      <c r="U92" s="344"/>
      <c r="V92" s="345"/>
      <c r="W92" s="345"/>
      <c r="X92" s="345"/>
      <c r="Y92" s="346"/>
      <c r="Z92" s="344"/>
      <c r="AA92" s="345"/>
      <c r="AB92" s="345"/>
      <c r="AC92" s="345"/>
      <c r="AD92" s="346"/>
      <c r="AE92" s="344"/>
      <c r="AF92" s="345"/>
      <c r="AG92" s="345"/>
      <c r="AH92" s="346"/>
      <c r="AI92" s="348">
        <v>-152061.29</v>
      </c>
      <c r="AJ92" s="348"/>
      <c r="AK92" s="348"/>
      <c r="AL92" s="348"/>
      <c r="AM92" s="348">
        <v>-152061.29</v>
      </c>
      <c r="AN92" s="348"/>
      <c r="AO92" s="348"/>
      <c r="AP92" s="348"/>
      <c r="AQ92" s="347">
        <v>-97000</v>
      </c>
      <c r="AR92" s="347"/>
      <c r="AS92" s="347"/>
      <c r="AT92" s="347"/>
      <c r="AU92" s="347"/>
      <c r="AV92" s="348">
        <v>55061.29</v>
      </c>
      <c r="AW92" s="348"/>
      <c r="AX92" s="348"/>
      <c r="AY92" s="348"/>
      <c r="AZ92" s="360">
        <v>-47857.599999999999</v>
      </c>
      <c r="BA92" s="360"/>
      <c r="BB92" s="360"/>
      <c r="BC92" s="360"/>
      <c r="BD92" s="360">
        <v>49142.400000000001</v>
      </c>
      <c r="BE92" s="360"/>
      <c r="BF92" s="360"/>
      <c r="BG92" s="360"/>
      <c r="BH92" s="357"/>
      <c r="BI92" s="358"/>
      <c r="BJ92" s="359"/>
      <c r="BK92" s="360">
        <v>47857.599999999999</v>
      </c>
      <c r="BL92" s="360"/>
      <c r="BM92" s="353"/>
      <c r="BN92" s="353"/>
      <c r="BO92" s="353"/>
      <c r="BP92" s="353"/>
      <c r="BQ92" s="353"/>
      <c r="BR92" s="353"/>
      <c r="BS92" s="353"/>
      <c r="BT92" s="353"/>
      <c r="BU92" s="353"/>
      <c r="BV92" s="353"/>
    </row>
    <row r="93" spans="1:74" x14ac:dyDescent="0.25">
      <c r="A93" s="352" t="s">
        <v>268</v>
      </c>
      <c r="B93" s="352"/>
      <c r="C93" s="352"/>
      <c r="D93" s="352"/>
      <c r="E93" s="352"/>
      <c r="F93" s="352"/>
      <c r="G93" s="352"/>
      <c r="H93" s="352"/>
      <c r="I93" s="347">
        <v>-136000</v>
      </c>
      <c r="J93" s="347"/>
      <c r="K93" s="347"/>
      <c r="L93" s="347"/>
      <c r="M93" s="347"/>
      <c r="N93" s="347">
        <v>-136000</v>
      </c>
      <c r="O93" s="347"/>
      <c r="P93" s="347"/>
      <c r="Q93" s="347">
        <v>-136000</v>
      </c>
      <c r="R93" s="347"/>
      <c r="S93" s="347"/>
      <c r="T93" s="347"/>
      <c r="U93" s="357"/>
      <c r="V93" s="358"/>
      <c r="W93" s="358"/>
      <c r="X93" s="358"/>
      <c r="Y93" s="359"/>
      <c r="Z93" s="347">
        <v>-136000</v>
      </c>
      <c r="AA93" s="347"/>
      <c r="AB93" s="347"/>
      <c r="AC93" s="347"/>
      <c r="AD93" s="347"/>
      <c r="AE93" s="357"/>
      <c r="AF93" s="358"/>
      <c r="AG93" s="358"/>
      <c r="AH93" s="359"/>
      <c r="AI93" s="347">
        <v>-136000</v>
      </c>
      <c r="AJ93" s="347"/>
      <c r="AK93" s="347"/>
      <c r="AL93" s="347"/>
      <c r="AM93" s="357"/>
      <c r="AN93" s="358"/>
      <c r="AO93" s="358"/>
      <c r="AP93" s="359"/>
      <c r="AQ93" s="347">
        <v>-136000</v>
      </c>
      <c r="AR93" s="347"/>
      <c r="AS93" s="347"/>
      <c r="AT93" s="347"/>
      <c r="AU93" s="347"/>
      <c r="AV93" s="357"/>
      <c r="AW93" s="358"/>
      <c r="AX93" s="358"/>
      <c r="AY93" s="359"/>
      <c r="AZ93" s="347">
        <v>-136000</v>
      </c>
      <c r="BA93" s="347"/>
      <c r="BB93" s="347"/>
      <c r="BC93" s="347"/>
      <c r="BD93" s="357"/>
      <c r="BE93" s="358"/>
      <c r="BF93" s="358"/>
      <c r="BG93" s="359"/>
      <c r="BH93" s="347">
        <v>-112752</v>
      </c>
      <c r="BI93" s="347"/>
      <c r="BJ93" s="347"/>
      <c r="BK93" s="347">
        <v>23248</v>
      </c>
      <c r="BL93" s="347"/>
      <c r="BM93" s="354">
        <v>-112752</v>
      </c>
      <c r="BN93" s="350"/>
      <c r="BO93" s="354">
        <v>-112752</v>
      </c>
      <c r="BP93" s="350"/>
      <c r="BQ93" s="354">
        <v>-112752</v>
      </c>
      <c r="BR93" s="350"/>
      <c r="BS93" s="349">
        <v>-68322.17</v>
      </c>
      <c r="BT93" s="349">
        <v>44429.83</v>
      </c>
      <c r="BU93" s="354">
        <v>-56376</v>
      </c>
      <c r="BV93" s="349">
        <v>11946.17</v>
      </c>
    </row>
    <row r="94" spans="1:74" x14ac:dyDescent="0.25">
      <c r="A94" s="352" t="s">
        <v>269</v>
      </c>
      <c r="B94" s="352"/>
      <c r="C94" s="352"/>
      <c r="D94" s="352"/>
      <c r="E94" s="352"/>
      <c r="F94" s="352"/>
      <c r="G94" s="352"/>
      <c r="H94" s="352"/>
      <c r="I94" s="344"/>
      <c r="J94" s="345"/>
      <c r="K94" s="345"/>
      <c r="L94" s="345"/>
      <c r="M94" s="346"/>
      <c r="N94" s="344"/>
      <c r="O94" s="345"/>
      <c r="P94" s="346"/>
      <c r="Q94" s="347">
        <v>-190000</v>
      </c>
      <c r="R94" s="347"/>
      <c r="S94" s="347"/>
      <c r="T94" s="347"/>
      <c r="U94" s="347">
        <v>-190000</v>
      </c>
      <c r="V94" s="347"/>
      <c r="W94" s="347"/>
      <c r="X94" s="347"/>
      <c r="Y94" s="347"/>
      <c r="Z94" s="347">
        <v>-420000</v>
      </c>
      <c r="AA94" s="347"/>
      <c r="AB94" s="347"/>
      <c r="AC94" s="347"/>
      <c r="AD94" s="347"/>
      <c r="AE94" s="347">
        <v>-230000</v>
      </c>
      <c r="AF94" s="347"/>
      <c r="AG94" s="347"/>
      <c r="AH94" s="347"/>
      <c r="AI94" s="347">
        <v>-420000</v>
      </c>
      <c r="AJ94" s="347"/>
      <c r="AK94" s="347"/>
      <c r="AL94" s="347"/>
      <c r="AM94" s="357"/>
      <c r="AN94" s="358"/>
      <c r="AO94" s="358"/>
      <c r="AP94" s="359"/>
      <c r="AQ94" s="347">
        <v>-363000</v>
      </c>
      <c r="AR94" s="347"/>
      <c r="AS94" s="347"/>
      <c r="AT94" s="347"/>
      <c r="AU94" s="347"/>
      <c r="AV94" s="347">
        <v>57000</v>
      </c>
      <c r="AW94" s="347"/>
      <c r="AX94" s="347"/>
      <c r="AY94" s="347"/>
      <c r="AZ94" s="347">
        <v>-153000</v>
      </c>
      <c r="BA94" s="347"/>
      <c r="BB94" s="347"/>
      <c r="BC94" s="347"/>
      <c r="BD94" s="347">
        <v>210000</v>
      </c>
      <c r="BE94" s="347"/>
      <c r="BF94" s="347"/>
      <c r="BG94" s="347"/>
      <c r="BH94" s="357"/>
      <c r="BI94" s="358"/>
      <c r="BJ94" s="359"/>
      <c r="BK94" s="347">
        <v>153000</v>
      </c>
      <c r="BL94" s="347"/>
      <c r="BM94" s="353"/>
      <c r="BN94" s="353"/>
      <c r="BO94" s="353"/>
      <c r="BP94" s="353"/>
      <c r="BQ94" s="353"/>
      <c r="BR94" s="353"/>
      <c r="BS94" s="353"/>
      <c r="BT94" s="353"/>
      <c r="BU94" s="353"/>
      <c r="BV94" s="353"/>
    </row>
    <row r="95" spans="1:74" x14ac:dyDescent="0.25">
      <c r="A95" s="352" t="s">
        <v>270</v>
      </c>
      <c r="B95" s="352"/>
      <c r="C95" s="352"/>
      <c r="D95" s="352"/>
      <c r="E95" s="352"/>
      <c r="F95" s="352"/>
      <c r="G95" s="352"/>
      <c r="H95" s="352"/>
      <c r="I95" s="344"/>
      <c r="J95" s="345"/>
      <c r="K95" s="345"/>
      <c r="L95" s="345"/>
      <c r="M95" s="346"/>
      <c r="N95" s="344"/>
      <c r="O95" s="345"/>
      <c r="P95" s="346"/>
      <c r="Q95" s="344"/>
      <c r="R95" s="345"/>
      <c r="S95" s="345"/>
      <c r="T95" s="346"/>
      <c r="U95" s="344"/>
      <c r="V95" s="345"/>
      <c r="W95" s="345"/>
      <c r="X95" s="345"/>
      <c r="Y95" s="346"/>
      <c r="Z95" s="344"/>
      <c r="AA95" s="345"/>
      <c r="AB95" s="345"/>
      <c r="AC95" s="345"/>
      <c r="AD95" s="346"/>
      <c r="AE95" s="344"/>
      <c r="AF95" s="345"/>
      <c r="AG95" s="345"/>
      <c r="AH95" s="346"/>
      <c r="AI95" s="344"/>
      <c r="AJ95" s="345"/>
      <c r="AK95" s="345"/>
      <c r="AL95" s="346"/>
      <c r="AM95" s="344"/>
      <c r="AN95" s="345"/>
      <c r="AO95" s="345"/>
      <c r="AP95" s="346"/>
      <c r="AQ95" s="344"/>
      <c r="AR95" s="345"/>
      <c r="AS95" s="345"/>
      <c r="AT95" s="345"/>
      <c r="AU95" s="346"/>
      <c r="AV95" s="344"/>
      <c r="AW95" s="345"/>
      <c r="AX95" s="345"/>
      <c r="AY95" s="346"/>
      <c r="AZ95" s="344"/>
      <c r="BA95" s="345"/>
      <c r="BB95" s="345"/>
      <c r="BC95" s="346"/>
      <c r="BD95" s="344"/>
      <c r="BE95" s="345"/>
      <c r="BF95" s="345"/>
      <c r="BG95" s="346"/>
      <c r="BH95" s="347">
        <v>-180000</v>
      </c>
      <c r="BI95" s="347"/>
      <c r="BJ95" s="347"/>
      <c r="BK95" s="347">
        <v>-180000</v>
      </c>
      <c r="BL95" s="347"/>
      <c r="BM95" s="354">
        <v>-320000</v>
      </c>
      <c r="BN95" s="354">
        <v>-140000</v>
      </c>
      <c r="BO95" s="354">
        <v>-328067</v>
      </c>
      <c r="BP95" s="354">
        <v>-8067</v>
      </c>
      <c r="BQ95" s="354">
        <v>-258067</v>
      </c>
      <c r="BR95" s="354">
        <v>70000</v>
      </c>
      <c r="BS95" s="349">
        <v>-303047.13</v>
      </c>
      <c r="BT95" s="349">
        <v>-44980.13</v>
      </c>
      <c r="BU95" s="349">
        <v>-226960.13</v>
      </c>
      <c r="BV95" s="354">
        <v>76087</v>
      </c>
    </row>
    <row r="96" spans="1:74" x14ac:dyDescent="0.25">
      <c r="A96" s="352" t="s">
        <v>271</v>
      </c>
      <c r="B96" s="352"/>
      <c r="C96" s="352"/>
      <c r="D96" s="352"/>
      <c r="E96" s="352"/>
      <c r="F96" s="352"/>
      <c r="G96" s="352"/>
      <c r="H96" s="352"/>
      <c r="I96" s="344"/>
      <c r="J96" s="345"/>
      <c r="K96" s="345"/>
      <c r="L96" s="345"/>
      <c r="M96" s="346"/>
      <c r="N96" s="344"/>
      <c r="O96" s="345"/>
      <c r="P96" s="346"/>
      <c r="Q96" s="344"/>
      <c r="R96" s="345"/>
      <c r="S96" s="345"/>
      <c r="T96" s="346"/>
      <c r="U96" s="344"/>
      <c r="V96" s="345"/>
      <c r="W96" s="345"/>
      <c r="X96" s="345"/>
      <c r="Y96" s="346"/>
      <c r="Z96" s="344"/>
      <c r="AA96" s="345"/>
      <c r="AB96" s="345"/>
      <c r="AC96" s="345"/>
      <c r="AD96" s="346"/>
      <c r="AE96" s="344"/>
      <c r="AF96" s="345"/>
      <c r="AG96" s="345"/>
      <c r="AH96" s="346"/>
      <c r="AI96" s="344"/>
      <c r="AJ96" s="345"/>
      <c r="AK96" s="345"/>
      <c r="AL96" s="346"/>
      <c r="AM96" s="344"/>
      <c r="AN96" s="345"/>
      <c r="AO96" s="345"/>
      <c r="AP96" s="346"/>
      <c r="AQ96" s="344"/>
      <c r="AR96" s="345"/>
      <c r="AS96" s="345"/>
      <c r="AT96" s="345"/>
      <c r="AU96" s="346"/>
      <c r="AV96" s="344"/>
      <c r="AW96" s="345"/>
      <c r="AX96" s="345"/>
      <c r="AY96" s="346"/>
      <c r="AZ96" s="344"/>
      <c r="BA96" s="345"/>
      <c r="BB96" s="345"/>
      <c r="BC96" s="346"/>
      <c r="BD96" s="344"/>
      <c r="BE96" s="345"/>
      <c r="BF96" s="345"/>
      <c r="BG96" s="346"/>
      <c r="BH96" s="344"/>
      <c r="BI96" s="345"/>
      <c r="BJ96" s="346"/>
      <c r="BK96" s="344"/>
      <c r="BL96" s="346"/>
      <c r="BM96" s="353"/>
      <c r="BN96" s="353"/>
      <c r="BO96" s="354">
        <v>-10000</v>
      </c>
      <c r="BP96" s="354">
        <v>-10000</v>
      </c>
      <c r="BQ96" s="349">
        <v>-95371.43</v>
      </c>
      <c r="BR96" s="349">
        <v>-85371.43</v>
      </c>
      <c r="BS96" s="354">
        <v>-85000</v>
      </c>
      <c r="BT96" s="349">
        <v>10371.43</v>
      </c>
      <c r="BU96" s="354">
        <v>-151000</v>
      </c>
      <c r="BV96" s="354">
        <v>-66000</v>
      </c>
    </row>
    <row r="97" spans="1:74" x14ac:dyDescent="0.25">
      <c r="A97" s="352" t="s">
        <v>305</v>
      </c>
      <c r="B97" s="352"/>
      <c r="C97" s="352"/>
      <c r="D97" s="352"/>
      <c r="E97" s="352"/>
      <c r="F97" s="352"/>
      <c r="G97" s="352"/>
      <c r="H97" s="352"/>
      <c r="I97" s="344"/>
      <c r="J97" s="345"/>
      <c r="K97" s="345"/>
      <c r="L97" s="345"/>
      <c r="M97" s="346"/>
      <c r="N97" s="344"/>
      <c r="O97" s="345"/>
      <c r="P97" s="346"/>
      <c r="Q97" s="344"/>
      <c r="R97" s="345"/>
      <c r="S97" s="345"/>
      <c r="T97" s="346"/>
      <c r="U97" s="344"/>
      <c r="V97" s="345"/>
      <c r="W97" s="345"/>
      <c r="X97" s="345"/>
      <c r="Y97" s="346"/>
      <c r="Z97" s="347">
        <v>-220000</v>
      </c>
      <c r="AA97" s="347"/>
      <c r="AB97" s="347"/>
      <c r="AC97" s="347"/>
      <c r="AD97" s="347"/>
      <c r="AE97" s="347">
        <v>-220000</v>
      </c>
      <c r="AF97" s="347"/>
      <c r="AG97" s="347"/>
      <c r="AH97" s="347"/>
      <c r="AI97" s="347">
        <v>-220000</v>
      </c>
      <c r="AJ97" s="347"/>
      <c r="AK97" s="347"/>
      <c r="AL97" s="347"/>
      <c r="AM97" s="357"/>
      <c r="AN97" s="358"/>
      <c r="AO97" s="358"/>
      <c r="AP97" s="359"/>
      <c r="AQ97" s="347">
        <v>-220000</v>
      </c>
      <c r="AR97" s="347"/>
      <c r="AS97" s="347"/>
      <c r="AT97" s="347"/>
      <c r="AU97" s="347"/>
      <c r="AV97" s="357"/>
      <c r="AW97" s="358"/>
      <c r="AX97" s="358"/>
      <c r="AY97" s="359"/>
      <c r="AZ97" s="347">
        <v>-220000</v>
      </c>
      <c r="BA97" s="347"/>
      <c r="BB97" s="347"/>
      <c r="BC97" s="347"/>
      <c r="BD97" s="357"/>
      <c r="BE97" s="358"/>
      <c r="BF97" s="358"/>
      <c r="BG97" s="359"/>
      <c r="BH97" s="347">
        <v>-220000</v>
      </c>
      <c r="BI97" s="347"/>
      <c r="BJ97" s="347"/>
      <c r="BK97" s="357"/>
      <c r="BL97" s="359"/>
      <c r="BM97" s="354">
        <v>-150000</v>
      </c>
      <c r="BN97" s="354">
        <v>70000</v>
      </c>
      <c r="BO97" s="354">
        <v>-150000</v>
      </c>
      <c r="BP97" s="350"/>
      <c r="BQ97" s="354">
        <v>-80000</v>
      </c>
      <c r="BR97" s="354">
        <v>70000</v>
      </c>
      <c r="BS97" s="350"/>
      <c r="BT97" s="354">
        <v>80000</v>
      </c>
      <c r="BU97" s="353"/>
      <c r="BV97" s="353"/>
    </row>
    <row r="98" spans="1:74" x14ac:dyDescent="0.25">
      <c r="A98" s="352" t="s">
        <v>272</v>
      </c>
      <c r="B98" s="352"/>
      <c r="C98" s="352"/>
      <c r="D98" s="352"/>
      <c r="E98" s="352"/>
      <c r="F98" s="352"/>
      <c r="G98" s="352"/>
      <c r="H98" s="352"/>
      <c r="I98" s="344"/>
      <c r="J98" s="345"/>
      <c r="K98" s="345"/>
      <c r="L98" s="345"/>
      <c r="M98" s="346"/>
      <c r="N98" s="344"/>
      <c r="O98" s="345"/>
      <c r="P98" s="346"/>
      <c r="Q98" s="344"/>
      <c r="R98" s="345"/>
      <c r="S98" s="345"/>
      <c r="T98" s="346"/>
      <c r="U98" s="344"/>
      <c r="V98" s="345"/>
      <c r="W98" s="345"/>
      <c r="X98" s="345"/>
      <c r="Y98" s="346"/>
      <c r="Z98" s="344"/>
      <c r="AA98" s="345"/>
      <c r="AB98" s="345"/>
      <c r="AC98" s="345"/>
      <c r="AD98" s="346"/>
      <c r="AE98" s="344"/>
      <c r="AF98" s="345"/>
      <c r="AG98" s="345"/>
      <c r="AH98" s="346"/>
      <c r="AI98" s="347">
        <v>-17500</v>
      </c>
      <c r="AJ98" s="347"/>
      <c r="AK98" s="347"/>
      <c r="AL98" s="347"/>
      <c r="AM98" s="347">
        <v>-17500</v>
      </c>
      <c r="AN98" s="347"/>
      <c r="AO98" s="347"/>
      <c r="AP98" s="347"/>
      <c r="AQ98" s="347">
        <v>-17500</v>
      </c>
      <c r="AR98" s="347"/>
      <c r="AS98" s="347"/>
      <c r="AT98" s="347"/>
      <c r="AU98" s="347"/>
      <c r="AV98" s="357"/>
      <c r="AW98" s="358"/>
      <c r="AX98" s="358"/>
      <c r="AY98" s="359"/>
      <c r="AZ98" s="347">
        <v>-35000</v>
      </c>
      <c r="BA98" s="347"/>
      <c r="BB98" s="347"/>
      <c r="BC98" s="347"/>
      <c r="BD98" s="347">
        <v>-17500</v>
      </c>
      <c r="BE98" s="347"/>
      <c r="BF98" s="347"/>
      <c r="BG98" s="347"/>
      <c r="BH98" s="347">
        <v>-35000</v>
      </c>
      <c r="BI98" s="347"/>
      <c r="BJ98" s="347"/>
      <c r="BK98" s="357"/>
      <c r="BL98" s="359"/>
      <c r="BM98" s="354">
        <v>-43468</v>
      </c>
      <c r="BN98" s="354">
        <v>-8468</v>
      </c>
      <c r="BO98" s="350"/>
      <c r="BP98" s="354">
        <v>43468</v>
      </c>
      <c r="BQ98" s="353"/>
      <c r="BR98" s="353"/>
      <c r="BS98" s="353"/>
      <c r="BT98" s="353"/>
      <c r="BU98" s="353"/>
      <c r="BV98" s="353"/>
    </row>
    <row r="99" spans="1:74" x14ac:dyDescent="0.25">
      <c r="A99" s="352" t="s">
        <v>306</v>
      </c>
      <c r="B99" s="352"/>
      <c r="C99" s="352"/>
      <c r="D99" s="352"/>
      <c r="E99" s="352"/>
      <c r="F99" s="352"/>
      <c r="G99" s="352"/>
      <c r="H99" s="352"/>
      <c r="I99" s="344"/>
      <c r="J99" s="345"/>
      <c r="K99" s="345"/>
      <c r="L99" s="345"/>
      <c r="M99" s="346"/>
      <c r="N99" s="344"/>
      <c r="O99" s="345"/>
      <c r="P99" s="346"/>
      <c r="Q99" s="344"/>
      <c r="R99" s="345"/>
      <c r="S99" s="345"/>
      <c r="T99" s="346"/>
      <c r="U99" s="344"/>
      <c r="V99" s="345"/>
      <c r="W99" s="345"/>
      <c r="X99" s="345"/>
      <c r="Y99" s="346"/>
      <c r="Z99" s="347">
        <v>-252000</v>
      </c>
      <c r="AA99" s="347"/>
      <c r="AB99" s="347"/>
      <c r="AC99" s="347"/>
      <c r="AD99" s="347"/>
      <c r="AE99" s="347">
        <v>-252000</v>
      </c>
      <c r="AF99" s="347"/>
      <c r="AG99" s="347"/>
      <c r="AH99" s="347"/>
      <c r="AI99" s="347">
        <v>-252000</v>
      </c>
      <c r="AJ99" s="347"/>
      <c r="AK99" s="347"/>
      <c r="AL99" s="347"/>
      <c r="AM99" s="357"/>
      <c r="AN99" s="358"/>
      <c r="AO99" s="358"/>
      <c r="AP99" s="359"/>
      <c r="AQ99" s="347">
        <v>-294000</v>
      </c>
      <c r="AR99" s="347"/>
      <c r="AS99" s="347"/>
      <c r="AT99" s="347"/>
      <c r="AU99" s="347"/>
      <c r="AV99" s="347">
        <v>-42000</v>
      </c>
      <c r="AW99" s="347"/>
      <c r="AX99" s="347"/>
      <c r="AY99" s="347"/>
      <c r="AZ99" s="347">
        <v>-280000</v>
      </c>
      <c r="BA99" s="347"/>
      <c r="BB99" s="347"/>
      <c r="BC99" s="347"/>
      <c r="BD99" s="347">
        <v>14000</v>
      </c>
      <c r="BE99" s="347"/>
      <c r="BF99" s="347"/>
      <c r="BG99" s="347"/>
      <c r="BH99" s="347">
        <v>-262000</v>
      </c>
      <c r="BI99" s="347"/>
      <c r="BJ99" s="347"/>
      <c r="BK99" s="347">
        <v>18000</v>
      </c>
      <c r="BL99" s="347"/>
      <c r="BM99" s="354">
        <v>-292000</v>
      </c>
      <c r="BN99" s="354">
        <v>-30000</v>
      </c>
      <c r="BO99" s="354">
        <v>-280000</v>
      </c>
      <c r="BP99" s="354">
        <v>12000</v>
      </c>
      <c r="BQ99" s="354">
        <v>-280000</v>
      </c>
      <c r="BR99" s="350"/>
      <c r="BS99" s="349">
        <v>-236944.97</v>
      </c>
      <c r="BT99" s="349">
        <v>43055.03</v>
      </c>
      <c r="BU99" s="349">
        <v>-215650.92</v>
      </c>
      <c r="BV99" s="349">
        <v>21294.05</v>
      </c>
    </row>
    <row r="100" spans="1:74" x14ac:dyDescent="0.25">
      <c r="A100" s="352" t="s">
        <v>273</v>
      </c>
      <c r="B100" s="352"/>
      <c r="C100" s="352"/>
      <c r="D100" s="352"/>
      <c r="E100" s="352"/>
      <c r="F100" s="352"/>
      <c r="G100" s="352"/>
      <c r="H100" s="352"/>
      <c r="I100" s="344"/>
      <c r="J100" s="345"/>
      <c r="K100" s="345"/>
      <c r="L100" s="345"/>
      <c r="M100" s="346"/>
      <c r="N100" s="344"/>
      <c r="O100" s="345"/>
      <c r="P100" s="346"/>
      <c r="Q100" s="344"/>
      <c r="R100" s="345"/>
      <c r="S100" s="345"/>
      <c r="T100" s="346"/>
      <c r="U100" s="344"/>
      <c r="V100" s="345"/>
      <c r="W100" s="345"/>
      <c r="X100" s="345"/>
      <c r="Y100" s="346"/>
      <c r="Z100" s="347">
        <v>-44200</v>
      </c>
      <c r="AA100" s="347"/>
      <c r="AB100" s="347"/>
      <c r="AC100" s="347"/>
      <c r="AD100" s="347"/>
      <c r="AE100" s="347">
        <v>-44200</v>
      </c>
      <c r="AF100" s="347"/>
      <c r="AG100" s="347"/>
      <c r="AH100" s="347"/>
      <c r="AI100" s="357"/>
      <c r="AJ100" s="358"/>
      <c r="AK100" s="358"/>
      <c r="AL100" s="359"/>
      <c r="AM100" s="347">
        <v>44200</v>
      </c>
      <c r="AN100" s="347"/>
      <c r="AO100" s="347"/>
      <c r="AP100" s="347"/>
      <c r="AQ100" s="347">
        <v>-51000</v>
      </c>
      <c r="AR100" s="347"/>
      <c r="AS100" s="347"/>
      <c r="AT100" s="347"/>
      <c r="AU100" s="347"/>
      <c r="AV100" s="347">
        <v>-51000</v>
      </c>
      <c r="AW100" s="347"/>
      <c r="AX100" s="347"/>
      <c r="AY100" s="347"/>
      <c r="AZ100" s="347">
        <v>-102000</v>
      </c>
      <c r="BA100" s="347"/>
      <c r="BB100" s="347"/>
      <c r="BC100" s="347"/>
      <c r="BD100" s="347">
        <v>-51000</v>
      </c>
      <c r="BE100" s="347"/>
      <c r="BF100" s="347"/>
      <c r="BG100" s="347"/>
      <c r="BH100" s="347">
        <v>-102000</v>
      </c>
      <c r="BI100" s="347"/>
      <c r="BJ100" s="347"/>
      <c r="BK100" s="357"/>
      <c r="BL100" s="359"/>
      <c r="BM100" s="354">
        <v>-102000</v>
      </c>
      <c r="BN100" s="350"/>
      <c r="BO100" s="354">
        <v>-102000</v>
      </c>
      <c r="BP100" s="350"/>
      <c r="BQ100" s="354">
        <v>-102000</v>
      </c>
      <c r="BR100" s="350"/>
      <c r="BS100" s="349">
        <v>-59127.47</v>
      </c>
      <c r="BT100" s="349">
        <v>42872.53</v>
      </c>
      <c r="BU100" s="354">
        <v>-67000</v>
      </c>
      <c r="BV100" s="349">
        <v>-7872.53</v>
      </c>
    </row>
    <row r="101" spans="1:74" x14ac:dyDescent="0.25">
      <c r="A101" s="352" t="s">
        <v>307</v>
      </c>
      <c r="B101" s="352"/>
      <c r="C101" s="352"/>
      <c r="D101" s="352"/>
      <c r="E101" s="352"/>
      <c r="F101" s="352"/>
      <c r="G101" s="352"/>
      <c r="H101" s="352"/>
      <c r="I101" s="344"/>
      <c r="J101" s="345"/>
      <c r="K101" s="345"/>
      <c r="L101" s="345"/>
      <c r="M101" s="346"/>
      <c r="N101" s="344"/>
      <c r="O101" s="345"/>
      <c r="P101" s="346"/>
      <c r="Q101" s="344"/>
      <c r="R101" s="345"/>
      <c r="S101" s="345"/>
      <c r="T101" s="346"/>
      <c r="U101" s="344"/>
      <c r="V101" s="345"/>
      <c r="W101" s="345"/>
      <c r="X101" s="345"/>
      <c r="Y101" s="346"/>
      <c r="Z101" s="344"/>
      <c r="AA101" s="345"/>
      <c r="AB101" s="345"/>
      <c r="AC101" s="345"/>
      <c r="AD101" s="346"/>
      <c r="AE101" s="344"/>
      <c r="AF101" s="345"/>
      <c r="AG101" s="345"/>
      <c r="AH101" s="346"/>
      <c r="AI101" s="344"/>
      <c r="AJ101" s="345"/>
      <c r="AK101" s="345"/>
      <c r="AL101" s="346"/>
      <c r="AM101" s="344"/>
      <c r="AN101" s="345"/>
      <c r="AO101" s="345"/>
      <c r="AP101" s="346"/>
      <c r="AQ101" s="347">
        <v>-30000</v>
      </c>
      <c r="AR101" s="347"/>
      <c r="AS101" s="347"/>
      <c r="AT101" s="347"/>
      <c r="AU101" s="347"/>
      <c r="AV101" s="347">
        <v>-30000</v>
      </c>
      <c r="AW101" s="347"/>
      <c r="AX101" s="347"/>
      <c r="AY101" s="347"/>
      <c r="AZ101" s="348">
        <v>-91451.61</v>
      </c>
      <c r="BA101" s="348"/>
      <c r="BB101" s="348"/>
      <c r="BC101" s="348"/>
      <c r="BD101" s="348">
        <v>-61451.61</v>
      </c>
      <c r="BE101" s="348"/>
      <c r="BF101" s="348"/>
      <c r="BG101" s="348"/>
      <c r="BH101" s="348">
        <v>-91451.61</v>
      </c>
      <c r="BI101" s="348"/>
      <c r="BJ101" s="348"/>
      <c r="BK101" s="357"/>
      <c r="BL101" s="359"/>
      <c r="BM101" s="349">
        <v>-47919.35</v>
      </c>
      <c r="BN101" s="349">
        <v>43532.26</v>
      </c>
      <c r="BO101" s="349">
        <v>-29774.19</v>
      </c>
      <c r="BP101" s="349">
        <v>18145.16</v>
      </c>
      <c r="BQ101" s="350"/>
      <c r="BR101" s="349">
        <v>29774.19</v>
      </c>
      <c r="BS101" s="353"/>
      <c r="BT101" s="353"/>
      <c r="BU101" s="353"/>
      <c r="BV101" s="353"/>
    </row>
    <row r="102" spans="1:74" x14ac:dyDescent="0.25">
      <c r="A102" s="352" t="s">
        <v>308</v>
      </c>
      <c r="B102" s="352"/>
      <c r="C102" s="352"/>
      <c r="D102" s="352"/>
      <c r="E102" s="352"/>
      <c r="F102" s="352"/>
      <c r="G102" s="352"/>
      <c r="H102" s="352"/>
      <c r="I102" s="344"/>
      <c r="J102" s="345"/>
      <c r="K102" s="345"/>
      <c r="L102" s="345"/>
      <c r="M102" s="346"/>
      <c r="N102" s="344"/>
      <c r="O102" s="345"/>
      <c r="P102" s="346"/>
      <c r="Q102" s="344"/>
      <c r="R102" s="345"/>
      <c r="S102" s="345"/>
      <c r="T102" s="346"/>
      <c r="U102" s="344"/>
      <c r="V102" s="345"/>
      <c r="W102" s="345"/>
      <c r="X102" s="345"/>
      <c r="Y102" s="346"/>
      <c r="Z102" s="347">
        <v>-10000</v>
      </c>
      <c r="AA102" s="347"/>
      <c r="AB102" s="347"/>
      <c r="AC102" s="347"/>
      <c r="AD102" s="347"/>
      <c r="AE102" s="347">
        <v>-10000</v>
      </c>
      <c r="AF102" s="347"/>
      <c r="AG102" s="347"/>
      <c r="AH102" s="347"/>
      <c r="AI102" s="347">
        <v>-10000</v>
      </c>
      <c r="AJ102" s="347"/>
      <c r="AK102" s="347"/>
      <c r="AL102" s="347"/>
      <c r="AM102" s="357"/>
      <c r="AN102" s="358"/>
      <c r="AO102" s="358"/>
      <c r="AP102" s="359"/>
      <c r="AQ102" s="347">
        <v>-10000</v>
      </c>
      <c r="AR102" s="347"/>
      <c r="AS102" s="347"/>
      <c r="AT102" s="347"/>
      <c r="AU102" s="347"/>
      <c r="AV102" s="357"/>
      <c r="AW102" s="358"/>
      <c r="AX102" s="358"/>
      <c r="AY102" s="359"/>
      <c r="AZ102" s="347">
        <v>-10000</v>
      </c>
      <c r="BA102" s="347"/>
      <c r="BB102" s="347"/>
      <c r="BC102" s="347"/>
      <c r="BD102" s="357"/>
      <c r="BE102" s="358"/>
      <c r="BF102" s="358"/>
      <c r="BG102" s="359"/>
      <c r="BH102" s="347">
        <v>-10000</v>
      </c>
      <c r="BI102" s="347"/>
      <c r="BJ102" s="347"/>
      <c r="BK102" s="357"/>
      <c r="BL102" s="359"/>
      <c r="BM102" s="354">
        <v>-10000</v>
      </c>
      <c r="BN102" s="350"/>
      <c r="BO102" s="350"/>
      <c r="BP102" s="354">
        <v>10000</v>
      </c>
      <c r="BQ102" s="353"/>
      <c r="BR102" s="353"/>
      <c r="BS102" s="353"/>
      <c r="BT102" s="353"/>
      <c r="BU102" s="353"/>
      <c r="BV102" s="353"/>
    </row>
    <row r="103" spans="1:74" x14ac:dyDescent="0.25">
      <c r="A103" s="352" t="s">
        <v>309</v>
      </c>
      <c r="B103" s="352"/>
      <c r="C103" s="352"/>
      <c r="D103" s="352"/>
      <c r="E103" s="352"/>
      <c r="F103" s="352"/>
      <c r="G103" s="352"/>
      <c r="H103" s="352"/>
      <c r="I103" s="344"/>
      <c r="J103" s="345"/>
      <c r="K103" s="345"/>
      <c r="L103" s="345"/>
      <c r="M103" s="346"/>
      <c r="N103" s="344"/>
      <c r="O103" s="345"/>
      <c r="P103" s="346"/>
      <c r="Q103" s="344"/>
      <c r="R103" s="345"/>
      <c r="S103" s="345"/>
      <c r="T103" s="346"/>
      <c r="U103" s="344"/>
      <c r="V103" s="345"/>
      <c r="W103" s="345"/>
      <c r="X103" s="345"/>
      <c r="Y103" s="346"/>
      <c r="Z103" s="347">
        <v>-10000</v>
      </c>
      <c r="AA103" s="347"/>
      <c r="AB103" s="347"/>
      <c r="AC103" s="347"/>
      <c r="AD103" s="347"/>
      <c r="AE103" s="347">
        <v>-10000</v>
      </c>
      <c r="AF103" s="347"/>
      <c r="AG103" s="347"/>
      <c r="AH103" s="347"/>
      <c r="AI103" s="347">
        <v>-10000</v>
      </c>
      <c r="AJ103" s="347"/>
      <c r="AK103" s="347"/>
      <c r="AL103" s="347"/>
      <c r="AM103" s="357"/>
      <c r="AN103" s="358"/>
      <c r="AO103" s="358"/>
      <c r="AP103" s="359"/>
      <c r="AQ103" s="347">
        <v>-10000</v>
      </c>
      <c r="AR103" s="347"/>
      <c r="AS103" s="347"/>
      <c r="AT103" s="347"/>
      <c r="AU103" s="347"/>
      <c r="AV103" s="357"/>
      <c r="AW103" s="358"/>
      <c r="AX103" s="358"/>
      <c r="AY103" s="359"/>
      <c r="AZ103" s="347">
        <v>-10000</v>
      </c>
      <c r="BA103" s="347"/>
      <c r="BB103" s="347"/>
      <c r="BC103" s="347"/>
      <c r="BD103" s="357"/>
      <c r="BE103" s="358"/>
      <c r="BF103" s="358"/>
      <c r="BG103" s="359"/>
      <c r="BH103" s="357"/>
      <c r="BI103" s="358"/>
      <c r="BJ103" s="359"/>
      <c r="BK103" s="347">
        <v>10000</v>
      </c>
      <c r="BL103" s="347"/>
      <c r="BM103" s="353"/>
      <c r="BN103" s="353"/>
      <c r="BO103" s="353"/>
      <c r="BP103" s="353"/>
      <c r="BQ103" s="353"/>
      <c r="BR103" s="353"/>
      <c r="BS103" s="353"/>
      <c r="BT103" s="353"/>
      <c r="BU103" s="353"/>
      <c r="BV103" s="353"/>
    </row>
    <row r="104" spans="1:74" x14ac:dyDescent="0.25">
      <c r="A104" s="352" t="s">
        <v>310</v>
      </c>
      <c r="B104" s="352"/>
      <c r="C104" s="352"/>
      <c r="D104" s="352"/>
      <c r="E104" s="352"/>
      <c r="F104" s="352"/>
      <c r="G104" s="352"/>
      <c r="H104" s="352"/>
      <c r="I104" s="344"/>
      <c r="J104" s="345"/>
      <c r="K104" s="345"/>
      <c r="L104" s="345"/>
      <c r="M104" s="346"/>
      <c r="N104" s="344"/>
      <c r="O104" s="345"/>
      <c r="P104" s="346"/>
      <c r="Q104" s="344"/>
      <c r="R104" s="345"/>
      <c r="S104" s="345"/>
      <c r="T104" s="346"/>
      <c r="U104" s="344"/>
      <c r="V104" s="345"/>
      <c r="W104" s="345"/>
      <c r="X104" s="345"/>
      <c r="Y104" s="346"/>
      <c r="Z104" s="344"/>
      <c r="AA104" s="345"/>
      <c r="AB104" s="345"/>
      <c r="AC104" s="345"/>
      <c r="AD104" s="346"/>
      <c r="AE104" s="344"/>
      <c r="AF104" s="345"/>
      <c r="AG104" s="345"/>
      <c r="AH104" s="346"/>
      <c r="AI104" s="344"/>
      <c r="AJ104" s="345"/>
      <c r="AK104" s="345"/>
      <c r="AL104" s="346"/>
      <c r="AM104" s="344"/>
      <c r="AN104" s="345"/>
      <c r="AO104" s="345"/>
      <c r="AP104" s="346"/>
      <c r="AQ104" s="344"/>
      <c r="AR104" s="345"/>
      <c r="AS104" s="345"/>
      <c r="AT104" s="345"/>
      <c r="AU104" s="346"/>
      <c r="AV104" s="344"/>
      <c r="AW104" s="345"/>
      <c r="AX104" s="345"/>
      <c r="AY104" s="346"/>
      <c r="AZ104" s="344"/>
      <c r="BA104" s="345"/>
      <c r="BB104" s="345"/>
      <c r="BC104" s="346"/>
      <c r="BD104" s="344"/>
      <c r="BE104" s="345"/>
      <c r="BF104" s="345"/>
      <c r="BG104" s="346"/>
      <c r="BH104" s="347">
        <v>-296500</v>
      </c>
      <c r="BI104" s="347"/>
      <c r="BJ104" s="347"/>
      <c r="BK104" s="347">
        <v>-296500</v>
      </c>
      <c r="BL104" s="347"/>
      <c r="BM104" s="349">
        <v>-323209.68</v>
      </c>
      <c r="BN104" s="349">
        <v>-26709.68</v>
      </c>
      <c r="BO104" s="350"/>
      <c r="BP104" s="349">
        <v>323209.68</v>
      </c>
      <c r="BQ104" s="353"/>
      <c r="BR104" s="353"/>
      <c r="BS104" s="353"/>
      <c r="BT104" s="353"/>
      <c r="BU104" s="353"/>
      <c r="BV104" s="353"/>
    </row>
    <row r="105" spans="1:74" x14ac:dyDescent="0.25">
      <c r="A105" s="352" t="s">
        <v>274</v>
      </c>
      <c r="B105" s="352"/>
      <c r="C105" s="352"/>
      <c r="D105" s="352"/>
      <c r="E105" s="352"/>
      <c r="F105" s="352"/>
      <c r="G105" s="352"/>
      <c r="H105" s="352"/>
      <c r="I105" s="344"/>
      <c r="J105" s="345"/>
      <c r="K105" s="345"/>
      <c r="L105" s="345"/>
      <c r="M105" s="346"/>
      <c r="N105" s="344"/>
      <c r="O105" s="345"/>
      <c r="P105" s="346"/>
      <c r="Q105" s="344"/>
      <c r="R105" s="345"/>
      <c r="S105" s="345"/>
      <c r="T105" s="346"/>
      <c r="U105" s="344"/>
      <c r="V105" s="345"/>
      <c r="W105" s="345"/>
      <c r="X105" s="345"/>
      <c r="Y105" s="346"/>
      <c r="Z105" s="344"/>
      <c r="AA105" s="345"/>
      <c r="AB105" s="345"/>
      <c r="AC105" s="345"/>
      <c r="AD105" s="346"/>
      <c r="AE105" s="344"/>
      <c r="AF105" s="345"/>
      <c r="AG105" s="345"/>
      <c r="AH105" s="346"/>
      <c r="AI105" s="344"/>
      <c r="AJ105" s="345"/>
      <c r="AK105" s="345"/>
      <c r="AL105" s="346"/>
      <c r="AM105" s="344"/>
      <c r="AN105" s="345"/>
      <c r="AO105" s="345"/>
      <c r="AP105" s="346"/>
      <c r="AQ105" s="344"/>
      <c r="AR105" s="345"/>
      <c r="AS105" s="345"/>
      <c r="AT105" s="345"/>
      <c r="AU105" s="346"/>
      <c r="AV105" s="344"/>
      <c r="AW105" s="345"/>
      <c r="AX105" s="345"/>
      <c r="AY105" s="346"/>
      <c r="AZ105" s="344"/>
      <c r="BA105" s="345"/>
      <c r="BB105" s="345"/>
      <c r="BC105" s="346"/>
      <c r="BD105" s="344"/>
      <c r="BE105" s="345"/>
      <c r="BF105" s="345"/>
      <c r="BG105" s="346"/>
      <c r="BH105" s="344"/>
      <c r="BI105" s="345"/>
      <c r="BJ105" s="346"/>
      <c r="BK105" s="344"/>
      <c r="BL105" s="346"/>
      <c r="BM105" s="353"/>
      <c r="BN105" s="353"/>
      <c r="BO105" s="354">
        <v>-329250</v>
      </c>
      <c r="BP105" s="354">
        <v>-329250</v>
      </c>
      <c r="BQ105" s="354">
        <v>-183250</v>
      </c>
      <c r="BR105" s="354">
        <v>146000</v>
      </c>
      <c r="BS105" s="361">
        <v>-174131.5</v>
      </c>
      <c r="BT105" s="361">
        <v>9118.5</v>
      </c>
      <c r="BU105" s="354">
        <v>-165145</v>
      </c>
      <c r="BV105" s="361">
        <v>8986.5</v>
      </c>
    </row>
    <row r="106" spans="1:74" x14ac:dyDescent="0.25">
      <c r="A106" s="352" t="s">
        <v>311</v>
      </c>
      <c r="B106" s="352"/>
      <c r="C106" s="352"/>
      <c r="D106" s="352"/>
      <c r="E106" s="352"/>
      <c r="F106" s="352"/>
      <c r="G106" s="352"/>
      <c r="H106" s="352"/>
      <c r="I106" s="344"/>
      <c r="J106" s="345"/>
      <c r="K106" s="345"/>
      <c r="L106" s="345"/>
      <c r="M106" s="346"/>
      <c r="N106" s="344"/>
      <c r="O106" s="345"/>
      <c r="P106" s="346"/>
      <c r="Q106" s="344"/>
      <c r="R106" s="345"/>
      <c r="S106" s="345"/>
      <c r="T106" s="346"/>
      <c r="U106" s="344"/>
      <c r="V106" s="345"/>
      <c r="W106" s="345"/>
      <c r="X106" s="345"/>
      <c r="Y106" s="346"/>
      <c r="Z106" s="347">
        <v>-133000</v>
      </c>
      <c r="AA106" s="347"/>
      <c r="AB106" s="347"/>
      <c r="AC106" s="347"/>
      <c r="AD106" s="347"/>
      <c r="AE106" s="347">
        <v>-133000</v>
      </c>
      <c r="AF106" s="347"/>
      <c r="AG106" s="347"/>
      <c r="AH106" s="347"/>
      <c r="AI106" s="347">
        <v>-133000</v>
      </c>
      <c r="AJ106" s="347"/>
      <c r="AK106" s="347"/>
      <c r="AL106" s="347"/>
      <c r="AM106" s="357"/>
      <c r="AN106" s="358"/>
      <c r="AO106" s="358"/>
      <c r="AP106" s="359"/>
      <c r="AQ106" s="347">
        <v>-133000</v>
      </c>
      <c r="AR106" s="347"/>
      <c r="AS106" s="347"/>
      <c r="AT106" s="347"/>
      <c r="AU106" s="347"/>
      <c r="AV106" s="357"/>
      <c r="AW106" s="358"/>
      <c r="AX106" s="358"/>
      <c r="AY106" s="359"/>
      <c r="AZ106" s="347">
        <v>-133000</v>
      </c>
      <c r="BA106" s="347"/>
      <c r="BB106" s="347"/>
      <c r="BC106" s="347"/>
      <c r="BD106" s="357"/>
      <c r="BE106" s="358"/>
      <c r="BF106" s="358"/>
      <c r="BG106" s="359"/>
      <c r="BH106" s="347">
        <v>-133000</v>
      </c>
      <c r="BI106" s="347"/>
      <c r="BJ106" s="347"/>
      <c r="BK106" s="357"/>
      <c r="BL106" s="359"/>
      <c r="BM106" s="354">
        <v>-133000</v>
      </c>
      <c r="BN106" s="350"/>
      <c r="BO106" s="354">
        <v>-133000</v>
      </c>
      <c r="BP106" s="350"/>
      <c r="BQ106" s="354">
        <v>-133000</v>
      </c>
      <c r="BR106" s="350"/>
      <c r="BS106" s="354">
        <v>-103000</v>
      </c>
      <c r="BT106" s="354">
        <v>30000</v>
      </c>
      <c r="BU106" s="354">
        <v>-103000</v>
      </c>
      <c r="BV106" s="350"/>
    </row>
    <row r="107" spans="1:74" x14ac:dyDescent="0.25">
      <c r="A107" s="352" t="s">
        <v>312</v>
      </c>
      <c r="B107" s="352"/>
      <c r="C107" s="352"/>
      <c r="D107" s="352"/>
      <c r="E107" s="352"/>
      <c r="F107" s="352"/>
      <c r="G107" s="352"/>
      <c r="H107" s="352"/>
      <c r="I107" s="344"/>
      <c r="J107" s="345"/>
      <c r="K107" s="345"/>
      <c r="L107" s="345"/>
      <c r="M107" s="346"/>
      <c r="N107" s="344"/>
      <c r="O107" s="345"/>
      <c r="P107" s="346"/>
      <c r="Q107" s="344"/>
      <c r="R107" s="345"/>
      <c r="S107" s="345"/>
      <c r="T107" s="346"/>
      <c r="U107" s="344"/>
      <c r="V107" s="345"/>
      <c r="W107" s="345"/>
      <c r="X107" s="345"/>
      <c r="Y107" s="346"/>
      <c r="Z107" s="348">
        <v>-585866.66</v>
      </c>
      <c r="AA107" s="348"/>
      <c r="AB107" s="348"/>
      <c r="AC107" s="348"/>
      <c r="AD107" s="348"/>
      <c r="AE107" s="348">
        <v>-585866.66</v>
      </c>
      <c r="AF107" s="348"/>
      <c r="AG107" s="348"/>
      <c r="AH107" s="348"/>
      <c r="AI107" s="348">
        <v>-585866.66</v>
      </c>
      <c r="AJ107" s="348"/>
      <c r="AK107" s="348"/>
      <c r="AL107" s="348"/>
      <c r="AM107" s="357"/>
      <c r="AN107" s="358"/>
      <c r="AO107" s="358"/>
      <c r="AP107" s="359"/>
      <c r="AQ107" s="348">
        <v>-585866.66</v>
      </c>
      <c r="AR107" s="348"/>
      <c r="AS107" s="348"/>
      <c r="AT107" s="348"/>
      <c r="AU107" s="348"/>
      <c r="AV107" s="357"/>
      <c r="AW107" s="358"/>
      <c r="AX107" s="358"/>
      <c r="AY107" s="359"/>
      <c r="AZ107" s="348">
        <v>-423713.43</v>
      </c>
      <c r="BA107" s="348"/>
      <c r="BB107" s="348"/>
      <c r="BC107" s="348"/>
      <c r="BD107" s="348">
        <v>162153.23000000001</v>
      </c>
      <c r="BE107" s="348"/>
      <c r="BF107" s="348"/>
      <c r="BG107" s="348"/>
      <c r="BH107" s="348">
        <v>-505963.43</v>
      </c>
      <c r="BI107" s="348"/>
      <c r="BJ107" s="348"/>
      <c r="BK107" s="347">
        <v>-82250</v>
      </c>
      <c r="BL107" s="347"/>
      <c r="BM107" s="349">
        <v>-654476.77</v>
      </c>
      <c r="BN107" s="349">
        <v>-148513.34</v>
      </c>
      <c r="BO107" s="349">
        <v>-712820.57</v>
      </c>
      <c r="BP107" s="361">
        <v>-58343.8</v>
      </c>
      <c r="BQ107" s="349">
        <v>-771335.17</v>
      </c>
      <c r="BR107" s="361">
        <v>-58514.6</v>
      </c>
      <c r="BS107" s="349">
        <v>-791314.18</v>
      </c>
      <c r="BT107" s="349">
        <v>-19979.009999999998</v>
      </c>
      <c r="BU107" s="349">
        <v>-696263.36</v>
      </c>
      <c r="BV107" s="349">
        <v>95050.82</v>
      </c>
    </row>
    <row r="108" spans="1:74" x14ac:dyDescent="0.25">
      <c r="A108" s="352" t="s">
        <v>277</v>
      </c>
      <c r="B108" s="352"/>
      <c r="C108" s="352"/>
      <c r="D108" s="352"/>
      <c r="E108" s="352"/>
      <c r="F108" s="352"/>
      <c r="G108" s="352"/>
      <c r="H108" s="352"/>
      <c r="I108" s="347">
        <v>-34000</v>
      </c>
      <c r="J108" s="347"/>
      <c r="K108" s="347"/>
      <c r="L108" s="347"/>
      <c r="M108" s="347"/>
      <c r="N108" s="347">
        <v>-34000</v>
      </c>
      <c r="O108" s="347"/>
      <c r="P108" s="347"/>
      <c r="Q108" s="347">
        <v>-34000</v>
      </c>
      <c r="R108" s="347"/>
      <c r="S108" s="347"/>
      <c r="T108" s="347"/>
      <c r="U108" s="357"/>
      <c r="V108" s="358"/>
      <c r="W108" s="358"/>
      <c r="X108" s="358"/>
      <c r="Y108" s="359"/>
      <c r="Z108" s="347">
        <v>-34000</v>
      </c>
      <c r="AA108" s="347"/>
      <c r="AB108" s="347"/>
      <c r="AC108" s="347"/>
      <c r="AD108" s="347"/>
      <c r="AE108" s="357"/>
      <c r="AF108" s="358"/>
      <c r="AG108" s="358"/>
      <c r="AH108" s="359"/>
      <c r="AI108" s="347">
        <v>-34000</v>
      </c>
      <c r="AJ108" s="347"/>
      <c r="AK108" s="347"/>
      <c r="AL108" s="347"/>
      <c r="AM108" s="357"/>
      <c r="AN108" s="358"/>
      <c r="AO108" s="358"/>
      <c r="AP108" s="359"/>
      <c r="AQ108" s="347">
        <v>-34000</v>
      </c>
      <c r="AR108" s="347"/>
      <c r="AS108" s="347"/>
      <c r="AT108" s="347"/>
      <c r="AU108" s="347"/>
      <c r="AV108" s="357"/>
      <c r="AW108" s="358"/>
      <c r="AX108" s="358"/>
      <c r="AY108" s="359"/>
      <c r="AZ108" s="347">
        <v>-34000</v>
      </c>
      <c r="BA108" s="347"/>
      <c r="BB108" s="347"/>
      <c r="BC108" s="347"/>
      <c r="BD108" s="357"/>
      <c r="BE108" s="358"/>
      <c r="BF108" s="358"/>
      <c r="BG108" s="359"/>
      <c r="BH108" s="347">
        <v>-32000</v>
      </c>
      <c r="BI108" s="347"/>
      <c r="BJ108" s="347"/>
      <c r="BK108" s="347">
        <v>2000</v>
      </c>
      <c r="BL108" s="347"/>
      <c r="BM108" s="354">
        <v>-32000</v>
      </c>
      <c r="BN108" s="350"/>
      <c r="BO108" s="354">
        <v>-32000</v>
      </c>
      <c r="BP108" s="350"/>
      <c r="BQ108" s="354">
        <v>-32000</v>
      </c>
      <c r="BR108" s="350"/>
      <c r="BS108" s="349">
        <v>-21536.35</v>
      </c>
      <c r="BT108" s="349">
        <v>10463.65</v>
      </c>
      <c r="BU108" s="354">
        <v>-16000</v>
      </c>
      <c r="BV108" s="349">
        <v>5536.35</v>
      </c>
    </row>
    <row r="109" spans="1:74" x14ac:dyDescent="0.25">
      <c r="A109" s="351" t="s">
        <v>313</v>
      </c>
      <c r="B109" s="351"/>
      <c r="C109" s="351"/>
      <c r="D109" s="351"/>
      <c r="E109" s="351"/>
      <c r="F109" s="351"/>
      <c r="G109" s="351"/>
      <c r="H109" s="351"/>
      <c r="I109" s="344"/>
      <c r="J109" s="345"/>
      <c r="K109" s="345"/>
      <c r="L109" s="345"/>
      <c r="M109" s="346"/>
      <c r="N109" s="344"/>
      <c r="O109" s="345"/>
      <c r="P109" s="346"/>
      <c r="Q109" s="347">
        <v>-327650</v>
      </c>
      <c r="R109" s="347"/>
      <c r="S109" s="347"/>
      <c r="T109" s="347"/>
      <c r="U109" s="347">
        <v>-327650</v>
      </c>
      <c r="V109" s="347"/>
      <c r="W109" s="347"/>
      <c r="X109" s="347"/>
      <c r="Y109" s="347"/>
      <c r="Z109" s="347">
        <v>-647582</v>
      </c>
      <c r="AA109" s="347"/>
      <c r="AB109" s="347"/>
      <c r="AC109" s="347"/>
      <c r="AD109" s="347"/>
      <c r="AE109" s="347">
        <v>-319932</v>
      </c>
      <c r="AF109" s="347"/>
      <c r="AG109" s="347"/>
      <c r="AH109" s="347"/>
      <c r="AI109" s="347">
        <v>-72650</v>
      </c>
      <c r="AJ109" s="347"/>
      <c r="AK109" s="347"/>
      <c r="AL109" s="347"/>
      <c r="AM109" s="347">
        <v>574932</v>
      </c>
      <c r="AN109" s="347"/>
      <c r="AO109" s="347"/>
      <c r="AP109" s="347"/>
      <c r="AQ109" s="347">
        <v>-72650</v>
      </c>
      <c r="AR109" s="347"/>
      <c r="AS109" s="347"/>
      <c r="AT109" s="347"/>
      <c r="AU109" s="347"/>
      <c r="AV109" s="357"/>
      <c r="AW109" s="358"/>
      <c r="AX109" s="358"/>
      <c r="AY109" s="359"/>
      <c r="AZ109" s="347">
        <v>-72650</v>
      </c>
      <c r="BA109" s="347"/>
      <c r="BB109" s="347"/>
      <c r="BC109" s="347"/>
      <c r="BD109" s="357"/>
      <c r="BE109" s="358"/>
      <c r="BF109" s="358"/>
      <c r="BG109" s="359"/>
      <c r="BH109" s="347">
        <v>-72650</v>
      </c>
      <c r="BI109" s="347"/>
      <c r="BJ109" s="347"/>
      <c r="BK109" s="357"/>
      <c r="BL109" s="359"/>
      <c r="BM109" s="354">
        <v>-72650</v>
      </c>
      <c r="BN109" s="350"/>
      <c r="BO109" s="349">
        <v>-73889.789999999994</v>
      </c>
      <c r="BP109" s="349">
        <v>-1239.79</v>
      </c>
      <c r="BQ109" s="349">
        <v>-77058.84</v>
      </c>
      <c r="BR109" s="349">
        <v>-3169.05</v>
      </c>
      <c r="BS109" s="349">
        <v>-79690.09</v>
      </c>
      <c r="BT109" s="349">
        <v>-2631.25</v>
      </c>
      <c r="BU109" s="349">
        <v>-80893.95</v>
      </c>
      <c r="BV109" s="349">
        <v>-1203.8599999999999</v>
      </c>
    </row>
    <row r="110" spans="1:74" x14ac:dyDescent="0.25">
      <c r="A110" s="352" t="s">
        <v>314</v>
      </c>
      <c r="B110" s="352"/>
      <c r="C110" s="352"/>
      <c r="D110" s="352"/>
      <c r="E110" s="352"/>
      <c r="F110" s="352"/>
      <c r="G110" s="352"/>
      <c r="H110" s="352"/>
      <c r="I110" s="344"/>
      <c r="J110" s="345"/>
      <c r="K110" s="345"/>
      <c r="L110" s="345"/>
      <c r="M110" s="346"/>
      <c r="N110" s="344"/>
      <c r="O110" s="345"/>
      <c r="P110" s="346"/>
      <c r="Q110" s="344"/>
      <c r="R110" s="345"/>
      <c r="S110" s="345"/>
      <c r="T110" s="346"/>
      <c r="U110" s="344"/>
      <c r="V110" s="345"/>
      <c r="W110" s="345"/>
      <c r="X110" s="345"/>
      <c r="Y110" s="346"/>
      <c r="Z110" s="344"/>
      <c r="AA110" s="345"/>
      <c r="AB110" s="345"/>
      <c r="AC110" s="345"/>
      <c r="AD110" s="346"/>
      <c r="AE110" s="344"/>
      <c r="AF110" s="345"/>
      <c r="AG110" s="345"/>
      <c r="AH110" s="346"/>
      <c r="AI110" s="344"/>
      <c r="AJ110" s="345"/>
      <c r="AK110" s="345"/>
      <c r="AL110" s="346"/>
      <c r="AM110" s="344"/>
      <c r="AN110" s="345"/>
      <c r="AO110" s="345"/>
      <c r="AP110" s="346"/>
      <c r="AQ110" s="344"/>
      <c r="AR110" s="345"/>
      <c r="AS110" s="345"/>
      <c r="AT110" s="345"/>
      <c r="AU110" s="346"/>
      <c r="AV110" s="344"/>
      <c r="AW110" s="345"/>
      <c r="AX110" s="345"/>
      <c r="AY110" s="346"/>
      <c r="AZ110" s="344"/>
      <c r="BA110" s="345"/>
      <c r="BB110" s="345"/>
      <c r="BC110" s="346"/>
      <c r="BD110" s="344"/>
      <c r="BE110" s="345"/>
      <c r="BF110" s="345"/>
      <c r="BG110" s="346"/>
      <c r="BH110" s="344"/>
      <c r="BI110" s="345"/>
      <c r="BJ110" s="346"/>
      <c r="BK110" s="344"/>
      <c r="BL110" s="346"/>
      <c r="BM110" s="353"/>
      <c r="BN110" s="353"/>
      <c r="BO110" s="349">
        <v>-1239.79</v>
      </c>
      <c r="BP110" s="349">
        <v>-1239.79</v>
      </c>
      <c r="BQ110" s="349">
        <v>-4408.84</v>
      </c>
      <c r="BR110" s="349">
        <v>-3169.05</v>
      </c>
      <c r="BS110" s="349">
        <v>-7040.09</v>
      </c>
      <c r="BT110" s="349">
        <v>-2631.25</v>
      </c>
      <c r="BU110" s="349">
        <v>-8243.9500000000007</v>
      </c>
      <c r="BV110" s="349">
        <v>-1203.8599999999999</v>
      </c>
    </row>
    <row r="111" spans="1:74" x14ac:dyDescent="0.25">
      <c r="A111" s="352" t="s">
        <v>315</v>
      </c>
      <c r="B111" s="352"/>
      <c r="C111" s="352"/>
      <c r="D111" s="352"/>
      <c r="E111" s="352"/>
      <c r="F111" s="352"/>
      <c r="G111" s="352"/>
      <c r="H111" s="352"/>
      <c r="I111" s="344"/>
      <c r="J111" s="345"/>
      <c r="K111" s="345"/>
      <c r="L111" s="345"/>
      <c r="M111" s="346"/>
      <c r="N111" s="344"/>
      <c r="O111" s="345"/>
      <c r="P111" s="346"/>
      <c r="Q111" s="347">
        <v>-327650</v>
      </c>
      <c r="R111" s="347"/>
      <c r="S111" s="347"/>
      <c r="T111" s="347"/>
      <c r="U111" s="347">
        <v>-327650</v>
      </c>
      <c r="V111" s="347"/>
      <c r="W111" s="347"/>
      <c r="X111" s="347"/>
      <c r="Y111" s="347"/>
      <c r="Z111" s="347">
        <v>-647582</v>
      </c>
      <c r="AA111" s="347"/>
      <c r="AB111" s="347"/>
      <c r="AC111" s="347"/>
      <c r="AD111" s="347"/>
      <c r="AE111" s="347">
        <v>-319932</v>
      </c>
      <c r="AF111" s="347"/>
      <c r="AG111" s="347"/>
      <c r="AH111" s="347"/>
      <c r="AI111" s="347">
        <v>-72650</v>
      </c>
      <c r="AJ111" s="347"/>
      <c r="AK111" s="347"/>
      <c r="AL111" s="347"/>
      <c r="AM111" s="347">
        <v>574932</v>
      </c>
      <c r="AN111" s="347"/>
      <c r="AO111" s="347"/>
      <c r="AP111" s="347"/>
      <c r="AQ111" s="347">
        <v>-72650</v>
      </c>
      <c r="AR111" s="347"/>
      <c r="AS111" s="347"/>
      <c r="AT111" s="347"/>
      <c r="AU111" s="347"/>
      <c r="AV111" s="357"/>
      <c r="AW111" s="358"/>
      <c r="AX111" s="358"/>
      <c r="AY111" s="359"/>
      <c r="AZ111" s="347">
        <v>-72650</v>
      </c>
      <c r="BA111" s="347"/>
      <c r="BB111" s="347"/>
      <c r="BC111" s="347"/>
      <c r="BD111" s="357"/>
      <c r="BE111" s="358"/>
      <c r="BF111" s="358"/>
      <c r="BG111" s="359"/>
      <c r="BH111" s="347">
        <v>-72650</v>
      </c>
      <c r="BI111" s="347"/>
      <c r="BJ111" s="347"/>
      <c r="BK111" s="357"/>
      <c r="BL111" s="359"/>
      <c r="BM111" s="354">
        <v>-72650</v>
      </c>
      <c r="BN111" s="350"/>
      <c r="BO111" s="354">
        <v>-72650</v>
      </c>
      <c r="BP111" s="350"/>
      <c r="BQ111" s="354">
        <v>-72650</v>
      </c>
      <c r="BR111" s="350"/>
      <c r="BS111" s="354">
        <v>-72650</v>
      </c>
      <c r="BT111" s="350"/>
      <c r="BU111" s="354">
        <v>-72650</v>
      </c>
      <c r="BV111" s="350"/>
    </row>
    <row r="112" spans="1:74" x14ac:dyDescent="0.25">
      <c r="A112" s="351" t="s">
        <v>316</v>
      </c>
      <c r="B112" s="351"/>
      <c r="C112" s="351"/>
      <c r="D112" s="351"/>
      <c r="E112" s="351"/>
      <c r="F112" s="351"/>
      <c r="G112" s="351"/>
      <c r="H112" s="351"/>
      <c r="I112" s="344"/>
      <c r="J112" s="345"/>
      <c r="K112" s="345"/>
      <c r="L112" s="345"/>
      <c r="M112" s="346"/>
      <c r="N112" s="344"/>
      <c r="O112" s="345"/>
      <c r="P112" s="346"/>
      <c r="Q112" s="344"/>
      <c r="R112" s="345"/>
      <c r="S112" s="345"/>
      <c r="T112" s="346"/>
      <c r="U112" s="344"/>
      <c r="V112" s="345"/>
      <c r="W112" s="345"/>
      <c r="X112" s="345"/>
      <c r="Y112" s="346"/>
      <c r="Z112" s="344"/>
      <c r="AA112" s="345"/>
      <c r="AB112" s="345"/>
      <c r="AC112" s="345"/>
      <c r="AD112" s="346"/>
      <c r="AE112" s="344"/>
      <c r="AF112" s="345"/>
      <c r="AG112" s="345"/>
      <c r="AH112" s="346"/>
      <c r="AI112" s="344"/>
      <c r="AJ112" s="345"/>
      <c r="AK112" s="345"/>
      <c r="AL112" s="346"/>
      <c r="AM112" s="344"/>
      <c r="AN112" s="345"/>
      <c r="AO112" s="345"/>
      <c r="AP112" s="346"/>
      <c r="AQ112" s="344"/>
      <c r="AR112" s="345"/>
      <c r="AS112" s="345"/>
      <c r="AT112" s="345"/>
      <c r="AU112" s="346"/>
      <c r="AV112" s="344"/>
      <c r="AW112" s="345"/>
      <c r="AX112" s="345"/>
      <c r="AY112" s="346"/>
      <c r="AZ112" s="344"/>
      <c r="BA112" s="345"/>
      <c r="BB112" s="345"/>
      <c r="BC112" s="346"/>
      <c r="BD112" s="344"/>
      <c r="BE112" s="345"/>
      <c r="BF112" s="345"/>
      <c r="BG112" s="346"/>
      <c r="BH112" s="344"/>
      <c r="BI112" s="345"/>
      <c r="BJ112" s="346"/>
      <c r="BK112" s="344"/>
      <c r="BL112" s="346"/>
      <c r="BM112" s="353"/>
      <c r="BN112" s="353"/>
      <c r="BO112" s="363">
        <v>-84.96</v>
      </c>
      <c r="BP112" s="363">
        <v>-84.96</v>
      </c>
      <c r="BQ112" s="350"/>
      <c r="BR112" s="363">
        <v>84.96</v>
      </c>
      <c r="BS112" s="353"/>
      <c r="BT112" s="353"/>
      <c r="BU112" s="361">
        <v>-2076.8000000000002</v>
      </c>
      <c r="BV112" s="361">
        <v>-2076.8000000000002</v>
      </c>
    </row>
    <row r="113" spans="1:74" x14ac:dyDescent="0.25">
      <c r="A113" s="352" t="s">
        <v>317</v>
      </c>
      <c r="B113" s="352"/>
      <c r="C113" s="352"/>
      <c r="D113" s="352"/>
      <c r="E113" s="352"/>
      <c r="F113" s="352"/>
      <c r="G113" s="352"/>
      <c r="H113" s="352"/>
      <c r="I113" s="344"/>
      <c r="J113" s="345"/>
      <c r="K113" s="345"/>
      <c r="L113" s="345"/>
      <c r="M113" s="346"/>
      <c r="N113" s="344"/>
      <c r="O113" s="345"/>
      <c r="P113" s="346"/>
      <c r="Q113" s="344"/>
      <c r="R113" s="345"/>
      <c r="S113" s="345"/>
      <c r="T113" s="346"/>
      <c r="U113" s="344"/>
      <c r="V113" s="345"/>
      <c r="W113" s="345"/>
      <c r="X113" s="345"/>
      <c r="Y113" s="346"/>
      <c r="Z113" s="344"/>
      <c r="AA113" s="345"/>
      <c r="AB113" s="345"/>
      <c r="AC113" s="345"/>
      <c r="AD113" s="346"/>
      <c r="AE113" s="344"/>
      <c r="AF113" s="345"/>
      <c r="AG113" s="345"/>
      <c r="AH113" s="346"/>
      <c r="AI113" s="344"/>
      <c r="AJ113" s="345"/>
      <c r="AK113" s="345"/>
      <c r="AL113" s="346"/>
      <c r="AM113" s="344"/>
      <c r="AN113" s="345"/>
      <c r="AO113" s="345"/>
      <c r="AP113" s="346"/>
      <c r="AQ113" s="344"/>
      <c r="AR113" s="345"/>
      <c r="AS113" s="345"/>
      <c r="AT113" s="345"/>
      <c r="AU113" s="346"/>
      <c r="AV113" s="344"/>
      <c r="AW113" s="345"/>
      <c r="AX113" s="345"/>
      <c r="AY113" s="346"/>
      <c r="AZ113" s="344"/>
      <c r="BA113" s="345"/>
      <c r="BB113" s="345"/>
      <c r="BC113" s="346"/>
      <c r="BD113" s="344"/>
      <c r="BE113" s="345"/>
      <c r="BF113" s="345"/>
      <c r="BG113" s="346"/>
      <c r="BH113" s="344"/>
      <c r="BI113" s="345"/>
      <c r="BJ113" s="346"/>
      <c r="BK113" s="344"/>
      <c r="BL113" s="346"/>
      <c r="BM113" s="353"/>
      <c r="BN113" s="353"/>
      <c r="BO113" s="363">
        <v>-84.96</v>
      </c>
      <c r="BP113" s="363">
        <v>-84.96</v>
      </c>
      <c r="BQ113" s="350"/>
      <c r="BR113" s="363">
        <v>84.96</v>
      </c>
      <c r="BS113" s="353"/>
      <c r="BT113" s="353"/>
      <c r="BU113" s="361">
        <v>-2076.8000000000002</v>
      </c>
      <c r="BV113" s="361">
        <v>-2076.8000000000002</v>
      </c>
    </row>
    <row r="114" spans="1:74" x14ac:dyDescent="0.25">
      <c r="A114" s="351" t="s">
        <v>281</v>
      </c>
      <c r="B114" s="351"/>
      <c r="C114" s="351"/>
      <c r="D114" s="351"/>
      <c r="E114" s="351"/>
      <c r="F114" s="351"/>
      <c r="G114" s="351"/>
      <c r="H114" s="351"/>
      <c r="I114" s="344"/>
      <c r="J114" s="345"/>
      <c r="K114" s="345"/>
      <c r="L114" s="345"/>
      <c r="M114" s="346"/>
      <c r="N114" s="344"/>
      <c r="O114" s="345"/>
      <c r="P114" s="346"/>
      <c r="Q114" s="344"/>
      <c r="R114" s="345"/>
      <c r="S114" s="345"/>
      <c r="T114" s="346"/>
      <c r="U114" s="344"/>
      <c r="V114" s="345"/>
      <c r="W114" s="345"/>
      <c r="X114" s="345"/>
      <c r="Y114" s="346"/>
      <c r="Z114" s="344"/>
      <c r="AA114" s="345"/>
      <c r="AB114" s="345"/>
      <c r="AC114" s="345"/>
      <c r="AD114" s="346"/>
      <c r="AE114" s="344"/>
      <c r="AF114" s="345"/>
      <c r="AG114" s="345"/>
      <c r="AH114" s="346"/>
      <c r="AI114" s="344"/>
      <c r="AJ114" s="345"/>
      <c r="AK114" s="345"/>
      <c r="AL114" s="346"/>
      <c r="AM114" s="344"/>
      <c r="AN114" s="345"/>
      <c r="AO114" s="345"/>
      <c r="AP114" s="346"/>
      <c r="AQ114" s="344"/>
      <c r="AR114" s="345"/>
      <c r="AS114" s="345"/>
      <c r="AT114" s="345"/>
      <c r="AU114" s="346"/>
      <c r="AV114" s="344"/>
      <c r="AW114" s="345"/>
      <c r="AX114" s="345"/>
      <c r="AY114" s="346"/>
      <c r="AZ114" s="344"/>
      <c r="BA114" s="345"/>
      <c r="BB114" s="345"/>
      <c r="BC114" s="346"/>
      <c r="BD114" s="344"/>
      <c r="BE114" s="345"/>
      <c r="BF114" s="345"/>
      <c r="BG114" s="346"/>
      <c r="BH114" s="347">
        <v>-18000</v>
      </c>
      <c r="BI114" s="347"/>
      <c r="BJ114" s="347"/>
      <c r="BK114" s="347">
        <v>-18000</v>
      </c>
      <c r="BL114" s="347"/>
      <c r="BM114" s="354">
        <v>-18000</v>
      </c>
      <c r="BN114" s="350"/>
      <c r="BO114" s="354">
        <v>-36000</v>
      </c>
      <c r="BP114" s="354">
        <v>-18000</v>
      </c>
      <c r="BQ114" s="354">
        <v>-36000</v>
      </c>
      <c r="BR114" s="350"/>
      <c r="BS114" s="354">
        <v>-36000</v>
      </c>
      <c r="BT114" s="350"/>
      <c r="BU114" s="354">
        <v>-36000</v>
      </c>
      <c r="BV114" s="350"/>
    </row>
    <row r="115" spans="1:74" x14ac:dyDescent="0.25">
      <c r="A115" s="352" t="s">
        <v>318</v>
      </c>
      <c r="B115" s="352"/>
      <c r="C115" s="352"/>
      <c r="D115" s="352"/>
      <c r="E115" s="352"/>
      <c r="F115" s="352"/>
      <c r="G115" s="352"/>
      <c r="H115" s="352"/>
      <c r="I115" s="344"/>
      <c r="J115" s="345"/>
      <c r="K115" s="345"/>
      <c r="L115" s="345"/>
      <c r="M115" s="346"/>
      <c r="N115" s="344"/>
      <c r="O115" s="345"/>
      <c r="P115" s="346"/>
      <c r="Q115" s="344"/>
      <c r="R115" s="345"/>
      <c r="S115" s="345"/>
      <c r="T115" s="346"/>
      <c r="U115" s="344"/>
      <c r="V115" s="345"/>
      <c r="W115" s="345"/>
      <c r="X115" s="345"/>
      <c r="Y115" s="346"/>
      <c r="Z115" s="344"/>
      <c r="AA115" s="345"/>
      <c r="AB115" s="345"/>
      <c r="AC115" s="345"/>
      <c r="AD115" s="346"/>
      <c r="AE115" s="344"/>
      <c r="AF115" s="345"/>
      <c r="AG115" s="345"/>
      <c r="AH115" s="346"/>
      <c r="AI115" s="344"/>
      <c r="AJ115" s="345"/>
      <c r="AK115" s="345"/>
      <c r="AL115" s="346"/>
      <c r="AM115" s="344"/>
      <c r="AN115" s="345"/>
      <c r="AO115" s="345"/>
      <c r="AP115" s="346"/>
      <c r="AQ115" s="344"/>
      <c r="AR115" s="345"/>
      <c r="AS115" s="345"/>
      <c r="AT115" s="345"/>
      <c r="AU115" s="346"/>
      <c r="AV115" s="344"/>
      <c r="AW115" s="345"/>
      <c r="AX115" s="345"/>
      <c r="AY115" s="346"/>
      <c r="AZ115" s="344"/>
      <c r="BA115" s="345"/>
      <c r="BB115" s="345"/>
      <c r="BC115" s="346"/>
      <c r="BD115" s="344"/>
      <c r="BE115" s="345"/>
      <c r="BF115" s="345"/>
      <c r="BG115" s="346"/>
      <c r="BH115" s="347">
        <v>-18000</v>
      </c>
      <c r="BI115" s="347"/>
      <c r="BJ115" s="347"/>
      <c r="BK115" s="347">
        <v>-18000</v>
      </c>
      <c r="BL115" s="347"/>
      <c r="BM115" s="354">
        <v>-18000</v>
      </c>
      <c r="BN115" s="350"/>
      <c r="BO115" s="354">
        <v>-36000</v>
      </c>
      <c r="BP115" s="354">
        <v>-18000</v>
      </c>
      <c r="BQ115" s="354">
        <v>-36000</v>
      </c>
      <c r="BR115" s="350"/>
      <c r="BS115" s="354">
        <v>-36000</v>
      </c>
      <c r="BT115" s="350"/>
      <c r="BU115" s="354">
        <v>-36000</v>
      </c>
      <c r="BV115" s="350"/>
    </row>
    <row r="116" spans="1:74" x14ac:dyDescent="0.25">
      <c r="A116" s="351" t="s">
        <v>285</v>
      </c>
      <c r="B116" s="351"/>
      <c r="C116" s="351"/>
      <c r="D116" s="351"/>
      <c r="E116" s="351"/>
      <c r="F116" s="351"/>
      <c r="G116" s="351"/>
      <c r="H116" s="351"/>
      <c r="I116" s="344"/>
      <c r="J116" s="345"/>
      <c r="K116" s="345"/>
      <c r="L116" s="345"/>
      <c r="M116" s="346"/>
      <c r="N116" s="344"/>
      <c r="O116" s="345"/>
      <c r="P116" s="346"/>
      <c r="Q116" s="347">
        <v>-5834</v>
      </c>
      <c r="R116" s="347"/>
      <c r="S116" s="347"/>
      <c r="T116" s="347"/>
      <c r="U116" s="347">
        <v>-5834</v>
      </c>
      <c r="V116" s="347"/>
      <c r="W116" s="347"/>
      <c r="X116" s="347"/>
      <c r="Y116" s="347"/>
      <c r="Z116" s="347">
        <v>-16851</v>
      </c>
      <c r="AA116" s="347"/>
      <c r="AB116" s="347"/>
      <c r="AC116" s="347"/>
      <c r="AD116" s="347"/>
      <c r="AE116" s="347">
        <v>-11017</v>
      </c>
      <c r="AF116" s="347"/>
      <c r="AG116" s="347"/>
      <c r="AH116" s="347"/>
      <c r="AI116" s="347">
        <v>-49392</v>
      </c>
      <c r="AJ116" s="347"/>
      <c r="AK116" s="347"/>
      <c r="AL116" s="347"/>
      <c r="AM116" s="347">
        <v>-32541</v>
      </c>
      <c r="AN116" s="347"/>
      <c r="AO116" s="347"/>
      <c r="AP116" s="347"/>
      <c r="AQ116" s="347">
        <v>-71938</v>
      </c>
      <c r="AR116" s="347"/>
      <c r="AS116" s="347"/>
      <c r="AT116" s="347"/>
      <c r="AU116" s="347"/>
      <c r="AV116" s="347">
        <v>-22546</v>
      </c>
      <c r="AW116" s="347"/>
      <c r="AX116" s="347"/>
      <c r="AY116" s="347"/>
      <c r="AZ116" s="347">
        <v>-37963</v>
      </c>
      <c r="BA116" s="347"/>
      <c r="BB116" s="347"/>
      <c r="BC116" s="347"/>
      <c r="BD116" s="347">
        <v>33975</v>
      </c>
      <c r="BE116" s="347"/>
      <c r="BF116" s="347"/>
      <c r="BG116" s="347"/>
      <c r="BH116" s="347">
        <v>-109610</v>
      </c>
      <c r="BI116" s="347"/>
      <c r="BJ116" s="347"/>
      <c r="BK116" s="347">
        <v>-71647</v>
      </c>
      <c r="BL116" s="347"/>
      <c r="BM116" s="354">
        <v>-115435</v>
      </c>
      <c r="BN116" s="354">
        <v>-5825</v>
      </c>
      <c r="BO116" s="354">
        <v>-259518</v>
      </c>
      <c r="BP116" s="354">
        <v>-144083</v>
      </c>
      <c r="BQ116" s="354">
        <v>-316953</v>
      </c>
      <c r="BR116" s="354">
        <v>-57435</v>
      </c>
      <c r="BS116" s="354">
        <v>-317553</v>
      </c>
      <c r="BT116" s="365">
        <v>-600</v>
      </c>
      <c r="BU116" s="354">
        <v>-289683</v>
      </c>
      <c r="BV116" s="354">
        <v>27870</v>
      </c>
    </row>
    <row r="117" spans="1:74" x14ac:dyDescent="0.25">
      <c r="A117" s="352" t="s">
        <v>286</v>
      </c>
      <c r="B117" s="352"/>
      <c r="C117" s="352"/>
      <c r="D117" s="352"/>
      <c r="E117" s="352"/>
      <c r="F117" s="352"/>
      <c r="G117" s="352"/>
      <c r="H117" s="352"/>
      <c r="I117" s="344"/>
      <c r="J117" s="345"/>
      <c r="K117" s="345"/>
      <c r="L117" s="345"/>
      <c r="M117" s="346"/>
      <c r="N117" s="344"/>
      <c r="O117" s="345"/>
      <c r="P117" s="346"/>
      <c r="Q117" s="347">
        <v>-5834</v>
      </c>
      <c r="R117" s="347"/>
      <c r="S117" s="347"/>
      <c r="T117" s="347"/>
      <c r="U117" s="347">
        <v>-5834</v>
      </c>
      <c r="V117" s="347"/>
      <c r="W117" s="347"/>
      <c r="X117" s="347"/>
      <c r="Y117" s="347"/>
      <c r="Z117" s="347">
        <v>-16851</v>
      </c>
      <c r="AA117" s="347"/>
      <c r="AB117" s="347"/>
      <c r="AC117" s="347"/>
      <c r="AD117" s="347"/>
      <c r="AE117" s="347">
        <v>-11017</v>
      </c>
      <c r="AF117" s="347"/>
      <c r="AG117" s="347"/>
      <c r="AH117" s="347"/>
      <c r="AI117" s="347">
        <v>-49392</v>
      </c>
      <c r="AJ117" s="347"/>
      <c r="AK117" s="347"/>
      <c r="AL117" s="347"/>
      <c r="AM117" s="347">
        <v>-32541</v>
      </c>
      <c r="AN117" s="347"/>
      <c r="AO117" s="347"/>
      <c r="AP117" s="347"/>
      <c r="AQ117" s="347">
        <v>-71938</v>
      </c>
      <c r="AR117" s="347"/>
      <c r="AS117" s="347"/>
      <c r="AT117" s="347"/>
      <c r="AU117" s="347"/>
      <c r="AV117" s="347">
        <v>-22546</v>
      </c>
      <c r="AW117" s="347"/>
      <c r="AX117" s="347"/>
      <c r="AY117" s="347"/>
      <c r="AZ117" s="347">
        <v>-37963</v>
      </c>
      <c r="BA117" s="347"/>
      <c r="BB117" s="347"/>
      <c r="BC117" s="347"/>
      <c r="BD117" s="347">
        <v>33975</v>
      </c>
      <c r="BE117" s="347"/>
      <c r="BF117" s="347"/>
      <c r="BG117" s="347"/>
      <c r="BH117" s="347">
        <v>-109610</v>
      </c>
      <c r="BI117" s="347"/>
      <c r="BJ117" s="347"/>
      <c r="BK117" s="347">
        <v>-71647</v>
      </c>
      <c r="BL117" s="347"/>
      <c r="BM117" s="354">
        <v>-115435</v>
      </c>
      <c r="BN117" s="354">
        <v>-5825</v>
      </c>
      <c r="BO117" s="354">
        <v>-259518</v>
      </c>
      <c r="BP117" s="354">
        <v>-144083</v>
      </c>
      <c r="BQ117" s="354">
        <v>-316953</v>
      </c>
      <c r="BR117" s="354">
        <v>-57435</v>
      </c>
      <c r="BS117" s="354">
        <v>-317553</v>
      </c>
      <c r="BT117" s="365">
        <v>-600</v>
      </c>
      <c r="BU117" s="354">
        <v>-289683</v>
      </c>
      <c r="BV117" s="354">
        <v>27870</v>
      </c>
    </row>
    <row r="118" spans="1:74" x14ac:dyDescent="0.25">
      <c r="A118" s="351" t="s">
        <v>259</v>
      </c>
      <c r="B118" s="351"/>
      <c r="C118" s="351"/>
      <c r="D118" s="351"/>
      <c r="E118" s="351"/>
      <c r="F118" s="351"/>
      <c r="G118" s="351"/>
      <c r="H118" s="351"/>
      <c r="I118" s="347">
        <v>-360000</v>
      </c>
      <c r="J118" s="347"/>
      <c r="K118" s="347"/>
      <c r="L118" s="347"/>
      <c r="M118" s="347"/>
      <c r="N118" s="347">
        <v>-360000</v>
      </c>
      <c r="O118" s="347"/>
      <c r="P118" s="347"/>
      <c r="Q118" s="347">
        <v>-510000</v>
      </c>
      <c r="R118" s="347"/>
      <c r="S118" s="347"/>
      <c r="T118" s="347"/>
      <c r="U118" s="347">
        <v>-150000</v>
      </c>
      <c r="V118" s="347"/>
      <c r="W118" s="347"/>
      <c r="X118" s="347"/>
      <c r="Y118" s="347"/>
      <c r="Z118" s="347">
        <v>-630000</v>
      </c>
      <c r="AA118" s="347"/>
      <c r="AB118" s="347"/>
      <c r="AC118" s="347"/>
      <c r="AD118" s="347"/>
      <c r="AE118" s="347">
        <v>-120000</v>
      </c>
      <c r="AF118" s="347"/>
      <c r="AG118" s="347"/>
      <c r="AH118" s="347"/>
      <c r="AI118" s="347">
        <v>-798000</v>
      </c>
      <c r="AJ118" s="347"/>
      <c r="AK118" s="347"/>
      <c r="AL118" s="347"/>
      <c r="AM118" s="347">
        <v>-168000</v>
      </c>
      <c r="AN118" s="347"/>
      <c r="AO118" s="347"/>
      <c r="AP118" s="347"/>
      <c r="AQ118" s="347">
        <v>-829000</v>
      </c>
      <c r="AR118" s="347"/>
      <c r="AS118" s="347"/>
      <c r="AT118" s="347"/>
      <c r="AU118" s="347"/>
      <c r="AV118" s="347">
        <v>-31000</v>
      </c>
      <c r="AW118" s="347"/>
      <c r="AX118" s="347"/>
      <c r="AY118" s="347"/>
      <c r="AZ118" s="347">
        <v>-1511000</v>
      </c>
      <c r="BA118" s="347"/>
      <c r="BB118" s="347"/>
      <c r="BC118" s="347"/>
      <c r="BD118" s="347">
        <v>-682000</v>
      </c>
      <c r="BE118" s="347"/>
      <c r="BF118" s="347"/>
      <c r="BG118" s="347"/>
      <c r="BH118" s="347">
        <v>-1232000</v>
      </c>
      <c r="BI118" s="347"/>
      <c r="BJ118" s="347"/>
      <c r="BK118" s="347">
        <v>279000</v>
      </c>
      <c r="BL118" s="347"/>
      <c r="BM118" s="354">
        <v>-999000</v>
      </c>
      <c r="BN118" s="354">
        <v>233000</v>
      </c>
      <c r="BO118" s="354">
        <v>-1062000</v>
      </c>
      <c r="BP118" s="354">
        <v>-63000</v>
      </c>
      <c r="BQ118" s="354">
        <v>-1024000</v>
      </c>
      <c r="BR118" s="354">
        <v>38000</v>
      </c>
      <c r="BS118" s="354">
        <v>-999000</v>
      </c>
      <c r="BT118" s="354">
        <v>25000</v>
      </c>
      <c r="BU118" s="354">
        <v>-999000</v>
      </c>
      <c r="BV118" s="350"/>
    </row>
    <row r="119" spans="1:74" x14ac:dyDescent="0.25">
      <c r="A119" s="352" t="s">
        <v>260</v>
      </c>
      <c r="B119" s="352"/>
      <c r="C119" s="352"/>
      <c r="D119" s="352"/>
      <c r="E119" s="352"/>
      <c r="F119" s="352"/>
      <c r="G119" s="352"/>
      <c r="H119" s="352"/>
      <c r="I119" s="344"/>
      <c r="J119" s="345"/>
      <c r="K119" s="345"/>
      <c r="L119" s="345"/>
      <c r="M119" s="346"/>
      <c r="N119" s="344"/>
      <c r="O119" s="345"/>
      <c r="P119" s="346"/>
      <c r="Q119" s="347">
        <v>-150000</v>
      </c>
      <c r="R119" s="347"/>
      <c r="S119" s="347"/>
      <c r="T119" s="347"/>
      <c r="U119" s="347">
        <v>-150000</v>
      </c>
      <c r="V119" s="347"/>
      <c r="W119" s="347"/>
      <c r="X119" s="347"/>
      <c r="Y119" s="347"/>
      <c r="Z119" s="347">
        <v>-270000</v>
      </c>
      <c r="AA119" s="347"/>
      <c r="AB119" s="347"/>
      <c r="AC119" s="347"/>
      <c r="AD119" s="347"/>
      <c r="AE119" s="347">
        <v>-120000</v>
      </c>
      <c r="AF119" s="347"/>
      <c r="AG119" s="347"/>
      <c r="AH119" s="347"/>
      <c r="AI119" s="347">
        <v>-438000</v>
      </c>
      <c r="AJ119" s="347"/>
      <c r="AK119" s="347"/>
      <c r="AL119" s="347"/>
      <c r="AM119" s="347">
        <v>-168000</v>
      </c>
      <c r="AN119" s="347"/>
      <c r="AO119" s="347"/>
      <c r="AP119" s="347"/>
      <c r="AQ119" s="347">
        <v>-469000</v>
      </c>
      <c r="AR119" s="347"/>
      <c r="AS119" s="347"/>
      <c r="AT119" s="347"/>
      <c r="AU119" s="347"/>
      <c r="AV119" s="347">
        <v>-31000</v>
      </c>
      <c r="AW119" s="347"/>
      <c r="AX119" s="347"/>
      <c r="AY119" s="347"/>
      <c r="AZ119" s="347">
        <v>-1511000</v>
      </c>
      <c r="BA119" s="347"/>
      <c r="BB119" s="347"/>
      <c r="BC119" s="347"/>
      <c r="BD119" s="347">
        <v>-1042000</v>
      </c>
      <c r="BE119" s="347"/>
      <c r="BF119" s="347"/>
      <c r="BG119" s="347"/>
      <c r="BH119" s="347">
        <v>-1232000</v>
      </c>
      <c r="BI119" s="347"/>
      <c r="BJ119" s="347"/>
      <c r="BK119" s="347">
        <v>279000</v>
      </c>
      <c r="BL119" s="347"/>
      <c r="BM119" s="354">
        <v>-999000</v>
      </c>
      <c r="BN119" s="354">
        <v>233000</v>
      </c>
      <c r="BO119" s="354">
        <v>-1062000</v>
      </c>
      <c r="BP119" s="354">
        <v>-63000</v>
      </c>
      <c r="BQ119" s="354">
        <v>-1024000</v>
      </c>
      <c r="BR119" s="354">
        <v>38000</v>
      </c>
      <c r="BS119" s="354">
        <v>-999000</v>
      </c>
      <c r="BT119" s="354">
        <v>25000</v>
      </c>
      <c r="BU119" s="354">
        <v>-999000</v>
      </c>
      <c r="BV119" s="350"/>
    </row>
    <row r="120" spans="1:74" x14ac:dyDescent="0.25">
      <c r="A120" s="352" t="s">
        <v>261</v>
      </c>
      <c r="B120" s="352"/>
      <c r="C120" s="352"/>
      <c r="D120" s="352"/>
      <c r="E120" s="352"/>
      <c r="F120" s="352"/>
      <c r="G120" s="352"/>
      <c r="H120" s="352"/>
      <c r="I120" s="347">
        <v>-360000</v>
      </c>
      <c r="J120" s="347"/>
      <c r="K120" s="347"/>
      <c r="L120" s="347"/>
      <c r="M120" s="347"/>
      <c r="N120" s="347">
        <v>-360000</v>
      </c>
      <c r="O120" s="347"/>
      <c r="P120" s="347"/>
      <c r="Q120" s="347">
        <v>-360000</v>
      </c>
      <c r="R120" s="347"/>
      <c r="S120" s="347"/>
      <c r="T120" s="347"/>
      <c r="U120" s="357"/>
      <c r="V120" s="358"/>
      <c r="W120" s="358"/>
      <c r="X120" s="358"/>
      <c r="Y120" s="359"/>
      <c r="Z120" s="347">
        <v>-360000</v>
      </c>
      <c r="AA120" s="347"/>
      <c r="AB120" s="347"/>
      <c r="AC120" s="347"/>
      <c r="AD120" s="347"/>
      <c r="AE120" s="357"/>
      <c r="AF120" s="358"/>
      <c r="AG120" s="358"/>
      <c r="AH120" s="359"/>
      <c r="AI120" s="347">
        <v>-360000</v>
      </c>
      <c r="AJ120" s="347"/>
      <c r="AK120" s="347"/>
      <c r="AL120" s="347"/>
      <c r="AM120" s="357"/>
      <c r="AN120" s="358"/>
      <c r="AO120" s="358"/>
      <c r="AP120" s="359"/>
      <c r="AQ120" s="347">
        <v>-360000</v>
      </c>
      <c r="AR120" s="347"/>
      <c r="AS120" s="347"/>
      <c r="AT120" s="347"/>
      <c r="AU120" s="347"/>
      <c r="AV120" s="357"/>
      <c r="AW120" s="358"/>
      <c r="AX120" s="358"/>
      <c r="AY120" s="359"/>
      <c r="AZ120" s="357"/>
      <c r="BA120" s="358"/>
      <c r="BB120" s="358"/>
      <c r="BC120" s="359"/>
      <c r="BD120" s="347">
        <v>360000</v>
      </c>
      <c r="BE120" s="347"/>
      <c r="BF120" s="347"/>
      <c r="BG120" s="347"/>
      <c r="BH120" s="344"/>
      <c r="BI120" s="345"/>
      <c r="BJ120" s="346"/>
      <c r="BK120" s="344"/>
      <c r="BL120" s="346"/>
      <c r="BM120" s="353"/>
      <c r="BN120" s="353"/>
      <c r="BO120" s="353"/>
      <c r="BP120" s="353"/>
      <c r="BQ120" s="353"/>
      <c r="BR120" s="353"/>
      <c r="BS120" s="353"/>
      <c r="BT120" s="353"/>
      <c r="BU120" s="353"/>
      <c r="BV120" s="353"/>
    </row>
    <row r="121" spans="1:74" x14ac:dyDescent="0.25">
      <c r="A121" s="366" t="s">
        <v>319</v>
      </c>
      <c r="B121" s="366"/>
      <c r="C121" s="366"/>
      <c r="D121" s="366"/>
      <c r="E121" s="366"/>
      <c r="F121" s="366"/>
      <c r="G121" s="366"/>
      <c r="H121" s="366"/>
      <c r="I121" s="367">
        <v>-87872.73</v>
      </c>
      <c r="J121" s="367"/>
      <c r="K121" s="367"/>
      <c r="L121" s="367"/>
      <c r="M121" s="367"/>
      <c r="N121" s="367">
        <v>-87872.73</v>
      </c>
      <c r="O121" s="367"/>
      <c r="P121" s="367"/>
      <c r="Q121" s="368">
        <v>-1094110.1000000001</v>
      </c>
      <c r="R121" s="368"/>
      <c r="S121" s="368"/>
      <c r="T121" s="368"/>
      <c r="U121" s="367">
        <v>-1006237.37</v>
      </c>
      <c r="V121" s="367"/>
      <c r="W121" s="367"/>
      <c r="X121" s="367"/>
      <c r="Y121" s="367"/>
      <c r="Z121" s="367">
        <v>-2617584.14</v>
      </c>
      <c r="AA121" s="367"/>
      <c r="AB121" s="367"/>
      <c r="AC121" s="367"/>
      <c r="AD121" s="367"/>
      <c r="AE121" s="367">
        <v>-1523474.04</v>
      </c>
      <c r="AF121" s="367"/>
      <c r="AG121" s="367"/>
      <c r="AH121" s="367"/>
      <c r="AI121" s="367">
        <v>-3611137.84</v>
      </c>
      <c r="AJ121" s="367"/>
      <c r="AK121" s="367"/>
      <c r="AL121" s="367"/>
      <c r="AM121" s="368">
        <v>-993553.7</v>
      </c>
      <c r="AN121" s="368"/>
      <c r="AO121" s="368"/>
      <c r="AP121" s="368"/>
      <c r="AQ121" s="367">
        <v>-3966623.29</v>
      </c>
      <c r="AR121" s="367"/>
      <c r="AS121" s="367"/>
      <c r="AT121" s="367"/>
      <c r="AU121" s="367"/>
      <c r="AV121" s="367">
        <v>-355485.45</v>
      </c>
      <c r="AW121" s="367"/>
      <c r="AX121" s="367"/>
      <c r="AY121" s="367"/>
      <c r="AZ121" s="367">
        <v>-4792490.26</v>
      </c>
      <c r="BA121" s="367"/>
      <c r="BB121" s="367"/>
      <c r="BC121" s="367"/>
      <c r="BD121" s="367">
        <v>-825866.97</v>
      </c>
      <c r="BE121" s="367"/>
      <c r="BF121" s="367"/>
      <c r="BG121" s="367"/>
      <c r="BH121" s="367">
        <v>-5237796.1500000004</v>
      </c>
      <c r="BI121" s="367"/>
      <c r="BJ121" s="367"/>
      <c r="BK121" s="367">
        <v>-445305.89</v>
      </c>
      <c r="BL121" s="367"/>
      <c r="BM121" s="369">
        <v>-5450594.3099999996</v>
      </c>
      <c r="BN121" s="369">
        <v>-212798.16</v>
      </c>
      <c r="BO121" s="369">
        <v>-5736219.6100000003</v>
      </c>
      <c r="BP121" s="370">
        <v>-285625.3</v>
      </c>
      <c r="BQ121" s="369">
        <v>-5977717.4900000002</v>
      </c>
      <c r="BR121" s="369">
        <v>-241497.88</v>
      </c>
      <c r="BS121" s="369">
        <v>-5621302.3099999996</v>
      </c>
      <c r="BT121" s="369">
        <v>356415.18</v>
      </c>
      <c r="BU121" s="369">
        <v>-5542783.3099999996</v>
      </c>
      <c r="BV121" s="371">
        <v>78519</v>
      </c>
    </row>
  </sheetData>
  <mergeCells count="789">
    <mergeCell ref="BK121:BL121"/>
    <mergeCell ref="AM121:AP121"/>
    <mergeCell ref="AQ121:AU121"/>
    <mergeCell ref="AV121:AY121"/>
    <mergeCell ref="AZ121:BC121"/>
    <mergeCell ref="BD121:BG121"/>
    <mergeCell ref="BH121:BJ121"/>
    <mergeCell ref="AQ120:AU120"/>
    <mergeCell ref="BD120:BG120"/>
    <mergeCell ref="A121:H121"/>
    <mergeCell ref="I121:M121"/>
    <mergeCell ref="N121:P121"/>
    <mergeCell ref="Q121:T121"/>
    <mergeCell ref="U121:Y121"/>
    <mergeCell ref="Z121:AD121"/>
    <mergeCell ref="AE121:AH121"/>
    <mergeCell ref="AI121:AL121"/>
    <mergeCell ref="A120:H120"/>
    <mergeCell ref="I120:M120"/>
    <mergeCell ref="N120:P120"/>
    <mergeCell ref="Q120:T120"/>
    <mergeCell ref="Z120:AD120"/>
    <mergeCell ref="AI120:AL120"/>
    <mergeCell ref="AQ119:AU119"/>
    <mergeCell ref="AV119:AY119"/>
    <mergeCell ref="AZ119:BC119"/>
    <mergeCell ref="BD119:BG119"/>
    <mergeCell ref="BH119:BJ119"/>
    <mergeCell ref="BK119:BL119"/>
    <mergeCell ref="BD118:BG118"/>
    <mergeCell ref="BH118:BJ118"/>
    <mergeCell ref="BK118:BL118"/>
    <mergeCell ref="A119:H119"/>
    <mergeCell ref="Q119:T119"/>
    <mergeCell ref="U119:Y119"/>
    <mergeCell ref="Z119:AD119"/>
    <mergeCell ref="AE119:AH119"/>
    <mergeCell ref="AI119:AL119"/>
    <mergeCell ref="AM119:AP119"/>
    <mergeCell ref="AE118:AH118"/>
    <mergeCell ref="AI118:AL118"/>
    <mergeCell ref="AM118:AP118"/>
    <mergeCell ref="AQ118:AU118"/>
    <mergeCell ref="AV118:AY118"/>
    <mergeCell ref="AZ118:BC118"/>
    <mergeCell ref="AZ117:BC117"/>
    <mergeCell ref="BD117:BG117"/>
    <mergeCell ref="BH117:BJ117"/>
    <mergeCell ref="BK117:BL117"/>
    <mergeCell ref="A118:H118"/>
    <mergeCell ref="I118:M118"/>
    <mergeCell ref="N118:P118"/>
    <mergeCell ref="Q118:T118"/>
    <mergeCell ref="U118:Y118"/>
    <mergeCell ref="Z118:AD118"/>
    <mergeCell ref="BK116:BL116"/>
    <mergeCell ref="A117:H117"/>
    <mergeCell ref="Q117:T117"/>
    <mergeCell ref="U117:Y117"/>
    <mergeCell ref="Z117:AD117"/>
    <mergeCell ref="AE117:AH117"/>
    <mergeCell ref="AI117:AL117"/>
    <mergeCell ref="AM117:AP117"/>
    <mergeCell ref="AQ117:AU117"/>
    <mergeCell ref="AV117:AY117"/>
    <mergeCell ref="AM116:AP116"/>
    <mergeCell ref="AQ116:AU116"/>
    <mergeCell ref="AV116:AY116"/>
    <mergeCell ref="AZ116:BC116"/>
    <mergeCell ref="BD116:BG116"/>
    <mergeCell ref="BH116:BJ116"/>
    <mergeCell ref="BK114:BL114"/>
    <mergeCell ref="A115:H115"/>
    <mergeCell ref="BH115:BJ115"/>
    <mergeCell ref="BK115:BL115"/>
    <mergeCell ref="A116:H116"/>
    <mergeCell ref="Q116:T116"/>
    <mergeCell ref="U116:Y116"/>
    <mergeCell ref="Z116:AD116"/>
    <mergeCell ref="AE116:AH116"/>
    <mergeCell ref="AI116:AL116"/>
    <mergeCell ref="AZ111:BC111"/>
    <mergeCell ref="BH111:BJ111"/>
    <mergeCell ref="A112:H112"/>
    <mergeCell ref="A113:H113"/>
    <mergeCell ref="A114:H114"/>
    <mergeCell ref="BH114:BJ114"/>
    <mergeCell ref="BH109:BJ109"/>
    <mergeCell ref="A110:H110"/>
    <mergeCell ref="A111:H111"/>
    <mergeCell ref="Q111:T111"/>
    <mergeCell ref="U111:Y111"/>
    <mergeCell ref="Z111:AD111"/>
    <mergeCell ref="AE111:AH111"/>
    <mergeCell ref="AI111:AL111"/>
    <mergeCell ref="AM111:AP111"/>
    <mergeCell ref="AQ111:AU111"/>
    <mergeCell ref="BK108:BL108"/>
    <mergeCell ref="A109:H109"/>
    <mergeCell ref="Q109:T109"/>
    <mergeCell ref="U109:Y109"/>
    <mergeCell ref="Z109:AD109"/>
    <mergeCell ref="AE109:AH109"/>
    <mergeCell ref="AI109:AL109"/>
    <mergeCell ref="AM109:AP109"/>
    <mergeCell ref="AQ109:AU109"/>
    <mergeCell ref="AZ109:BC109"/>
    <mergeCell ref="BK107:BL107"/>
    <mergeCell ref="A108:H108"/>
    <mergeCell ref="I108:M108"/>
    <mergeCell ref="N108:P108"/>
    <mergeCell ref="Q108:T108"/>
    <mergeCell ref="Z108:AD108"/>
    <mergeCell ref="AI108:AL108"/>
    <mergeCell ref="AQ108:AU108"/>
    <mergeCell ref="AZ108:BC108"/>
    <mergeCell ref="BH108:BJ108"/>
    <mergeCell ref="AZ106:BC106"/>
    <mergeCell ref="BH106:BJ106"/>
    <mergeCell ref="A107:H107"/>
    <mergeCell ref="Z107:AD107"/>
    <mergeCell ref="AE107:AH107"/>
    <mergeCell ref="AI107:AL107"/>
    <mergeCell ref="AQ107:AU107"/>
    <mergeCell ref="AZ107:BC107"/>
    <mergeCell ref="BD107:BG107"/>
    <mergeCell ref="BH107:BJ107"/>
    <mergeCell ref="BK103:BL103"/>
    <mergeCell ref="A104:H104"/>
    <mergeCell ref="BH104:BJ104"/>
    <mergeCell ref="BK104:BL104"/>
    <mergeCell ref="A105:H105"/>
    <mergeCell ref="A106:H106"/>
    <mergeCell ref="Z106:AD106"/>
    <mergeCell ref="AE106:AH106"/>
    <mergeCell ref="AI106:AL106"/>
    <mergeCell ref="AQ106:AU106"/>
    <mergeCell ref="BH102:BJ102"/>
    <mergeCell ref="A103:H103"/>
    <mergeCell ref="Z103:AD103"/>
    <mergeCell ref="AE103:AH103"/>
    <mergeCell ref="AI103:AL103"/>
    <mergeCell ref="AQ103:AU103"/>
    <mergeCell ref="AZ103:BC103"/>
    <mergeCell ref="A102:H102"/>
    <mergeCell ref="Z102:AD102"/>
    <mergeCell ref="AE102:AH102"/>
    <mergeCell ref="AI102:AL102"/>
    <mergeCell ref="AQ102:AU102"/>
    <mergeCell ref="AZ102:BC102"/>
    <mergeCell ref="AZ100:BC100"/>
    <mergeCell ref="BD100:BG100"/>
    <mergeCell ref="BH100:BJ100"/>
    <mergeCell ref="A101:H101"/>
    <mergeCell ref="AQ101:AU101"/>
    <mergeCell ref="AV101:AY101"/>
    <mergeCell ref="AZ101:BC101"/>
    <mergeCell ref="BD101:BG101"/>
    <mergeCell ref="BH101:BJ101"/>
    <mergeCell ref="AZ99:BC99"/>
    <mergeCell ref="BD99:BG99"/>
    <mergeCell ref="BH99:BJ99"/>
    <mergeCell ref="BK99:BL99"/>
    <mergeCell ref="A100:H100"/>
    <mergeCell ref="Z100:AD100"/>
    <mergeCell ref="AE100:AH100"/>
    <mergeCell ref="AM100:AP100"/>
    <mergeCell ref="AQ100:AU100"/>
    <mergeCell ref="AV100:AY100"/>
    <mergeCell ref="A99:H99"/>
    <mergeCell ref="Z99:AD99"/>
    <mergeCell ref="AE99:AH99"/>
    <mergeCell ref="AI99:AL99"/>
    <mergeCell ref="AQ99:AU99"/>
    <mergeCell ref="AV99:AY99"/>
    <mergeCell ref="AZ97:BC97"/>
    <mergeCell ref="BH97:BJ97"/>
    <mergeCell ref="A98:H98"/>
    <mergeCell ref="AI98:AL98"/>
    <mergeCell ref="AM98:AP98"/>
    <mergeCell ref="AQ98:AU98"/>
    <mergeCell ref="AZ98:BC98"/>
    <mergeCell ref="BD98:BG98"/>
    <mergeCell ref="BH98:BJ98"/>
    <mergeCell ref="A96:H96"/>
    <mergeCell ref="A97:H97"/>
    <mergeCell ref="Z97:AD97"/>
    <mergeCell ref="AE97:AH97"/>
    <mergeCell ref="AI97:AL97"/>
    <mergeCell ref="AQ97:AU97"/>
    <mergeCell ref="AV94:AY94"/>
    <mergeCell ref="AZ94:BC94"/>
    <mergeCell ref="BD94:BG94"/>
    <mergeCell ref="BK94:BL94"/>
    <mergeCell ref="A95:H95"/>
    <mergeCell ref="BH95:BJ95"/>
    <mergeCell ref="BK95:BL95"/>
    <mergeCell ref="AZ93:BC93"/>
    <mergeCell ref="BH93:BJ93"/>
    <mergeCell ref="BK93:BL93"/>
    <mergeCell ref="A94:H94"/>
    <mergeCell ref="Q94:T94"/>
    <mergeCell ref="U94:Y94"/>
    <mergeCell ref="Z94:AD94"/>
    <mergeCell ref="AE94:AH94"/>
    <mergeCell ref="AI94:AL94"/>
    <mergeCell ref="AQ94:AU94"/>
    <mergeCell ref="AZ92:BC92"/>
    <mergeCell ref="BD92:BG92"/>
    <mergeCell ref="BK92:BL92"/>
    <mergeCell ref="A93:H93"/>
    <mergeCell ref="I93:M93"/>
    <mergeCell ref="N93:P93"/>
    <mergeCell ref="Q93:T93"/>
    <mergeCell ref="Z93:AD93"/>
    <mergeCell ref="AI93:AL93"/>
    <mergeCell ref="AQ93:AU93"/>
    <mergeCell ref="BK90:BL90"/>
    <mergeCell ref="A91:H91"/>
    <mergeCell ref="AI91:AL91"/>
    <mergeCell ref="AM91:AP91"/>
    <mergeCell ref="AV91:AY91"/>
    <mergeCell ref="A92:H92"/>
    <mergeCell ref="AI92:AL92"/>
    <mergeCell ref="AM92:AP92"/>
    <mergeCell ref="AQ92:AU92"/>
    <mergeCell ref="AV92:AY92"/>
    <mergeCell ref="AM90:AP90"/>
    <mergeCell ref="AQ90:AU90"/>
    <mergeCell ref="AV90:AY90"/>
    <mergeCell ref="AZ90:BC90"/>
    <mergeCell ref="BD90:BG90"/>
    <mergeCell ref="BH90:BJ90"/>
    <mergeCell ref="BH89:BJ89"/>
    <mergeCell ref="BK89:BL89"/>
    <mergeCell ref="A90:H90"/>
    <mergeCell ref="I90:M90"/>
    <mergeCell ref="N90:P90"/>
    <mergeCell ref="Q90:T90"/>
    <mergeCell ref="U90:Y90"/>
    <mergeCell ref="Z90:AD90"/>
    <mergeCell ref="AE90:AH90"/>
    <mergeCell ref="AI90:AL90"/>
    <mergeCell ref="AI89:AL89"/>
    <mergeCell ref="AM89:AP89"/>
    <mergeCell ref="AQ89:AU89"/>
    <mergeCell ref="AV89:AY89"/>
    <mergeCell ref="AZ89:BC89"/>
    <mergeCell ref="BD89:BG89"/>
    <mergeCell ref="A88:H88"/>
    <mergeCell ref="A89:H89"/>
    <mergeCell ref="Q89:T89"/>
    <mergeCell ref="U89:Y89"/>
    <mergeCell ref="Z89:AD89"/>
    <mergeCell ref="AE89:AH89"/>
    <mergeCell ref="AQ87:AU87"/>
    <mergeCell ref="AV87:AY87"/>
    <mergeCell ref="AZ87:BC87"/>
    <mergeCell ref="BD87:BG87"/>
    <mergeCell ref="BH87:BJ87"/>
    <mergeCell ref="BK87:BL87"/>
    <mergeCell ref="A87:H87"/>
    <mergeCell ref="Q87:T87"/>
    <mergeCell ref="U87:Y87"/>
    <mergeCell ref="Z87:AD87"/>
    <mergeCell ref="AI87:AL87"/>
    <mergeCell ref="AM87:AP87"/>
    <mergeCell ref="BK85:BL85"/>
    <mergeCell ref="A86:H86"/>
    <mergeCell ref="Q86:T86"/>
    <mergeCell ref="U86:Y86"/>
    <mergeCell ref="Z86:AD86"/>
    <mergeCell ref="AE86:AH86"/>
    <mergeCell ref="AI86:AL86"/>
    <mergeCell ref="AQ86:AU86"/>
    <mergeCell ref="AZ86:BC86"/>
    <mergeCell ref="BH86:BJ86"/>
    <mergeCell ref="AM85:AP85"/>
    <mergeCell ref="AQ85:AU85"/>
    <mergeCell ref="AV85:AY85"/>
    <mergeCell ref="AZ85:BC85"/>
    <mergeCell ref="BD85:BG85"/>
    <mergeCell ref="BH85:BJ85"/>
    <mergeCell ref="A84:H84"/>
    <mergeCell ref="AZ84:BC84"/>
    <mergeCell ref="BD84:BG84"/>
    <mergeCell ref="BH84:BJ84"/>
    <mergeCell ref="A85:H85"/>
    <mergeCell ref="Q85:T85"/>
    <mergeCell ref="U85:Y85"/>
    <mergeCell ref="Z85:AD85"/>
    <mergeCell ref="AE85:AH85"/>
    <mergeCell ref="AI85:AL85"/>
    <mergeCell ref="A82:H82"/>
    <mergeCell ref="AZ82:BC82"/>
    <mergeCell ref="BD82:BG82"/>
    <mergeCell ref="BH82:BJ82"/>
    <mergeCell ref="A83:H83"/>
    <mergeCell ref="AZ83:BC83"/>
    <mergeCell ref="BD83:BG83"/>
    <mergeCell ref="BH83:BJ83"/>
    <mergeCell ref="A80:H80"/>
    <mergeCell ref="AZ80:BC80"/>
    <mergeCell ref="BD80:BG80"/>
    <mergeCell ref="BH80:BJ80"/>
    <mergeCell ref="A81:H81"/>
    <mergeCell ref="AZ81:BC81"/>
    <mergeCell ref="BD81:BG81"/>
    <mergeCell ref="BH81:BJ81"/>
    <mergeCell ref="A77:H77"/>
    <mergeCell ref="A78:H78"/>
    <mergeCell ref="AZ78:BC78"/>
    <mergeCell ref="BD78:BG78"/>
    <mergeCell ref="BH78:BJ78"/>
    <mergeCell ref="A79:H79"/>
    <mergeCell ref="AZ79:BC79"/>
    <mergeCell ref="BD79:BG79"/>
    <mergeCell ref="BH79:BJ79"/>
    <mergeCell ref="A74:H74"/>
    <mergeCell ref="AZ74:BC74"/>
    <mergeCell ref="BD74:BG74"/>
    <mergeCell ref="BH74:BJ74"/>
    <mergeCell ref="A75:H75"/>
    <mergeCell ref="A76:H76"/>
    <mergeCell ref="AZ76:BC76"/>
    <mergeCell ref="BD76:BG76"/>
    <mergeCell ref="BH76:BJ76"/>
    <mergeCell ref="AQ73:AU73"/>
    <mergeCell ref="AV73:AY73"/>
    <mergeCell ref="AZ73:BC73"/>
    <mergeCell ref="BD73:BG73"/>
    <mergeCell ref="BH73:BJ73"/>
    <mergeCell ref="BK73:BL73"/>
    <mergeCell ref="AZ71:BC71"/>
    <mergeCell ref="BD71:BG71"/>
    <mergeCell ref="BH71:BJ71"/>
    <mergeCell ref="BK71:BL71"/>
    <mergeCell ref="A72:H72"/>
    <mergeCell ref="A73:H73"/>
    <mergeCell ref="Z73:AD73"/>
    <mergeCell ref="AE73:AH73"/>
    <mergeCell ref="AI73:AL73"/>
    <mergeCell ref="AM73:AP73"/>
    <mergeCell ref="BK70:BL70"/>
    <mergeCell ref="A71:H71"/>
    <mergeCell ref="Q71:T71"/>
    <mergeCell ref="U71:Y71"/>
    <mergeCell ref="Z71:AD71"/>
    <mergeCell ref="AE71:AH71"/>
    <mergeCell ref="AI71:AL71"/>
    <mergeCell ref="AM71:AP71"/>
    <mergeCell ref="AQ71:AU71"/>
    <mergeCell ref="AV71:AY71"/>
    <mergeCell ref="AM70:AP70"/>
    <mergeCell ref="AQ70:AU70"/>
    <mergeCell ref="AV70:AY70"/>
    <mergeCell ref="AZ70:BC70"/>
    <mergeCell ref="BD70:BG70"/>
    <mergeCell ref="BH70:BJ70"/>
    <mergeCell ref="AZ69:BC69"/>
    <mergeCell ref="BD69:BG69"/>
    <mergeCell ref="BH69:BJ69"/>
    <mergeCell ref="BK69:BL69"/>
    <mergeCell ref="A70:H70"/>
    <mergeCell ref="Q70:T70"/>
    <mergeCell ref="U70:Y70"/>
    <mergeCell ref="Z70:AD70"/>
    <mergeCell ref="AE70:AH70"/>
    <mergeCell ref="AI70:AL70"/>
    <mergeCell ref="BK68:BL68"/>
    <mergeCell ref="A69:H69"/>
    <mergeCell ref="Q69:T69"/>
    <mergeCell ref="U69:Y69"/>
    <mergeCell ref="Z69:AD69"/>
    <mergeCell ref="AE69:AH69"/>
    <mergeCell ref="AI69:AL69"/>
    <mergeCell ref="AM69:AP69"/>
    <mergeCell ref="AQ69:AU69"/>
    <mergeCell ref="AV69:AY69"/>
    <mergeCell ref="AM68:AP68"/>
    <mergeCell ref="AQ68:AU68"/>
    <mergeCell ref="AV68:AY68"/>
    <mergeCell ref="AZ68:BC68"/>
    <mergeCell ref="BD68:BG68"/>
    <mergeCell ref="BH68:BJ68"/>
    <mergeCell ref="BH67:BJ67"/>
    <mergeCell ref="BK67:BL67"/>
    <mergeCell ref="A68:H68"/>
    <mergeCell ref="I68:M68"/>
    <mergeCell ref="N68:P68"/>
    <mergeCell ref="Q68:T68"/>
    <mergeCell ref="U68:Y68"/>
    <mergeCell ref="Z68:AD68"/>
    <mergeCell ref="AE68:AH68"/>
    <mergeCell ref="AI68:AL68"/>
    <mergeCell ref="AI67:AL67"/>
    <mergeCell ref="AM67:AP67"/>
    <mergeCell ref="AQ67:AU67"/>
    <mergeCell ref="AV67:AY67"/>
    <mergeCell ref="AZ67:BC67"/>
    <mergeCell ref="BD67:BG67"/>
    <mergeCell ref="BD66:BG66"/>
    <mergeCell ref="BH66:BJ66"/>
    <mergeCell ref="BK66:BL66"/>
    <mergeCell ref="A67:H67"/>
    <mergeCell ref="I67:M67"/>
    <mergeCell ref="N67:P67"/>
    <mergeCell ref="Q67:T67"/>
    <mergeCell ref="U67:Y67"/>
    <mergeCell ref="Z67:AD67"/>
    <mergeCell ref="AE67:AH67"/>
    <mergeCell ref="AE66:AH66"/>
    <mergeCell ref="AI66:AL66"/>
    <mergeCell ref="AM66:AP66"/>
    <mergeCell ref="AQ66:AU66"/>
    <mergeCell ref="AV66:AY66"/>
    <mergeCell ref="AZ66:BC66"/>
    <mergeCell ref="A66:H66"/>
    <mergeCell ref="I66:M66"/>
    <mergeCell ref="N66:P66"/>
    <mergeCell ref="Q66:T66"/>
    <mergeCell ref="U66:Y66"/>
    <mergeCell ref="Z66:AD66"/>
    <mergeCell ref="BH64:BJ64"/>
    <mergeCell ref="A65:H65"/>
    <mergeCell ref="Z65:AD65"/>
    <mergeCell ref="AE65:AH65"/>
    <mergeCell ref="AI65:AL65"/>
    <mergeCell ref="AQ65:AU65"/>
    <mergeCell ref="AZ65:BC65"/>
    <mergeCell ref="BD65:BG65"/>
    <mergeCell ref="BH65:BJ65"/>
    <mergeCell ref="BD63:BG63"/>
    <mergeCell ref="BH63:BJ63"/>
    <mergeCell ref="BK63:BL63"/>
    <mergeCell ref="A64:H64"/>
    <mergeCell ref="Z64:AD64"/>
    <mergeCell ref="AE64:AH64"/>
    <mergeCell ref="AI64:AL64"/>
    <mergeCell ref="AQ64:AU64"/>
    <mergeCell ref="AZ64:BC64"/>
    <mergeCell ref="BD64:BG64"/>
    <mergeCell ref="AE63:AH63"/>
    <mergeCell ref="AI63:AL63"/>
    <mergeCell ref="AM63:AP63"/>
    <mergeCell ref="AQ63:AU63"/>
    <mergeCell ref="AV63:AY63"/>
    <mergeCell ref="AZ63:BC63"/>
    <mergeCell ref="AZ62:BC62"/>
    <mergeCell ref="BD62:BG62"/>
    <mergeCell ref="BH62:BJ62"/>
    <mergeCell ref="BK62:BL62"/>
    <mergeCell ref="A63:H63"/>
    <mergeCell ref="I63:M63"/>
    <mergeCell ref="N63:P63"/>
    <mergeCell ref="Q63:T63"/>
    <mergeCell ref="U63:Y63"/>
    <mergeCell ref="Z63:AD63"/>
    <mergeCell ref="Z62:AD62"/>
    <mergeCell ref="AE62:AH62"/>
    <mergeCell ref="AI62:AL62"/>
    <mergeCell ref="AM62:AP62"/>
    <mergeCell ref="AQ62:AU62"/>
    <mergeCell ref="AV62:AY62"/>
    <mergeCell ref="BD60:BG60"/>
    <mergeCell ref="A61:H61"/>
    <mergeCell ref="Z61:AD61"/>
    <mergeCell ref="AE61:AH61"/>
    <mergeCell ref="AM61:AP61"/>
    <mergeCell ref="A62:H62"/>
    <mergeCell ref="I62:M62"/>
    <mergeCell ref="N62:P62"/>
    <mergeCell ref="Q62:T62"/>
    <mergeCell ref="U62:Y62"/>
    <mergeCell ref="BK58:BL58"/>
    <mergeCell ref="A59:H59"/>
    <mergeCell ref="AZ59:BC59"/>
    <mergeCell ref="BD59:BG59"/>
    <mergeCell ref="BK59:BL59"/>
    <mergeCell ref="A60:H60"/>
    <mergeCell ref="AI60:AL60"/>
    <mergeCell ref="AM60:AP60"/>
    <mergeCell ref="AQ60:AU60"/>
    <mergeCell ref="AV60:AY60"/>
    <mergeCell ref="BH57:BJ57"/>
    <mergeCell ref="A58:H58"/>
    <mergeCell ref="Z58:AD58"/>
    <mergeCell ref="AE58:AH58"/>
    <mergeCell ref="AI58:AL58"/>
    <mergeCell ref="AM58:AP58"/>
    <mergeCell ref="AQ58:AU58"/>
    <mergeCell ref="AV58:AY58"/>
    <mergeCell ref="AZ58:BC58"/>
    <mergeCell ref="BD58:BG58"/>
    <mergeCell ref="A57:H57"/>
    <mergeCell ref="AI57:AL57"/>
    <mergeCell ref="AM57:AP57"/>
    <mergeCell ref="AQ57:AU57"/>
    <mergeCell ref="AV57:AY57"/>
    <mergeCell ref="AZ57:BC57"/>
    <mergeCell ref="AZ55:BC55"/>
    <mergeCell ref="BH55:BJ55"/>
    <mergeCell ref="A56:H56"/>
    <mergeCell ref="Z56:AD56"/>
    <mergeCell ref="AE56:AH56"/>
    <mergeCell ref="AI56:AL56"/>
    <mergeCell ref="AM56:AP56"/>
    <mergeCell ref="AQ56:AU56"/>
    <mergeCell ref="AZ56:BC56"/>
    <mergeCell ref="BH56:BJ56"/>
    <mergeCell ref="Z55:AD55"/>
    <mergeCell ref="AE55:AH55"/>
    <mergeCell ref="AI55:AL55"/>
    <mergeCell ref="AM55:AP55"/>
    <mergeCell ref="AQ55:AU55"/>
    <mergeCell ref="AV55:AY55"/>
    <mergeCell ref="A50:H50"/>
    <mergeCell ref="A51:H51"/>
    <mergeCell ref="A52:H52"/>
    <mergeCell ref="A53:H53"/>
    <mergeCell ref="A54:H54"/>
    <mergeCell ref="A55:H55"/>
    <mergeCell ref="A46:H46"/>
    <mergeCell ref="BH46:BJ46"/>
    <mergeCell ref="BK46:BL46"/>
    <mergeCell ref="A47:H47"/>
    <mergeCell ref="A48:H48"/>
    <mergeCell ref="A49:H49"/>
    <mergeCell ref="AQ49:AU49"/>
    <mergeCell ref="AV49:AY49"/>
    <mergeCell ref="BD49:BG49"/>
    <mergeCell ref="BK43:BL43"/>
    <mergeCell ref="A44:H44"/>
    <mergeCell ref="AQ44:AU44"/>
    <mergeCell ref="AV44:AY44"/>
    <mergeCell ref="BD44:BG44"/>
    <mergeCell ref="A45:H45"/>
    <mergeCell ref="AQ45:AU45"/>
    <mergeCell ref="AV45:AY45"/>
    <mergeCell ref="BD45:BG45"/>
    <mergeCell ref="BK41:BL41"/>
    <mergeCell ref="A42:H42"/>
    <mergeCell ref="AZ42:BC42"/>
    <mergeCell ref="BD42:BG42"/>
    <mergeCell ref="BK42:BL42"/>
    <mergeCell ref="A43:H43"/>
    <mergeCell ref="AQ43:AU43"/>
    <mergeCell ref="AV43:AY43"/>
    <mergeCell ref="BD43:BG43"/>
    <mergeCell ref="BH43:BJ43"/>
    <mergeCell ref="AI41:AL41"/>
    <mergeCell ref="AM41:AP41"/>
    <mergeCell ref="AQ41:AU41"/>
    <mergeCell ref="AV41:AY41"/>
    <mergeCell ref="AZ41:BC41"/>
    <mergeCell ref="BD41:BG41"/>
    <mergeCell ref="AQ40:AU40"/>
    <mergeCell ref="AV40:AY40"/>
    <mergeCell ref="AZ40:BC40"/>
    <mergeCell ref="BD40:BG40"/>
    <mergeCell ref="BK40:BL40"/>
    <mergeCell ref="A41:H41"/>
    <mergeCell ref="Q41:T41"/>
    <mergeCell ref="U41:Y41"/>
    <mergeCell ref="Z41:AD41"/>
    <mergeCell ref="AE41:AH41"/>
    <mergeCell ref="BD39:BG39"/>
    <mergeCell ref="BH39:BJ39"/>
    <mergeCell ref="BK39:BL39"/>
    <mergeCell ref="A40:H40"/>
    <mergeCell ref="Q40:T40"/>
    <mergeCell ref="U40:Y40"/>
    <mergeCell ref="Z40:AD40"/>
    <mergeCell ref="AE40:AH40"/>
    <mergeCell ref="AI40:AL40"/>
    <mergeCell ref="AM40:AP40"/>
    <mergeCell ref="AE39:AH39"/>
    <mergeCell ref="AI39:AL39"/>
    <mergeCell ref="AM39:AP39"/>
    <mergeCell ref="AQ39:AU39"/>
    <mergeCell ref="AV39:AY39"/>
    <mergeCell ref="AZ39:BC39"/>
    <mergeCell ref="BK35:BL35"/>
    <mergeCell ref="A36:H36"/>
    <mergeCell ref="A37:H37"/>
    <mergeCell ref="A38:H38"/>
    <mergeCell ref="A39:H39"/>
    <mergeCell ref="I39:M39"/>
    <mergeCell ref="N39:P39"/>
    <mergeCell ref="Q39:T39"/>
    <mergeCell ref="U39:Y39"/>
    <mergeCell ref="Z39:AD39"/>
    <mergeCell ref="A33:H33"/>
    <mergeCell ref="A34:H34"/>
    <mergeCell ref="A35:H35"/>
    <mergeCell ref="AZ35:BC35"/>
    <mergeCell ref="BD35:BG35"/>
    <mergeCell ref="BH35:BJ35"/>
    <mergeCell ref="BH31:BJ31"/>
    <mergeCell ref="BK31:BL31"/>
    <mergeCell ref="A32:H32"/>
    <mergeCell ref="AI32:AL32"/>
    <mergeCell ref="AM32:AP32"/>
    <mergeCell ref="AQ32:AU32"/>
    <mergeCell ref="AV32:AY32"/>
    <mergeCell ref="AZ32:BC32"/>
    <mergeCell ref="BH32:BJ32"/>
    <mergeCell ref="BK32:BL32"/>
    <mergeCell ref="BD30:BG30"/>
    <mergeCell ref="BH30:BJ30"/>
    <mergeCell ref="BK30:BL30"/>
    <mergeCell ref="A31:H31"/>
    <mergeCell ref="AI31:AL31"/>
    <mergeCell ref="AM31:AP31"/>
    <mergeCell ref="AQ31:AU31"/>
    <mergeCell ref="AV31:AY31"/>
    <mergeCell ref="AZ31:BC31"/>
    <mergeCell ref="BD31:BG31"/>
    <mergeCell ref="AV29:AY29"/>
    <mergeCell ref="AZ29:BC29"/>
    <mergeCell ref="BD29:BG29"/>
    <mergeCell ref="BK29:BL29"/>
    <mergeCell ref="A30:H30"/>
    <mergeCell ref="AI30:AL30"/>
    <mergeCell ref="AM30:AP30"/>
    <mergeCell ref="AQ30:AU30"/>
    <mergeCell ref="AV30:AY30"/>
    <mergeCell ref="AZ30:BC30"/>
    <mergeCell ref="AZ28:BC28"/>
    <mergeCell ref="BD28:BG28"/>
    <mergeCell ref="BK28:BL28"/>
    <mergeCell ref="A29:H29"/>
    <mergeCell ref="Q29:T29"/>
    <mergeCell ref="U29:Y29"/>
    <mergeCell ref="AE29:AH29"/>
    <mergeCell ref="AI29:AL29"/>
    <mergeCell ref="AM29:AP29"/>
    <mergeCell ref="AQ29:AU29"/>
    <mergeCell ref="BH27:BJ27"/>
    <mergeCell ref="BK27:BL27"/>
    <mergeCell ref="A28:H28"/>
    <mergeCell ref="Q28:T28"/>
    <mergeCell ref="U28:Y28"/>
    <mergeCell ref="AE28:AH28"/>
    <mergeCell ref="AI28:AL28"/>
    <mergeCell ref="AM28:AP28"/>
    <mergeCell ref="AQ28:AU28"/>
    <mergeCell ref="AV28:AY28"/>
    <mergeCell ref="BK25:BL25"/>
    <mergeCell ref="A26:H26"/>
    <mergeCell ref="A27:H27"/>
    <mergeCell ref="Z27:AD27"/>
    <mergeCell ref="AE27:AH27"/>
    <mergeCell ref="AI27:AL27"/>
    <mergeCell ref="AM27:AP27"/>
    <mergeCell ref="AV27:AY27"/>
    <mergeCell ref="AZ27:BC27"/>
    <mergeCell ref="BD27:BG27"/>
    <mergeCell ref="BK24:BL24"/>
    <mergeCell ref="A25:H25"/>
    <mergeCell ref="Z25:AD25"/>
    <mergeCell ref="AE25:AH25"/>
    <mergeCell ref="AI25:AL25"/>
    <mergeCell ref="AM25:AP25"/>
    <mergeCell ref="AV25:AY25"/>
    <mergeCell ref="AZ25:BC25"/>
    <mergeCell ref="BD25:BG25"/>
    <mergeCell ref="BH25:BJ25"/>
    <mergeCell ref="AM24:AP24"/>
    <mergeCell ref="AQ24:AU24"/>
    <mergeCell ref="AV24:AY24"/>
    <mergeCell ref="AZ24:BC24"/>
    <mergeCell ref="BD24:BG24"/>
    <mergeCell ref="BH24:BJ24"/>
    <mergeCell ref="AZ23:BC23"/>
    <mergeCell ref="BD23:BG23"/>
    <mergeCell ref="BH23:BJ23"/>
    <mergeCell ref="BK23:BL23"/>
    <mergeCell ref="A24:H24"/>
    <mergeCell ref="Q24:T24"/>
    <mergeCell ref="U24:Y24"/>
    <mergeCell ref="Z24:AD24"/>
    <mergeCell ref="AE24:AH24"/>
    <mergeCell ref="AI24:AL24"/>
    <mergeCell ref="Z23:AD23"/>
    <mergeCell ref="AE23:AH23"/>
    <mergeCell ref="AI23:AL23"/>
    <mergeCell ref="AM23:AP23"/>
    <mergeCell ref="AQ23:AU23"/>
    <mergeCell ref="AV23:AY23"/>
    <mergeCell ref="BD20:BG20"/>
    <mergeCell ref="BH20:BJ20"/>
    <mergeCell ref="BK20:BL20"/>
    <mergeCell ref="A21:H21"/>
    <mergeCell ref="A22:H22"/>
    <mergeCell ref="A23:H23"/>
    <mergeCell ref="I23:M23"/>
    <mergeCell ref="N23:P23"/>
    <mergeCell ref="Q23:T23"/>
    <mergeCell ref="U23:Y23"/>
    <mergeCell ref="A20:H20"/>
    <mergeCell ref="AI20:AL20"/>
    <mergeCell ref="AM20:AP20"/>
    <mergeCell ref="AQ20:AU20"/>
    <mergeCell ref="AV20:AY20"/>
    <mergeCell ref="AZ20:BC20"/>
    <mergeCell ref="BK18:BL18"/>
    <mergeCell ref="A19:H19"/>
    <mergeCell ref="AI19:AL19"/>
    <mergeCell ref="AM19:AP19"/>
    <mergeCell ref="AQ19:AU19"/>
    <mergeCell ref="AV19:AY19"/>
    <mergeCell ref="AZ19:BC19"/>
    <mergeCell ref="BD19:BG19"/>
    <mergeCell ref="BH19:BJ19"/>
    <mergeCell ref="BK19:BL19"/>
    <mergeCell ref="BH17:BJ17"/>
    <mergeCell ref="BK17:BL17"/>
    <mergeCell ref="A18:H18"/>
    <mergeCell ref="AI18:AL18"/>
    <mergeCell ref="AM18:AP18"/>
    <mergeCell ref="AQ18:AU18"/>
    <mergeCell ref="AV18:AY18"/>
    <mergeCell ref="AZ18:BC18"/>
    <mergeCell ref="BD18:BG18"/>
    <mergeCell ref="BH18:BJ18"/>
    <mergeCell ref="BD16:BG16"/>
    <mergeCell ref="BH16:BJ16"/>
    <mergeCell ref="BK16:BL16"/>
    <mergeCell ref="A17:H17"/>
    <mergeCell ref="AI17:AL17"/>
    <mergeCell ref="AM17:AP17"/>
    <mergeCell ref="AQ17:AU17"/>
    <mergeCell ref="AV17:AY17"/>
    <mergeCell ref="AZ17:BC17"/>
    <mergeCell ref="BD17:BG17"/>
    <mergeCell ref="AE16:AH16"/>
    <mergeCell ref="AI16:AL16"/>
    <mergeCell ref="AM16:AP16"/>
    <mergeCell ref="AQ16:AU16"/>
    <mergeCell ref="AV16:AY16"/>
    <mergeCell ref="AZ16:BC16"/>
    <mergeCell ref="A16:H16"/>
    <mergeCell ref="I16:M16"/>
    <mergeCell ref="N16:P16"/>
    <mergeCell ref="Q16:T16"/>
    <mergeCell ref="U16:Y16"/>
    <mergeCell ref="Z16:AD16"/>
    <mergeCell ref="BS12:BS15"/>
    <mergeCell ref="BT12:BT15"/>
    <mergeCell ref="BU12:BU15"/>
    <mergeCell ref="BV12:BV15"/>
    <mergeCell ref="A13:H13"/>
    <mergeCell ref="A14:H14"/>
    <mergeCell ref="A15:H15"/>
    <mergeCell ref="BM12:BM15"/>
    <mergeCell ref="BN12:BN15"/>
    <mergeCell ref="BO12:BO15"/>
    <mergeCell ref="BP12:BP15"/>
    <mergeCell ref="BQ12:BQ15"/>
    <mergeCell ref="BR12:BR15"/>
    <mergeCell ref="AQ12:AU15"/>
    <mergeCell ref="AV12:AY15"/>
    <mergeCell ref="AZ12:BC15"/>
    <mergeCell ref="BD12:BG15"/>
    <mergeCell ref="BH12:BJ15"/>
    <mergeCell ref="BK12:BL15"/>
    <mergeCell ref="BU11:BV11"/>
    <mergeCell ref="A12:H12"/>
    <mergeCell ref="I12:M15"/>
    <mergeCell ref="N12:P15"/>
    <mergeCell ref="Q12:T15"/>
    <mergeCell ref="U12:Y15"/>
    <mergeCell ref="Z12:AD15"/>
    <mergeCell ref="AE12:AH15"/>
    <mergeCell ref="AI12:AL15"/>
    <mergeCell ref="AM12:AP15"/>
    <mergeCell ref="AZ11:BG11"/>
    <mergeCell ref="BH11:BL11"/>
    <mergeCell ref="BM11:BN11"/>
    <mergeCell ref="BO11:BP11"/>
    <mergeCell ref="BQ11:BR11"/>
    <mergeCell ref="BS11:BT11"/>
    <mergeCell ref="A11:H11"/>
    <mergeCell ref="I11:P11"/>
    <mergeCell ref="Q11:Y11"/>
    <mergeCell ref="Z11:AH11"/>
    <mergeCell ref="AI11:AP11"/>
    <mergeCell ref="AQ11:AY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одр</vt:lpstr>
      <vt:lpstr>проекты</vt:lpstr>
      <vt:lpstr>баланс</vt:lpstr>
      <vt:lpstr>упр баланс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2014-12-01T14:20:56Z</dcterms:modified>
</cp:coreProperties>
</file>