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9875" windowHeight="9750" activeTab="1"/>
  </bookViews>
  <sheets>
    <sheet name="Формулы и переменные" sheetId="1" r:id="rId1"/>
    <sheet name="Пример" sheetId="2" r:id="rId2"/>
    <sheet name="Ещё примеры" sheetId="3" r:id="rId3"/>
  </sheets>
  <calcPr calcId="145621"/>
</workbook>
</file>

<file path=xl/calcChain.xml><?xml version="1.0" encoding="utf-8"?>
<calcChain xmlns="http://schemas.openxmlformats.org/spreadsheetml/2006/main">
  <c r="N29" i="2" l="1"/>
  <c r="N28" i="2"/>
  <c r="M27" i="2" l="1"/>
  <c r="N27" i="2"/>
  <c r="M28" i="2"/>
  <c r="M29" i="2"/>
  <c r="M38" i="2"/>
  <c r="J52" i="2" l="1"/>
  <c r="H60" i="2"/>
  <c r="G60" i="2"/>
  <c r="H61" i="2"/>
  <c r="H62" i="2"/>
  <c r="G61" i="2"/>
  <c r="G62" i="2"/>
  <c r="J63" i="2"/>
  <c r="J64" i="2"/>
  <c r="J62" i="2" s="1"/>
  <c r="J61" i="2" s="1"/>
  <c r="J60" i="2" s="1"/>
  <c r="I64" i="2"/>
  <c r="H64" i="2"/>
  <c r="H63" i="2"/>
  <c r="G64" i="2"/>
  <c r="G63" i="2"/>
  <c r="G39" i="2"/>
  <c r="G51" i="2" s="1"/>
  <c r="G50" i="2" s="1"/>
  <c r="G49" i="2" s="1"/>
  <c r="G48" i="2" s="1"/>
  <c r="I40" i="2"/>
  <c r="C72" i="1"/>
  <c r="K37" i="2"/>
  <c r="H52" i="2"/>
  <c r="G52" i="2"/>
  <c r="G38" i="2"/>
  <c r="G37" i="2" s="1"/>
  <c r="K52" i="2" l="1"/>
  <c r="J50" i="2"/>
  <c r="J49" i="2" s="1"/>
  <c r="J48" i="2" s="1"/>
  <c r="I26" i="2"/>
  <c r="K26" i="2"/>
  <c r="M26" i="2"/>
  <c r="N26" i="2"/>
  <c r="G26" i="2"/>
  <c r="L38" i="2"/>
  <c r="K38" i="2"/>
  <c r="J38" i="2"/>
  <c r="H39" i="2"/>
  <c r="L39" i="2"/>
  <c r="G28" i="2"/>
  <c r="H38" i="2" l="1"/>
  <c r="I39" i="2"/>
  <c r="H51" i="2" s="1"/>
  <c r="H50" i="2" s="1"/>
  <c r="H49" i="2" s="1"/>
  <c r="H48" i="2" s="1"/>
  <c r="I38" i="2"/>
  <c r="D4" i="3"/>
  <c r="E4" i="3"/>
  <c r="G4" i="3"/>
  <c r="I4" i="3"/>
  <c r="J4" i="3"/>
  <c r="C4" i="3"/>
  <c r="I27" i="2"/>
  <c r="I29" i="2"/>
  <c r="I28" i="2"/>
  <c r="L27" i="2"/>
  <c r="L29" i="2"/>
  <c r="L28" i="2"/>
  <c r="K27" i="2"/>
  <c r="J27" i="2"/>
  <c r="H28" i="2"/>
  <c r="G29" i="2"/>
  <c r="G27" i="2" s="1"/>
  <c r="I37" i="2" l="1"/>
  <c r="N39" i="2"/>
  <c r="N38" i="2" s="1"/>
  <c r="N37" i="2" s="1"/>
  <c r="H29" i="2"/>
  <c r="H27" i="2" s="1"/>
  <c r="I50" i="2" l="1"/>
  <c r="M37" i="2"/>
  <c r="I49" i="2" l="1"/>
  <c r="I48" i="2" s="1"/>
  <c r="K50" i="2"/>
  <c r="K49" i="2" s="1"/>
  <c r="K48" i="2" s="1"/>
</calcChain>
</file>

<file path=xl/sharedStrings.xml><?xml version="1.0" encoding="utf-8"?>
<sst xmlns="http://schemas.openxmlformats.org/spreadsheetml/2006/main" count="280" uniqueCount="196">
  <si>
    <t>Дата/проект</t>
  </si>
  <si>
    <t>Доля начальника</t>
  </si>
  <si>
    <t>Проект 1</t>
  </si>
  <si>
    <t>Проект 2</t>
  </si>
  <si>
    <t>ПЕРЕМЕННЫЕ:</t>
  </si>
  <si>
    <t>n – натуральное положительное число, характеризует номер проекта (каждый новый проект получает свой уникальный порядковый номер)</t>
  </si>
  <si>
    <t>f – натуральное положительное число характеризующее порядковый номер результата внутри проекта</t>
  </si>
  <si>
    <t>d – натуральное положительное число характеризующее порядковый номер промежутка внутри проекта</t>
  </si>
  <si>
    <t>j – уникальный номер сотрудника (натуральное положительное число)</t>
  </si>
  <si>
    <r>
      <t xml:space="preserve">Доля сотрудника – </t>
    </r>
    <r>
      <rPr>
        <b/>
        <sz val="12"/>
        <color theme="1"/>
        <rFont val="Calibri"/>
        <family val="2"/>
        <charset val="204"/>
        <scheme val="minor"/>
      </rPr>
      <t>shareW</t>
    </r>
  </si>
  <si>
    <r>
      <t xml:space="preserve">Доля начальника – </t>
    </r>
    <r>
      <rPr>
        <b/>
        <sz val="12"/>
        <color theme="1"/>
        <rFont val="Calibri"/>
        <family val="2"/>
        <charset val="204"/>
        <scheme val="minor"/>
      </rPr>
      <t>shareM</t>
    </r>
  </si>
  <si>
    <r>
      <t xml:space="preserve">Почасовая начальника – </t>
    </r>
    <r>
      <rPr>
        <b/>
        <sz val="12"/>
        <color theme="1"/>
        <rFont val="Calibri"/>
        <family val="2"/>
        <charset val="204"/>
        <scheme val="minor"/>
      </rPr>
      <t>hrM</t>
    </r>
  </si>
  <si>
    <r>
      <rPr>
        <sz val="7"/>
        <color theme="1"/>
        <rFont val="Times New Roman"/>
        <family val="1"/>
        <charset val="204"/>
      </rPr>
      <t>К</t>
    </r>
    <r>
      <rPr>
        <sz val="12"/>
        <color theme="1"/>
        <rFont val="Calibri"/>
        <family val="2"/>
        <charset val="204"/>
        <scheme val="minor"/>
      </rPr>
      <t xml:space="preserve">оличество каждого полученного результата - </t>
    </r>
    <r>
      <rPr>
        <b/>
        <sz val="12"/>
        <color theme="1"/>
        <rFont val="Calibri"/>
        <family val="2"/>
        <charset val="204"/>
        <scheme val="minor"/>
      </rPr>
      <t>ResW (n,f,j)</t>
    </r>
  </si>
  <si>
    <r>
      <rPr>
        <sz val="7"/>
        <color theme="1"/>
        <rFont val="Times New Roman"/>
        <family val="1"/>
        <charset val="204"/>
      </rPr>
      <t>В</t>
    </r>
    <r>
      <rPr>
        <sz val="12"/>
        <color theme="1"/>
        <rFont val="Calibri"/>
        <family val="2"/>
        <charset val="204"/>
        <scheme val="minor"/>
      </rPr>
      <t>ременной промежуток в который сотрудник занимался проектом –</t>
    </r>
    <r>
      <rPr>
        <b/>
        <sz val="12"/>
        <color theme="1"/>
        <rFont val="Calibri"/>
        <family val="2"/>
        <charset val="204"/>
        <scheme val="minor"/>
      </rPr>
      <t xml:space="preserve"> time (n,j)</t>
    </r>
  </si>
  <si>
    <r>
      <t xml:space="preserve">Выручка получаемая компанией при достижении результата - </t>
    </r>
    <r>
      <rPr>
        <b/>
        <u/>
        <sz val="12"/>
        <color theme="1"/>
        <rFont val="Calibri"/>
        <family val="2"/>
        <charset val="204"/>
        <scheme val="minor"/>
      </rPr>
      <t>Res(n,f)</t>
    </r>
  </si>
  <si>
    <r>
      <t xml:space="preserve">V1 = </t>
    </r>
    <r>
      <rPr>
        <sz val="11"/>
        <color theme="1" tint="0.249977111117893"/>
        <rFont val="Calibri"/>
        <family val="2"/>
        <charset val="204"/>
      </rPr>
      <t>∑</t>
    </r>
    <r>
      <rPr>
        <b/>
        <sz val="11"/>
        <color theme="1" tint="0.249977111117893"/>
        <rFont val="Calibri"/>
        <family val="2"/>
        <charset val="204"/>
      </rPr>
      <t>(</t>
    </r>
    <r>
      <rPr>
        <sz val="11"/>
        <color theme="1" tint="0.249977111117893"/>
        <rFont val="Calibri"/>
        <family val="2"/>
        <charset val="204"/>
      </rPr>
      <t xml:space="preserve"> Res(n,f)*ResW (n,f,j) </t>
    </r>
    <r>
      <rPr>
        <b/>
        <sz val="11"/>
        <color theme="1" tint="0.249977111117893"/>
        <rFont val="Calibri"/>
        <family val="2"/>
        <charset val="204"/>
      </rPr>
      <t>)</t>
    </r>
  </si>
  <si>
    <t>Логическое выражение</t>
  </si>
  <si>
    <r>
      <t xml:space="preserve">Ставка для промежутков - нормативы - </t>
    </r>
    <r>
      <rPr>
        <b/>
        <u/>
        <sz val="12"/>
        <color theme="1"/>
        <rFont val="Calibri"/>
        <family val="2"/>
        <charset val="204"/>
        <scheme val="minor"/>
      </rPr>
      <t>St(n, d)</t>
    </r>
  </si>
  <si>
    <t>St(1,d)</t>
  </si>
  <si>
    <t>St(2,d)</t>
  </si>
  <si>
    <t>c 12.02.2015 по 12.02.2015</t>
  </si>
  <si>
    <t xml:space="preserve">Почасовая ставка </t>
  </si>
  <si>
    <t>St(n, d)</t>
  </si>
  <si>
    <t>time (n,j)</t>
  </si>
  <si>
    <t>HrPay 1 = time (n,j)*St(1,d)</t>
  </si>
  <si>
    <r>
      <t xml:space="preserve">Отработано часов </t>
    </r>
    <r>
      <rPr>
        <b/>
        <sz val="11"/>
        <color theme="1"/>
        <rFont val="Calibri"/>
        <family val="2"/>
        <charset val="204"/>
        <scheme val="minor"/>
      </rPr>
      <t>(time)</t>
    </r>
  </si>
  <si>
    <r>
      <t>ЗП по часам (</t>
    </r>
    <r>
      <rPr>
        <b/>
        <sz val="11"/>
        <color theme="1"/>
        <rFont val="Calibri"/>
        <family val="2"/>
        <charset val="204"/>
        <scheme val="minor"/>
      </rPr>
      <t>HrPay(n,j))</t>
    </r>
  </si>
  <si>
    <r>
      <t xml:space="preserve">Выручка </t>
    </r>
    <r>
      <rPr>
        <b/>
        <sz val="11"/>
        <color theme="1"/>
        <rFont val="Calibri"/>
        <family val="2"/>
        <charset val="204"/>
        <scheme val="minor"/>
      </rPr>
      <t>(V(n,j))</t>
    </r>
  </si>
  <si>
    <r>
      <t xml:space="preserve">Доля сотрудника в деньгах </t>
    </r>
    <r>
      <rPr>
        <b/>
        <sz val="11"/>
        <color theme="1"/>
        <rFont val="Calibri"/>
        <family val="2"/>
        <charset val="204"/>
        <scheme val="minor"/>
      </rPr>
      <t>(SW(n,j))</t>
    </r>
  </si>
  <si>
    <r>
      <t xml:space="preserve">Доля начальника в деньгах </t>
    </r>
    <r>
      <rPr>
        <b/>
        <sz val="11"/>
        <color theme="1"/>
        <rFont val="Calibri"/>
        <family val="2"/>
        <charset val="204"/>
        <scheme val="minor"/>
      </rPr>
      <t>(SM(n,j))</t>
    </r>
  </si>
  <si>
    <t xml:space="preserve">Для примера </t>
  </si>
  <si>
    <t>Проект 1 - n =1</t>
  </si>
  <si>
    <t>Проект 2 - n =2</t>
  </si>
  <si>
    <t>Сотрудник - j = 4</t>
  </si>
  <si>
    <t>Начальник - j = 5</t>
  </si>
  <si>
    <t>SW(1,4) = shareW*V(1,4)</t>
  </si>
  <si>
    <t>SW(2,4)= shareW*V(2,4)</t>
  </si>
  <si>
    <t>Если SW(n,j)-HrPay (n,j)&lt;5, то SM(n,j) = 0, иначе, SM(n,j)=(V(n,j)-SW(n,j))*ShareM*2</t>
  </si>
  <si>
    <t>time (1,4)</t>
  </si>
  <si>
    <t>time (2,4)</t>
  </si>
  <si>
    <t>Разберем ситуацию, когда сотудник работает на двух проектах сразу</t>
  </si>
  <si>
    <r>
      <t xml:space="preserve">ЗП за день </t>
    </r>
    <r>
      <rPr>
        <b/>
        <sz val="11"/>
        <color theme="1"/>
        <rFont val="Calibri"/>
        <family val="2"/>
        <charset val="204"/>
        <scheme val="minor"/>
      </rPr>
      <t>(DayPay(n,j)</t>
    </r>
    <r>
      <rPr>
        <sz val="11"/>
        <color theme="1"/>
        <rFont val="Calibri"/>
        <family val="2"/>
        <charset val="204"/>
        <scheme val="minor"/>
      </rPr>
      <t>)</t>
    </r>
  </si>
  <si>
    <r>
      <t xml:space="preserve">Прибыль фронта </t>
    </r>
    <r>
      <rPr>
        <b/>
        <sz val="11"/>
        <color theme="1"/>
        <rFont val="Calibri"/>
        <family val="2"/>
        <charset val="204"/>
        <scheme val="minor"/>
      </rPr>
      <t>Profit (n,j)</t>
    </r>
  </si>
  <si>
    <t>Отчет сотрудника</t>
  </si>
  <si>
    <t>Проект 1 - обзвон магазинов</t>
  </si>
  <si>
    <t>Время работы на проекте</t>
  </si>
  <si>
    <t>с</t>
  </si>
  <si>
    <t>до</t>
  </si>
  <si>
    <t>Результат 1 - встреч назначено</t>
  </si>
  <si>
    <t>Результат 2 - Узнали ФИО ЛПР</t>
  </si>
  <si>
    <t>Обработано компаний</t>
  </si>
  <si>
    <t>Проект 2 - обзвон клиник</t>
  </si>
  <si>
    <t>Результат 3 - задали вопрос</t>
  </si>
  <si>
    <t>Доля сотрудников</t>
  </si>
  <si>
    <t>Результат 1</t>
  </si>
  <si>
    <t>Данные проектов (заполнял менеджер)</t>
  </si>
  <si>
    <t>Результат 2</t>
  </si>
  <si>
    <t>Промежутки</t>
  </si>
  <si>
    <t>ставка</t>
  </si>
  <si>
    <t>Результат 3</t>
  </si>
  <si>
    <t>Выработка по первому проекту - 25 (100 компаний / 4 часа), по второму -20</t>
  </si>
  <si>
    <t>Выручка (V(n,j))</t>
  </si>
  <si>
    <t>Доля сотрудника в деньгах (SW(n,j))</t>
  </si>
  <si>
    <t>Доля начальника в деньгах (SM(n,j))</t>
  </si>
  <si>
    <t>Отработано часов (time)</t>
  </si>
  <si>
    <t>ЗП по часам (HrPay(n,j))</t>
  </si>
  <si>
    <t>ЗП за день (DayPay(n,j))</t>
  </si>
  <si>
    <t>Прибыль фронта Profit (n,j)</t>
  </si>
  <si>
    <t>В отчете за 2 и более дней выводится в верхней линии (зеленая)</t>
  </si>
  <si>
    <t>Отчет по сотруднику</t>
  </si>
  <si>
    <t>Отчет по начальнику</t>
  </si>
  <si>
    <t>Сотрудник 1</t>
  </si>
  <si>
    <t>Сотрудник 2</t>
  </si>
  <si>
    <t>Сотрудник 3</t>
  </si>
  <si>
    <r>
      <t xml:space="preserve">Доля начальника в деньгах </t>
    </r>
    <r>
      <rPr>
        <b/>
        <sz val="11"/>
        <color theme="1"/>
        <rFont val="Calibri"/>
        <family val="2"/>
        <charset val="204"/>
        <scheme val="minor"/>
      </rPr>
      <t>(SM(n,jн,j))</t>
    </r>
  </si>
  <si>
    <t>Если SW(1,4)-HrPay (1,4)&lt;5, то SM(1,5,4) = 0, иначе, SM(1,5,4)=(V(1,4)-SW(1,4))*ShareM*2</t>
  </si>
  <si>
    <t>Если SW(2,4)-HrPay (2,4)&lt;5, то SM(2,5,4) = 0, иначе, SM(2,5,4)=(V(2,4)-SW(2,4))*ShareM*2</t>
  </si>
  <si>
    <t>hrM</t>
  </si>
  <si>
    <r>
      <t xml:space="preserve">V(1,4) = </t>
    </r>
    <r>
      <rPr>
        <sz val="11"/>
        <color theme="1" tint="0.249977111117893"/>
        <rFont val="Calibri"/>
        <family val="2"/>
        <charset val="204"/>
      </rPr>
      <t>∑</t>
    </r>
    <r>
      <rPr>
        <b/>
        <sz val="11"/>
        <color theme="1" tint="0.249977111117893"/>
        <rFont val="Calibri"/>
        <family val="2"/>
        <charset val="204"/>
      </rPr>
      <t>(</t>
    </r>
    <r>
      <rPr>
        <sz val="11"/>
        <color theme="1" tint="0.249977111117893"/>
        <rFont val="Calibri"/>
        <family val="2"/>
        <charset val="204"/>
      </rPr>
      <t xml:space="preserve"> Res(1,f)*ResW (1,f,4) </t>
    </r>
    <r>
      <rPr>
        <b/>
        <sz val="11"/>
        <color theme="1" tint="0.249977111117893"/>
        <rFont val="Calibri"/>
        <family val="2"/>
        <charset val="204"/>
      </rPr>
      <t>)</t>
    </r>
  </si>
  <si>
    <r>
      <t xml:space="preserve">V(2,4) = </t>
    </r>
    <r>
      <rPr>
        <sz val="11"/>
        <color theme="1" tint="0.249977111117893"/>
        <rFont val="Calibri"/>
        <family val="2"/>
        <charset val="204"/>
      </rPr>
      <t>∑</t>
    </r>
    <r>
      <rPr>
        <b/>
        <sz val="11"/>
        <color theme="1" tint="0.249977111117893"/>
        <rFont val="Calibri"/>
        <family val="2"/>
        <charset val="204"/>
      </rPr>
      <t>(</t>
    </r>
    <r>
      <rPr>
        <sz val="11"/>
        <color theme="1" tint="0.249977111117893"/>
        <rFont val="Calibri"/>
        <family val="2"/>
        <charset val="204"/>
      </rPr>
      <t xml:space="preserve"> Res(2,f)*ResW (2,f,4) </t>
    </r>
    <r>
      <rPr>
        <b/>
        <sz val="11"/>
        <color theme="1" tint="0.249977111117893"/>
        <rFont val="Calibri"/>
        <family val="2"/>
        <charset val="204"/>
      </rPr>
      <t>)</t>
    </r>
  </si>
  <si>
    <r>
      <t xml:space="preserve">V(1,5) = </t>
    </r>
    <r>
      <rPr>
        <sz val="11"/>
        <color theme="1" tint="0.249977111117893"/>
        <rFont val="Calibri"/>
        <family val="2"/>
        <charset val="204"/>
      </rPr>
      <t>∑</t>
    </r>
    <r>
      <rPr>
        <b/>
        <sz val="11"/>
        <color theme="1" tint="0.249977111117893"/>
        <rFont val="Calibri"/>
        <family val="2"/>
        <charset val="204"/>
      </rPr>
      <t>(</t>
    </r>
    <r>
      <rPr>
        <sz val="11"/>
        <color theme="1" tint="0.249977111117893"/>
        <rFont val="Calibri"/>
        <family val="2"/>
        <charset val="204"/>
      </rPr>
      <t xml:space="preserve"> Res(1,f)*ResW (1,f,5) </t>
    </r>
    <r>
      <rPr>
        <b/>
        <sz val="11"/>
        <color theme="1" tint="0.249977111117893"/>
        <rFont val="Calibri"/>
        <family val="2"/>
        <charset val="204"/>
      </rPr>
      <t>)</t>
    </r>
  </si>
  <si>
    <t>SW(1,5) = shareW*V(1,5)</t>
  </si>
  <si>
    <t>time (1,5)</t>
  </si>
  <si>
    <t>HrPay (1,5) = time (1,5)*St(1,d)</t>
  </si>
  <si>
    <t>HrPay (2,4) = time (2,4)*St(2,d)</t>
  </si>
  <si>
    <t>HrPay (1,4) = time (1,4)*St(1,d)</t>
  </si>
  <si>
    <t>Доля начальника в деньгах расчитывается как сумма его доли и долей всех сотрудников, работающих под ним</t>
  </si>
  <si>
    <t>ЛИСТАТЬ ДО НИЗУ! ТУТ 4 ТАБЛИЦЫ</t>
  </si>
  <si>
    <t>У начальника 3 подчиненных, по итогам работы которых доля начальника составила 100, 350 и 0 рублей соответсвтенно</t>
  </si>
  <si>
    <t>В ЗЕЛЕНОЙ ЛИНИИ ВЫВОДИТСЯ СУММА ЗА ПЕРИОД без ЗП по часам, доли сотрудника и ЗП по часам</t>
  </si>
  <si>
    <t>Дата/отдел/сотрудник</t>
  </si>
  <si>
    <t>Выручка</t>
  </si>
  <si>
    <t>ЗП начальников</t>
  </si>
  <si>
    <t>ЗП Подчиненных</t>
  </si>
  <si>
    <t>Прибыль</t>
  </si>
  <si>
    <t>Отдел 1</t>
  </si>
  <si>
    <t>Отдел 2</t>
  </si>
  <si>
    <t>V (4) дня=V(1,4)+V(2,4)</t>
  </si>
  <si>
    <t>SW (4) дня=SW(1,4)+SW(2,4)</t>
  </si>
  <si>
    <t>St (4) дня = (St(1,d)*time (1,4)+St(2,d)*time (2,4))/(time (1,4)+time (2,4))</t>
  </si>
  <si>
    <t>time (4) дня = time (1,4)+time (2,4)</t>
  </si>
  <si>
    <t>HrPay (4) дня = HrPay (1,4)+HrPay (2,4j)</t>
  </si>
  <si>
    <t>Profit (4) день =V (4) день - DayPay (4) день - SM (4) день</t>
  </si>
  <si>
    <t>SW (n,j) = shareW*V</t>
  </si>
  <si>
    <t>Система внутри сравнивает знаечение введенное сотрудником с промежутками заданными начальником и их ставокой</t>
  </si>
  <si>
    <t>Profit (j) день =V (j) день - DayPay (j) день - SM (j) день</t>
  </si>
  <si>
    <t>HrPay (j) день = ∑HrPay (n,j)</t>
  </si>
  <si>
    <t>time (j) день = ∑time(n,j)</t>
  </si>
  <si>
    <t>St (j) день = (∑St(n,d)*time (n,j))/(∑time (n,j))</t>
  </si>
  <si>
    <t>V(j) день = ∑V(n,j)</t>
  </si>
  <si>
    <t>SW (j) день = ∑SW(n,j)</t>
  </si>
  <si>
    <t>Profit (5) день = Profit (1,5)</t>
  </si>
  <si>
    <t>SM (1,5,1)</t>
  </si>
  <si>
    <t>SM (1,5,2)</t>
  </si>
  <si>
    <t>SM (1,5,3)</t>
  </si>
  <si>
    <t>SM (5,4) дня = SM (1,5,4) + SM (2,5,4)</t>
  </si>
  <si>
    <t>SM (jн, j) день = ∑SM(n,jн,j)</t>
  </si>
  <si>
    <t>само собой мы считаем только сотрудников находящихся под данным начальником + по сути начальник (если он работал на проекте) сам является своим сотрудником (для просто построения системы расчета)</t>
  </si>
  <si>
    <t xml:space="preserve">hrM </t>
  </si>
  <si>
    <r>
      <t>ЗП по часам (</t>
    </r>
    <r>
      <rPr>
        <b/>
        <sz val="11"/>
        <color theme="1"/>
        <rFont val="Calibri"/>
        <family val="2"/>
        <charset val="204"/>
        <scheme val="minor"/>
      </rPr>
      <t>HrPay(n,jн))</t>
    </r>
  </si>
  <si>
    <t>Если HrPay(jн)&gt;SW(jн) дня + SM (jн) дня, то DayPay(jн) дня =HrPay(jн) дня, Иначе DayPay(jн) дня =SW (jн) дня+SM (jн) дня</t>
  </si>
  <si>
    <r>
      <t xml:space="preserve">Отработано часов </t>
    </r>
    <r>
      <rPr>
        <b/>
        <sz val="11"/>
        <color theme="1"/>
        <rFont val="Calibri"/>
        <family val="2"/>
        <charset val="204"/>
        <scheme val="minor"/>
      </rPr>
      <t>(time (jн))</t>
    </r>
  </si>
  <si>
    <r>
      <t xml:space="preserve">Выручка </t>
    </r>
    <r>
      <rPr>
        <b/>
        <sz val="11"/>
        <color theme="1"/>
        <rFont val="Calibri"/>
        <family val="2"/>
        <charset val="204"/>
        <scheme val="minor"/>
      </rPr>
      <t>(V(n,jн))</t>
    </r>
  </si>
  <si>
    <t>jн - уникальный номер присовенный начальнику сотрудника, в данном примере jн = 5</t>
  </si>
  <si>
    <t>Profit (jн) день = ∑Profit (n,jн)</t>
  </si>
  <si>
    <r>
      <t xml:space="preserve">Прибыль фронта </t>
    </r>
    <r>
      <rPr>
        <b/>
        <sz val="11"/>
        <color theme="1"/>
        <rFont val="Calibri"/>
        <family val="2"/>
        <charset val="204"/>
        <scheme val="minor"/>
      </rPr>
      <t>Profit (n,jн)</t>
    </r>
  </si>
  <si>
    <t>В ЗЕЛЕНОЙ ЛИНИИ ВЫВОДИТСЯ СУММА ЗА ПЕРИОД (дни) без почасовой ставки, доли сотрудника и ЗП по часам</t>
  </si>
  <si>
    <t>Начальник j = 5</t>
  </si>
  <si>
    <t>ФИО Сотрудника 2 (отдел 1) j = 4</t>
  </si>
  <si>
    <t>В ЗЕЛЕНОЙ ЛИНИИ ВЫВОДИТСЯ СУММА ЗА ПЕРИОД (дни)</t>
  </si>
  <si>
    <t>V (5) день =V(1,5)</t>
  </si>
  <si>
    <t>SW (5) день  =SW(1,5)</t>
  </si>
  <si>
    <t>SM (5) день  (начальник) = SM (1,5,5) + SM (1,5,1) + SM (1,5,2) + SM (1,5,3)</t>
  </si>
  <si>
    <t>time (5) день = time (1,5)</t>
  </si>
  <si>
    <t>HrPay (5) день  = HrPay (1,5)</t>
  </si>
  <si>
    <t xml:space="preserve">SM (jн) день  (начальник) = ∑SM (n,jн,j) </t>
  </si>
  <si>
    <t>V (5) день</t>
  </si>
  <si>
    <t>V (4) день</t>
  </si>
  <si>
    <t>Доля начальников начальников</t>
  </si>
  <si>
    <t>SM (5) день (начальник)</t>
  </si>
  <si>
    <t>SM (5,4) день</t>
  </si>
  <si>
    <r>
      <t xml:space="preserve">ЗП за день </t>
    </r>
    <r>
      <rPr>
        <b/>
        <sz val="11"/>
        <color theme="1"/>
        <rFont val="Calibri"/>
        <family val="2"/>
        <charset val="204"/>
        <scheme val="minor"/>
      </rPr>
      <t>(DayPay(jн)</t>
    </r>
    <r>
      <rPr>
        <sz val="11"/>
        <color theme="1"/>
        <rFont val="Calibri"/>
        <family val="2"/>
        <charset val="204"/>
        <scheme val="minor"/>
      </rPr>
      <t>)</t>
    </r>
  </si>
  <si>
    <t>DayPay (jн)</t>
  </si>
  <si>
    <t>DayPay (4)</t>
  </si>
  <si>
    <t>DayPay (5)</t>
  </si>
  <si>
    <t>Сумма итоговых значений отделов</t>
  </si>
  <si>
    <t>Итоговые значения отдела</t>
  </si>
  <si>
    <t>SM отдел 1 = SM (5) день (начальник) + SM (5,4) день</t>
  </si>
  <si>
    <t>V отдел 1 (день) = V (5) день + V (4) день</t>
  </si>
  <si>
    <t>DayPay отдел 1 (день) = DayPay (4)</t>
  </si>
  <si>
    <t>V отдел (день) = ∑V (j) день</t>
  </si>
  <si>
    <t>SM отдел (день) = ∑SM (jн,j) день</t>
  </si>
  <si>
    <t>DayPay отдел (день) = ∑DayPay (j)</t>
  </si>
  <si>
    <t>jн – уникальный номер начальника (натуральное положительное число) - вспомогательный параметр, который по сути не нужен, т.к. система программно должна относить сотрудника к начальнику, но в описнаии она полезна. Если jн = j (у начальников) параметр пишется 1 раз</t>
  </si>
  <si>
    <t>Profit отдел 1 (день) = V отдел 1 (день) - DayPay(5) - DayPay отдел 1 (день)</t>
  </si>
  <si>
    <t>Profit отдел  (день) = V отдел (день) - DayPay(jн) - DayPay отдел(день)</t>
  </si>
  <si>
    <t>Для расчета ЗП начальника было взято предположение, что он работал только по проекту №1, приведенному в предыдущем примере и его результат был в 2 раза хуже чем у его подчиненного</t>
  </si>
  <si>
    <t xml:space="preserve">ФИО Сотрудника 1 (отдел 1) </t>
  </si>
  <si>
    <t>Отчет по проектам</t>
  </si>
  <si>
    <t>Отчет по отделам</t>
  </si>
  <si>
    <r>
      <t xml:space="preserve">Доля начальника как сотрудника в деньгах </t>
    </r>
    <r>
      <rPr>
        <b/>
        <sz val="11"/>
        <color theme="1"/>
        <rFont val="Calibri"/>
        <family val="2"/>
        <charset val="204"/>
        <scheme val="minor"/>
      </rPr>
      <t>(SW(n,j))</t>
    </r>
  </si>
  <si>
    <r>
      <t xml:space="preserve">Доля начальника как  сотрудника в деньгах </t>
    </r>
    <r>
      <rPr>
        <b/>
        <sz val="11"/>
        <color theme="1"/>
        <rFont val="Calibri"/>
        <family val="2"/>
        <charset val="204"/>
        <scheme val="minor"/>
      </rPr>
      <t>(SW(n,jн))</t>
    </r>
  </si>
  <si>
    <t>Дата/проект/сотрудник</t>
  </si>
  <si>
    <t>ФИО сотрудника j = 4</t>
  </si>
  <si>
    <t>Начальник jн=5</t>
  </si>
  <si>
    <t>Проект 1 n=1</t>
  </si>
  <si>
    <t>V(1,4)</t>
  </si>
  <si>
    <t>V (1,5)</t>
  </si>
  <si>
    <t>Cумма итоговых значений проектов</t>
  </si>
  <si>
    <t>Итоговые значения проекта</t>
  </si>
  <si>
    <t>Доли начальников</t>
  </si>
  <si>
    <t>SM(1,5,4)</t>
  </si>
  <si>
    <t xml:space="preserve">SW(1,5) </t>
  </si>
  <si>
    <t>Profit (4) день</t>
  </si>
  <si>
    <t>Profit (1,4)</t>
  </si>
  <si>
    <t>Если HrPay(5) день&gt;SW(5) день + SM (5) дня, то DayPay(5) день =HrPay(5) день, Иначе DayPay(5) день =SW (5) день+SM (5) день</t>
  </si>
  <si>
    <t>Если DayPay(5) день = HrPay(5) день, то Profit (1,5) = V (1,5)-HrPay (1,5), Иначе Profit (1,5) = V (1,5) - SW (1,5) - SM (1,5)</t>
  </si>
  <si>
    <t>Если SW(1,5)-HrPay (1,5)&lt;5, то SM(1,5) = 0, иначе, SM(1,5)=(V(1,5)-SW(1,5))*ShareM*2</t>
  </si>
  <si>
    <t>Profit (1,5)</t>
  </si>
  <si>
    <t>Profit Проект 1 = Profit (1,5)+Profit (1,4)</t>
  </si>
  <si>
    <t>Profit Проект 1 = ∑Profit (n,j)</t>
  </si>
  <si>
    <t xml:space="preserve">SM Проект 1 = SW(1,5) + SW(1,5,4) </t>
  </si>
  <si>
    <t xml:space="preserve">V Проект 1 = V(1,5) + V(1,4) </t>
  </si>
  <si>
    <t>V Проект 1 = ∑V (n,j)</t>
  </si>
  <si>
    <t>SM Проект 1 = ∑V (n,jн,j)</t>
  </si>
  <si>
    <t>DayPay Проект 1 = ∑DayPay (n,j)</t>
  </si>
  <si>
    <t>Если HrPay(4) день&gt;SW(4) день, то DayPay(4) день =HrPay(4) день, Иначе DayPay(4) день=SW(4) день</t>
  </si>
  <si>
    <t>Если HrPay(1,4)&gt;SW(1,4), то пишем "о", Иначе пишем "1"</t>
  </si>
  <si>
    <t>Если HrPay(2,4)&gt;SW(2,4), то пишем "о", Иначе пишем "1"</t>
  </si>
  <si>
    <t>Если HrPay(j) день&gt;SW(j) день, то DayPay(j) день =HrPay(j) день, Иначе DayPay(j) день=SW(j) день</t>
  </si>
  <si>
    <t>Если HrPay(n,j)&gt;SW(n,j), то пишем "о", Иначе пишем "1"</t>
  </si>
  <si>
    <t>ЕСЛИ DayPay(4)= HrPay (4) то Profit (1,4)=V(1,4)-HrPay (1,4), Иначе Profit (1,4)=V(1,4)-SW(1,4)-SM(1,4)</t>
  </si>
  <si>
    <t>ЕСЛИ DayPay(4)= HrPay (4) то Profit (1,4)=V(2,4)-HrPay (2,4), Иначе Profit (2,4)=V(2,4)-SW(2,4)-SM(2,4)</t>
  </si>
  <si>
    <t>Если DayPay(jн) день = HrPay(jн) день, то Profit (n,jн) = V (n,jн)-HrPay (y,jн), Иначе Profit (n,jн) = V (n,jн) - SW (n,jн) - SM (n,jн)</t>
  </si>
  <si>
    <t>Доля начальников</t>
  </si>
  <si>
    <t>DayPay (1,4) - тут мы просто выводим "0" или "1", чтобы видеть как у сотрудника с проектом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</si>
</sst>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1"/>
      <color theme="1" tint="0.14999847407452621"/>
      <name val="Calibri"/>
      <family val="2"/>
      <charset val="204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</font>
    <font>
      <b/>
      <sz val="11"/>
      <color theme="1" tint="0.249977111117893"/>
      <name val="Calibri"/>
      <family val="2"/>
      <charset val="204"/>
    </font>
    <font>
      <b/>
      <sz val="11"/>
      <color theme="1" tint="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vertical="center"/>
    </xf>
    <xf numFmtId="14" fontId="1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0" fontId="0" fillId="0" borderId="0" xfId="0" applyAlignment="1">
      <alignment vertical="distributed"/>
    </xf>
    <xf numFmtId="0" fontId="1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0" fillId="0" borderId="0" xfId="0" applyFont="1"/>
    <xf numFmtId="20" fontId="0" fillId="0" borderId="0" xfId="0" applyNumberFormat="1"/>
    <xf numFmtId="0" fontId="9" fillId="0" borderId="0" xfId="0" applyFont="1"/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4" borderId="0" xfId="0" applyFill="1"/>
    <xf numFmtId="0" fontId="0" fillId="2" borderId="2" xfId="0" applyFill="1" applyBorder="1"/>
    <xf numFmtId="0" fontId="2" fillId="5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6" borderId="0" xfId="0" applyFont="1" applyFill="1"/>
    <xf numFmtId="0" fontId="0" fillId="6" borderId="0" xfId="0" applyFill="1"/>
    <xf numFmtId="0" fontId="14" fillId="0" borderId="0" xfId="0" applyFont="1" applyAlignment="1">
      <alignment vertical="distributed"/>
    </xf>
    <xf numFmtId="0" fontId="14" fillId="0" borderId="0" xfId="0" applyFont="1" applyAlignment="1">
      <alignment vertical="center"/>
    </xf>
    <xf numFmtId="0" fontId="0" fillId="0" borderId="0" xfId="0" applyAlignment="1"/>
    <xf numFmtId="0" fontId="0" fillId="6" borderId="0" xfId="0" applyFill="1" applyBorder="1"/>
    <xf numFmtId="0" fontId="0" fillId="6" borderId="0" xfId="0" applyFill="1" applyAlignment="1">
      <alignment vertical="distributed"/>
    </xf>
    <xf numFmtId="0" fontId="0" fillId="0" borderId="0" xfId="0" applyFill="1"/>
    <xf numFmtId="0" fontId="0" fillId="0" borderId="1" xfId="0" applyFill="1" applyBorder="1"/>
    <xf numFmtId="0" fontId="0" fillId="5" borderId="2" xfId="0" applyFill="1" applyBorder="1"/>
    <xf numFmtId="0" fontId="0" fillId="6" borderId="0" xfId="0" applyFill="1" applyAlignment="1"/>
    <xf numFmtId="0" fontId="0" fillId="0" borderId="0" xfId="0" applyFill="1" applyAlignment="1"/>
    <xf numFmtId="0" fontId="0" fillId="0" borderId="0" xfId="0" applyFill="1" applyAlignment="1">
      <alignment vertical="distributed"/>
    </xf>
    <xf numFmtId="0" fontId="0" fillId="6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7" borderId="0" xfId="0" applyFill="1"/>
    <xf numFmtId="0" fontId="0" fillId="7" borderId="0" xfId="0" applyFont="1" applyFill="1"/>
    <xf numFmtId="0" fontId="0" fillId="3" borderId="0" xfId="0" applyFill="1" applyAlignment="1">
      <alignment horizontal="center"/>
    </xf>
    <xf numFmtId="0" fontId="1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7"/>
  <sheetViews>
    <sheetView topLeftCell="A34" zoomScaleNormal="100" workbookViewId="0">
      <selection activeCell="E79" sqref="E79"/>
    </sheetView>
  </sheetViews>
  <sheetFormatPr defaultRowHeight="15" x14ac:dyDescent="0.25"/>
  <cols>
    <col min="2" max="3" width="31.85546875" customWidth="1"/>
    <col min="4" max="4" width="33.85546875" customWidth="1"/>
    <col min="5" max="5" width="37.5703125" customWidth="1"/>
    <col min="6" max="6" width="35" customWidth="1"/>
    <col min="7" max="7" width="28.5703125" bestFit="1" customWidth="1"/>
    <col min="8" max="8" width="31.5703125" customWidth="1"/>
    <col min="9" max="9" width="34.140625" customWidth="1"/>
    <col min="10" max="10" width="18" customWidth="1"/>
  </cols>
  <sheetData>
    <row r="1" spans="2:2" x14ac:dyDescent="0.25">
      <c r="B1" t="s">
        <v>4</v>
      </c>
    </row>
    <row r="2" spans="2:2" ht="15.75" x14ac:dyDescent="0.25">
      <c r="B2" s="9" t="s">
        <v>14</v>
      </c>
    </row>
    <row r="3" spans="2:2" ht="15.75" x14ac:dyDescent="0.25">
      <c r="B3" s="9" t="s">
        <v>17</v>
      </c>
    </row>
    <row r="4" spans="2:2" ht="15.75" x14ac:dyDescent="0.25">
      <c r="B4" s="7" t="s">
        <v>13</v>
      </c>
    </row>
    <row r="5" spans="2:2" ht="15.75" x14ac:dyDescent="0.25">
      <c r="B5" s="7" t="s">
        <v>12</v>
      </c>
    </row>
    <row r="6" spans="2:2" ht="15.75" x14ac:dyDescent="0.25">
      <c r="B6" s="9" t="s">
        <v>9</v>
      </c>
    </row>
    <row r="7" spans="2:2" ht="15.75" x14ac:dyDescent="0.25">
      <c r="B7" s="9" t="s">
        <v>10</v>
      </c>
    </row>
    <row r="8" spans="2:2" ht="15.75" x14ac:dyDescent="0.25">
      <c r="B8" s="9" t="s">
        <v>11</v>
      </c>
    </row>
    <row r="13" spans="2:2" ht="15.75" x14ac:dyDescent="0.25">
      <c r="B13" s="8" t="s">
        <v>5</v>
      </c>
    </row>
    <row r="14" spans="2:2" ht="15.75" x14ac:dyDescent="0.25">
      <c r="B14" s="8" t="s">
        <v>6</v>
      </c>
    </row>
    <row r="15" spans="2:2" ht="15.75" x14ac:dyDescent="0.25">
      <c r="B15" s="8" t="s">
        <v>7</v>
      </c>
    </row>
    <row r="16" spans="2:2" ht="15.75" x14ac:dyDescent="0.25">
      <c r="B16" s="8" t="s">
        <v>8</v>
      </c>
    </row>
    <row r="17" spans="2:10" ht="15.75" x14ac:dyDescent="0.25">
      <c r="B17" s="8" t="s">
        <v>153</v>
      </c>
    </row>
    <row r="21" spans="2:10" x14ac:dyDescent="0.25">
      <c r="B21" s="47" t="s">
        <v>69</v>
      </c>
      <c r="C21" s="47"/>
      <c r="D21" s="47"/>
      <c r="E21" s="47"/>
      <c r="F21" s="47"/>
      <c r="G21" s="47"/>
      <c r="H21" s="47"/>
      <c r="I21" s="47"/>
      <c r="J21" s="47"/>
    </row>
    <row r="23" spans="2:10" x14ac:dyDescent="0.25">
      <c r="B23" t="s">
        <v>40</v>
      </c>
    </row>
    <row r="24" spans="2:10" ht="45" x14ac:dyDescent="0.25">
      <c r="C24" s="4" t="s">
        <v>109</v>
      </c>
      <c r="D24" s="4" t="s">
        <v>110</v>
      </c>
      <c r="E24" s="4" t="s">
        <v>116</v>
      </c>
      <c r="F24" s="11" t="s">
        <v>108</v>
      </c>
      <c r="G24" s="4" t="s">
        <v>107</v>
      </c>
      <c r="H24" s="4" t="s">
        <v>106</v>
      </c>
      <c r="I24" s="32" t="s">
        <v>189</v>
      </c>
      <c r="J24" s="4" t="s">
        <v>105</v>
      </c>
    </row>
    <row r="25" spans="2:10" x14ac:dyDescent="0.25">
      <c r="E25" t="s">
        <v>16</v>
      </c>
      <c r="F25" t="s">
        <v>104</v>
      </c>
    </row>
    <row r="26" spans="2:10" ht="45" x14ac:dyDescent="0.25">
      <c r="C26" s="5" t="s">
        <v>15</v>
      </c>
      <c r="D26" t="s">
        <v>103</v>
      </c>
      <c r="E26" s="10" t="s">
        <v>37</v>
      </c>
      <c r="F26" t="s">
        <v>22</v>
      </c>
      <c r="G26" t="s">
        <v>23</v>
      </c>
      <c r="H26" s="5" t="s">
        <v>24</v>
      </c>
      <c r="I26" s="12" t="s">
        <v>190</v>
      </c>
    </row>
    <row r="27" spans="2:10" ht="15.75" thickBot="1" x14ac:dyDescent="0.3">
      <c r="B27" s="1" t="s">
        <v>0</v>
      </c>
      <c r="C27" s="1" t="s">
        <v>27</v>
      </c>
      <c r="D27" s="1" t="s">
        <v>28</v>
      </c>
      <c r="E27" s="1" t="s">
        <v>74</v>
      </c>
      <c r="F27" s="1" t="s">
        <v>21</v>
      </c>
      <c r="G27" s="1" t="s">
        <v>25</v>
      </c>
      <c r="H27" s="1" t="s">
        <v>26</v>
      </c>
      <c r="I27" s="1" t="s">
        <v>41</v>
      </c>
      <c r="J27" s="1" t="s">
        <v>42</v>
      </c>
    </row>
    <row r="28" spans="2:10" ht="15.75" thickBot="1" x14ac:dyDescent="0.3">
      <c r="B28" s="2" t="s">
        <v>20</v>
      </c>
      <c r="C28" s="27" t="s">
        <v>126</v>
      </c>
      <c r="D28" s="2"/>
      <c r="E28" s="2"/>
      <c r="F28" s="2"/>
      <c r="G28" s="2"/>
      <c r="H28" s="2"/>
      <c r="I28" s="2"/>
      <c r="J28" s="2"/>
    </row>
    <row r="29" spans="2:10" ht="60" x14ac:dyDescent="0.25">
      <c r="B29" s="3">
        <v>42047</v>
      </c>
      <c r="C29" s="4" t="s">
        <v>97</v>
      </c>
      <c r="D29" s="4" t="s">
        <v>98</v>
      </c>
      <c r="E29" s="4" t="s">
        <v>115</v>
      </c>
      <c r="F29" s="11" t="s">
        <v>99</v>
      </c>
      <c r="G29" s="4" t="s">
        <v>100</v>
      </c>
      <c r="H29" s="4" t="s">
        <v>101</v>
      </c>
      <c r="I29" s="32" t="s">
        <v>186</v>
      </c>
      <c r="J29" s="4" t="s">
        <v>102</v>
      </c>
    </row>
    <row r="30" spans="2:10" ht="45" x14ac:dyDescent="0.25">
      <c r="B30" s="5" t="s">
        <v>2</v>
      </c>
      <c r="C30" s="5" t="s">
        <v>78</v>
      </c>
      <c r="D30" t="s">
        <v>35</v>
      </c>
      <c r="E30" s="10" t="s">
        <v>75</v>
      </c>
      <c r="F30" s="5" t="s">
        <v>18</v>
      </c>
      <c r="G30" s="5" t="s">
        <v>38</v>
      </c>
      <c r="H30" s="5" t="s">
        <v>85</v>
      </c>
      <c r="I30" s="12" t="s">
        <v>187</v>
      </c>
      <c r="J30" s="21" t="s">
        <v>191</v>
      </c>
    </row>
    <row r="31" spans="2:10" ht="45" x14ac:dyDescent="0.25">
      <c r="B31" s="5" t="s">
        <v>3</v>
      </c>
      <c r="C31" s="5" t="s">
        <v>79</v>
      </c>
      <c r="D31" t="s">
        <v>36</v>
      </c>
      <c r="E31" s="10" t="s">
        <v>76</v>
      </c>
      <c r="F31" s="5" t="s">
        <v>19</v>
      </c>
      <c r="G31" s="5" t="s">
        <v>39</v>
      </c>
      <c r="H31" s="5" t="s">
        <v>84</v>
      </c>
      <c r="I31" s="12" t="s">
        <v>188</v>
      </c>
      <c r="J31" s="21" t="s">
        <v>192</v>
      </c>
    </row>
    <row r="32" spans="2:10" x14ac:dyDescent="0.25">
      <c r="B32" s="3"/>
      <c r="C32" s="4"/>
      <c r="D32" s="4"/>
      <c r="E32" s="4"/>
      <c r="F32" s="4"/>
      <c r="G32" s="4"/>
      <c r="H32" s="4"/>
      <c r="I32" s="4"/>
      <c r="J32" s="4"/>
    </row>
    <row r="33" spans="2:10" x14ac:dyDescent="0.25">
      <c r="B33" s="5" t="s">
        <v>30</v>
      </c>
      <c r="C33" s="5"/>
      <c r="D33" s="5"/>
      <c r="F33" s="5"/>
      <c r="G33" s="5"/>
      <c r="H33" s="5"/>
      <c r="I33" s="6"/>
      <c r="J33" s="5"/>
    </row>
    <row r="34" spans="2:10" x14ac:dyDescent="0.25">
      <c r="B34" s="5" t="s">
        <v>31</v>
      </c>
    </row>
    <row r="35" spans="2:10" x14ac:dyDescent="0.25">
      <c r="B35" s="5" t="s">
        <v>32</v>
      </c>
    </row>
    <row r="36" spans="2:10" x14ac:dyDescent="0.25">
      <c r="B36" s="5" t="s">
        <v>33</v>
      </c>
    </row>
    <row r="37" spans="2:10" x14ac:dyDescent="0.25">
      <c r="B37" s="5" t="s">
        <v>34</v>
      </c>
    </row>
    <row r="39" spans="2:10" x14ac:dyDescent="0.25">
      <c r="B39" s="47" t="s">
        <v>70</v>
      </c>
      <c r="C39" s="47"/>
      <c r="D39" s="47"/>
      <c r="E39" s="47"/>
      <c r="F39" s="47"/>
      <c r="G39" s="47"/>
      <c r="H39" s="47"/>
      <c r="I39" s="47"/>
      <c r="J39" s="47"/>
    </row>
    <row r="40" spans="2:10" x14ac:dyDescent="0.25">
      <c r="E40" t="s">
        <v>117</v>
      </c>
    </row>
    <row r="41" spans="2:10" ht="60" x14ac:dyDescent="0.25">
      <c r="B41" t="s">
        <v>123</v>
      </c>
      <c r="E41" s="11" t="s">
        <v>135</v>
      </c>
      <c r="I41" s="32" t="s">
        <v>120</v>
      </c>
      <c r="J41" s="4" t="s">
        <v>124</v>
      </c>
    </row>
    <row r="42" spans="2:10" x14ac:dyDescent="0.25">
      <c r="E42" t="s">
        <v>86</v>
      </c>
      <c r="J42" s="13" t="s">
        <v>193</v>
      </c>
    </row>
    <row r="43" spans="2:10" ht="15.75" thickBot="1" x14ac:dyDescent="0.3">
      <c r="B43" s="1" t="s">
        <v>0</v>
      </c>
      <c r="C43" s="1" t="s">
        <v>122</v>
      </c>
      <c r="D43" s="1" t="s">
        <v>161</v>
      </c>
      <c r="E43" s="1" t="s">
        <v>74</v>
      </c>
      <c r="F43" s="1" t="s">
        <v>21</v>
      </c>
      <c r="G43" s="1" t="s">
        <v>121</v>
      </c>
      <c r="H43" s="1" t="s">
        <v>119</v>
      </c>
      <c r="I43" s="1" t="s">
        <v>141</v>
      </c>
      <c r="J43" s="1" t="s">
        <v>125</v>
      </c>
    </row>
    <row r="44" spans="2:10" ht="15.75" thickBot="1" x14ac:dyDescent="0.3">
      <c r="B44" s="2" t="s">
        <v>20</v>
      </c>
      <c r="C44" s="27" t="s">
        <v>126</v>
      </c>
      <c r="D44" s="2"/>
      <c r="E44" s="2"/>
      <c r="F44" s="2"/>
      <c r="G44" s="2"/>
      <c r="H44" s="2"/>
      <c r="I44" s="2"/>
      <c r="J44" s="2"/>
    </row>
    <row r="45" spans="2:10" ht="65.25" customHeight="1" x14ac:dyDescent="0.25">
      <c r="B45" s="3">
        <v>42047</v>
      </c>
      <c r="C45" s="4" t="s">
        <v>130</v>
      </c>
      <c r="D45" s="4" t="s">
        <v>131</v>
      </c>
      <c r="E45" s="11" t="s">
        <v>132</v>
      </c>
      <c r="F45" s="11" t="s">
        <v>118</v>
      </c>
      <c r="G45" s="4" t="s">
        <v>133</v>
      </c>
      <c r="H45" s="4" t="s">
        <v>134</v>
      </c>
      <c r="I45" s="32" t="s">
        <v>175</v>
      </c>
      <c r="J45" s="4" t="s">
        <v>111</v>
      </c>
    </row>
    <row r="46" spans="2:10" ht="45" x14ac:dyDescent="0.25">
      <c r="B46" s="5" t="s">
        <v>2</v>
      </c>
      <c r="C46" s="5" t="s">
        <v>80</v>
      </c>
      <c r="D46" t="s">
        <v>81</v>
      </c>
      <c r="E46" s="10" t="s">
        <v>177</v>
      </c>
      <c r="F46" s="5" t="s">
        <v>77</v>
      </c>
      <c r="G46" s="5" t="s">
        <v>82</v>
      </c>
      <c r="H46" s="5" t="s">
        <v>83</v>
      </c>
      <c r="I46" s="12"/>
      <c r="J46" s="13" t="s">
        <v>176</v>
      </c>
    </row>
    <row r="47" spans="2:10" x14ac:dyDescent="0.25">
      <c r="B47" s="5" t="s">
        <v>71</v>
      </c>
      <c r="C47" s="5"/>
      <c r="E47" s="10" t="s">
        <v>112</v>
      </c>
      <c r="F47" s="5"/>
      <c r="G47" s="5"/>
      <c r="H47" s="5"/>
      <c r="I47" s="12"/>
      <c r="J47" s="13"/>
    </row>
    <row r="48" spans="2:10" x14ac:dyDescent="0.25">
      <c r="B48" t="s">
        <v>72</v>
      </c>
      <c r="E48" s="10" t="s">
        <v>113</v>
      </c>
    </row>
    <row r="49" spans="2:10" x14ac:dyDescent="0.25">
      <c r="B49" t="s">
        <v>73</v>
      </c>
      <c r="E49" s="10" t="s">
        <v>114</v>
      </c>
    </row>
    <row r="52" spans="2:10" x14ac:dyDescent="0.25">
      <c r="B52" s="5"/>
    </row>
    <row r="53" spans="2:10" x14ac:dyDescent="0.25">
      <c r="B53" s="47" t="s">
        <v>159</v>
      </c>
      <c r="C53" s="47"/>
      <c r="D53" s="47"/>
      <c r="E53" s="47"/>
      <c r="F53" s="47"/>
      <c r="G53" s="47"/>
      <c r="H53" s="47"/>
      <c r="I53" s="47"/>
      <c r="J53" s="47"/>
    </row>
    <row r="54" spans="2:10" x14ac:dyDescent="0.25">
      <c r="B54" s="5"/>
    </row>
    <row r="55" spans="2:10" x14ac:dyDescent="0.25">
      <c r="C55" t="s">
        <v>150</v>
      </c>
      <c r="D55" t="s">
        <v>151</v>
      </c>
      <c r="E55" s="37" t="s">
        <v>142</v>
      </c>
      <c r="F55" s="37" t="s">
        <v>152</v>
      </c>
      <c r="G55" s="37" t="s">
        <v>155</v>
      </c>
    </row>
    <row r="58" spans="2:10" ht="15.75" thickBot="1" x14ac:dyDescent="0.3">
      <c r="B58" s="1" t="s">
        <v>90</v>
      </c>
      <c r="C58" s="1" t="s">
        <v>91</v>
      </c>
      <c r="D58" s="1" t="s">
        <v>194</v>
      </c>
      <c r="E58" s="38" t="s">
        <v>92</v>
      </c>
      <c r="F58" s="1" t="s">
        <v>93</v>
      </c>
      <c r="G58" s="1" t="s">
        <v>94</v>
      </c>
    </row>
    <row r="59" spans="2:10" ht="28.5" customHeight="1" thickBot="1" x14ac:dyDescent="0.3">
      <c r="B59" s="28" t="s">
        <v>20</v>
      </c>
      <c r="C59" s="29" t="s">
        <v>129</v>
      </c>
      <c r="D59" s="29"/>
      <c r="E59" s="29"/>
      <c r="F59" s="29"/>
      <c r="G59" s="39"/>
    </row>
    <row r="60" spans="2:10" x14ac:dyDescent="0.25">
      <c r="B60" s="3">
        <v>42047</v>
      </c>
      <c r="C60" s="4" t="s">
        <v>145</v>
      </c>
      <c r="D60" s="4"/>
      <c r="E60" s="4"/>
      <c r="F60" s="4"/>
    </row>
    <row r="61" spans="2:10" ht="45" x14ac:dyDescent="0.25">
      <c r="B61" s="30" t="s">
        <v>95</v>
      </c>
      <c r="C61" s="31" t="s">
        <v>148</v>
      </c>
      <c r="D61" s="36" t="s">
        <v>147</v>
      </c>
      <c r="E61" s="31" t="s">
        <v>144</v>
      </c>
      <c r="F61" s="31" t="s">
        <v>149</v>
      </c>
      <c r="G61" s="36" t="s">
        <v>154</v>
      </c>
      <c r="H61" t="s">
        <v>146</v>
      </c>
    </row>
    <row r="62" spans="2:10" x14ac:dyDescent="0.25">
      <c r="B62" t="s">
        <v>127</v>
      </c>
      <c r="C62" t="s">
        <v>136</v>
      </c>
      <c r="D62" s="34" t="s">
        <v>139</v>
      </c>
      <c r="E62" s="34"/>
    </row>
    <row r="63" spans="2:10" x14ac:dyDescent="0.25">
      <c r="B63" t="s">
        <v>128</v>
      </c>
      <c r="C63" t="s">
        <v>137</v>
      </c>
      <c r="D63" s="34" t="s">
        <v>140</v>
      </c>
      <c r="F63" s="37" t="s">
        <v>143</v>
      </c>
      <c r="G63" s="41" t="s">
        <v>173</v>
      </c>
    </row>
    <row r="64" spans="2:10" x14ac:dyDescent="0.25">
      <c r="B64" s="30"/>
      <c r="C64" s="31"/>
      <c r="D64" s="35"/>
      <c r="E64" s="31"/>
      <c r="F64" s="31"/>
      <c r="G64" s="40"/>
    </row>
    <row r="68" spans="2:10" x14ac:dyDescent="0.25">
      <c r="B68" s="47" t="s">
        <v>158</v>
      </c>
      <c r="C68" s="47"/>
      <c r="D68" s="47"/>
      <c r="E68" s="47"/>
      <c r="F68" s="47"/>
      <c r="G68" s="47"/>
      <c r="H68" s="47"/>
      <c r="I68" s="47"/>
      <c r="J68" s="47"/>
    </row>
    <row r="70" spans="2:10" x14ac:dyDescent="0.25">
      <c r="C70" s="37" t="s">
        <v>183</v>
      </c>
      <c r="D70" s="37" t="s">
        <v>184</v>
      </c>
      <c r="E70" s="37" t="s">
        <v>185</v>
      </c>
      <c r="F70" s="37" t="s">
        <v>180</v>
      </c>
    </row>
    <row r="71" spans="2:10" ht="15.75" thickBot="1" x14ac:dyDescent="0.3">
      <c r="B71" t="s">
        <v>162</v>
      </c>
      <c r="C71" s="1" t="s">
        <v>91</v>
      </c>
      <c r="D71" s="1" t="s">
        <v>170</v>
      </c>
      <c r="E71" s="1" t="s">
        <v>93</v>
      </c>
      <c r="F71" s="1" t="s">
        <v>94</v>
      </c>
    </row>
    <row r="72" spans="2:10" ht="15.75" thickBot="1" x14ac:dyDescent="0.3">
      <c r="B72" s="28" t="s">
        <v>20</v>
      </c>
      <c r="C72" s="29" t="str">
        <f>C73</f>
        <v>Cумма итоговых значений проектов</v>
      </c>
      <c r="D72" s="29"/>
      <c r="E72" s="29"/>
      <c r="F72" s="29"/>
    </row>
    <row r="73" spans="2:10" x14ac:dyDescent="0.25">
      <c r="B73" s="3">
        <v>42047</v>
      </c>
      <c r="C73" s="4" t="s">
        <v>168</v>
      </c>
      <c r="D73" s="4"/>
      <c r="E73" s="4"/>
      <c r="F73" s="4"/>
    </row>
    <row r="74" spans="2:10" ht="30" x14ac:dyDescent="0.25">
      <c r="B74" s="45" t="s">
        <v>165</v>
      </c>
      <c r="C74" s="45" t="s">
        <v>182</v>
      </c>
      <c r="D74" s="45" t="s">
        <v>181</v>
      </c>
      <c r="E74" s="45"/>
      <c r="F74" s="50" t="s">
        <v>179</v>
      </c>
      <c r="G74" t="s">
        <v>169</v>
      </c>
    </row>
    <row r="75" spans="2:10" x14ac:dyDescent="0.25">
      <c r="B75" t="s">
        <v>164</v>
      </c>
      <c r="C75" t="s">
        <v>167</v>
      </c>
      <c r="D75" s="34" t="s">
        <v>172</v>
      </c>
      <c r="E75" s="34"/>
      <c r="F75" t="s">
        <v>178</v>
      </c>
    </row>
    <row r="76" spans="2:10" x14ac:dyDescent="0.25">
      <c r="B76" t="s">
        <v>163</v>
      </c>
      <c r="C76" t="s">
        <v>166</v>
      </c>
      <c r="D76" t="s">
        <v>171</v>
      </c>
      <c r="E76" t="s">
        <v>195</v>
      </c>
      <c r="F76" t="s">
        <v>174</v>
      </c>
    </row>
    <row r="77" spans="2:10" x14ac:dyDescent="0.25">
      <c r="B77" s="46"/>
      <c r="C77" s="45"/>
      <c r="D77" s="45"/>
      <c r="E77" s="45"/>
      <c r="F77" s="45"/>
    </row>
  </sheetData>
  <mergeCells count="4">
    <mergeCell ref="B68:J68"/>
    <mergeCell ref="B21:J21"/>
    <mergeCell ref="B39:J39"/>
    <mergeCell ref="B53:J5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topLeftCell="B1" workbookViewId="0">
      <selection activeCell="F61" sqref="F61"/>
    </sheetView>
  </sheetViews>
  <sheetFormatPr defaultRowHeight="15" x14ac:dyDescent="0.25"/>
  <cols>
    <col min="1" max="1" width="18.85546875" customWidth="1"/>
    <col min="6" max="6" width="24.5703125" customWidth="1"/>
    <col min="7" max="7" width="8.28515625" customWidth="1"/>
    <col min="8" max="8" width="25.42578125" customWidth="1"/>
    <col min="9" max="9" width="24.140625" customWidth="1"/>
    <col min="10" max="10" width="16.28515625" customWidth="1"/>
    <col min="11" max="11" width="15.28515625" customWidth="1"/>
    <col min="12" max="12" width="11.85546875" customWidth="1"/>
    <col min="13" max="13" width="10.42578125" customWidth="1"/>
  </cols>
  <sheetData>
    <row r="1" spans="1:15" x14ac:dyDescent="0.25">
      <c r="A1" s="26" t="s">
        <v>87</v>
      </c>
      <c r="B1" s="26"/>
      <c r="C1" s="26"/>
      <c r="E1" s="49" t="s">
        <v>69</v>
      </c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B2" s="15" t="s">
        <v>43</v>
      </c>
      <c r="H2" t="s">
        <v>55</v>
      </c>
    </row>
    <row r="3" spans="1:15" x14ac:dyDescent="0.25">
      <c r="B3" s="4" t="s">
        <v>44</v>
      </c>
      <c r="H3" s="4" t="s">
        <v>2</v>
      </c>
    </row>
    <row r="4" spans="1:15" x14ac:dyDescent="0.25">
      <c r="B4" t="s">
        <v>45</v>
      </c>
      <c r="H4" t="s">
        <v>54</v>
      </c>
      <c r="I4">
        <v>500</v>
      </c>
    </row>
    <row r="5" spans="1:15" x14ac:dyDescent="0.25">
      <c r="B5" t="s">
        <v>46</v>
      </c>
      <c r="C5" s="14">
        <v>0.375</v>
      </c>
      <c r="D5" t="s">
        <v>47</v>
      </c>
      <c r="E5" s="14">
        <v>0.54166666666666663</v>
      </c>
      <c r="H5" t="s">
        <v>56</v>
      </c>
      <c r="I5">
        <v>200</v>
      </c>
    </row>
    <row r="6" spans="1:15" x14ac:dyDescent="0.25">
      <c r="B6" t="s">
        <v>50</v>
      </c>
    </row>
    <row r="7" spans="1:15" x14ac:dyDescent="0.25">
      <c r="B7">
        <v>100</v>
      </c>
      <c r="H7" t="s">
        <v>57</v>
      </c>
      <c r="L7" t="s">
        <v>58</v>
      </c>
    </row>
    <row r="8" spans="1:15" x14ac:dyDescent="0.25">
      <c r="B8" t="s">
        <v>48</v>
      </c>
      <c r="H8" t="s">
        <v>46</v>
      </c>
      <c r="I8">
        <v>10</v>
      </c>
      <c r="J8" t="s">
        <v>47</v>
      </c>
      <c r="K8">
        <v>30</v>
      </c>
      <c r="L8">
        <v>70</v>
      </c>
    </row>
    <row r="9" spans="1:15" x14ac:dyDescent="0.25">
      <c r="B9">
        <v>5</v>
      </c>
      <c r="H9" t="s">
        <v>46</v>
      </c>
      <c r="I9">
        <v>20</v>
      </c>
      <c r="J9" t="s">
        <v>47</v>
      </c>
      <c r="K9">
        <v>100</v>
      </c>
      <c r="L9">
        <v>100</v>
      </c>
    </row>
    <row r="10" spans="1:15" x14ac:dyDescent="0.25">
      <c r="B10" t="s">
        <v>49</v>
      </c>
    </row>
    <row r="11" spans="1:15" x14ac:dyDescent="0.25">
      <c r="B11">
        <v>10</v>
      </c>
    </row>
    <row r="14" spans="1:15" x14ac:dyDescent="0.25">
      <c r="B14" s="4" t="s">
        <v>51</v>
      </c>
      <c r="H14" s="4" t="s">
        <v>2</v>
      </c>
    </row>
    <row r="15" spans="1:15" x14ac:dyDescent="0.25">
      <c r="B15" t="s">
        <v>45</v>
      </c>
      <c r="H15" t="s">
        <v>54</v>
      </c>
      <c r="I15">
        <v>400</v>
      </c>
    </row>
    <row r="16" spans="1:15" x14ac:dyDescent="0.25">
      <c r="B16" t="s">
        <v>46</v>
      </c>
      <c r="C16" s="14">
        <v>0.54166666666666663</v>
      </c>
      <c r="D16" t="s">
        <v>47</v>
      </c>
      <c r="E16" s="14">
        <v>0.66666666666666663</v>
      </c>
      <c r="H16" t="s">
        <v>56</v>
      </c>
      <c r="I16">
        <v>150</v>
      </c>
    </row>
    <row r="17" spans="1:20" x14ac:dyDescent="0.25">
      <c r="B17" t="s">
        <v>50</v>
      </c>
      <c r="H17" t="s">
        <v>59</v>
      </c>
      <c r="I17">
        <v>100</v>
      </c>
    </row>
    <row r="18" spans="1:20" x14ac:dyDescent="0.25">
      <c r="B18">
        <v>60</v>
      </c>
    </row>
    <row r="19" spans="1:20" x14ac:dyDescent="0.25">
      <c r="B19" t="s">
        <v>48</v>
      </c>
      <c r="H19" t="s">
        <v>57</v>
      </c>
      <c r="L19" t="s">
        <v>58</v>
      </c>
    </row>
    <row r="20" spans="1:20" x14ac:dyDescent="0.25">
      <c r="B20">
        <v>1</v>
      </c>
      <c r="H20" t="s">
        <v>46</v>
      </c>
      <c r="I20">
        <v>5</v>
      </c>
      <c r="J20" t="s">
        <v>47</v>
      </c>
      <c r="K20">
        <v>10</v>
      </c>
      <c r="L20">
        <v>70</v>
      </c>
    </row>
    <row r="21" spans="1:20" x14ac:dyDescent="0.25">
      <c r="B21" t="s">
        <v>49</v>
      </c>
      <c r="H21" t="s">
        <v>46</v>
      </c>
      <c r="I21">
        <v>10</v>
      </c>
      <c r="J21" t="s">
        <v>47</v>
      </c>
      <c r="K21">
        <v>100</v>
      </c>
      <c r="L21">
        <v>100</v>
      </c>
    </row>
    <row r="22" spans="1:20" x14ac:dyDescent="0.25">
      <c r="B22">
        <v>0</v>
      </c>
    </row>
    <row r="23" spans="1:20" x14ac:dyDescent="0.25">
      <c r="B23" t="s">
        <v>52</v>
      </c>
      <c r="J23" t="s">
        <v>60</v>
      </c>
    </row>
    <row r="24" spans="1:20" x14ac:dyDescent="0.25">
      <c r="B24">
        <v>1</v>
      </c>
    </row>
    <row r="25" spans="1:20" ht="15.75" thickBot="1" x14ac:dyDescent="0.3">
      <c r="F25" s="1" t="s">
        <v>0</v>
      </c>
      <c r="G25" s="1" t="s">
        <v>27</v>
      </c>
      <c r="H25" s="1" t="s">
        <v>28</v>
      </c>
      <c r="I25" s="1" t="s">
        <v>29</v>
      </c>
      <c r="J25" s="1" t="s">
        <v>21</v>
      </c>
      <c r="K25" s="1" t="s">
        <v>25</v>
      </c>
      <c r="L25" s="1" t="s">
        <v>26</v>
      </c>
      <c r="M25" s="1" t="s">
        <v>41</v>
      </c>
      <c r="N25" s="1" t="s">
        <v>42</v>
      </c>
    </row>
    <row r="26" spans="1:20" ht="15.75" thickBot="1" x14ac:dyDescent="0.3">
      <c r="A26" s="22" t="s">
        <v>53</v>
      </c>
      <c r="B26" s="23">
        <v>0.5</v>
      </c>
      <c r="F26" s="2" t="s">
        <v>20</v>
      </c>
      <c r="G26" s="2">
        <f>G27</f>
        <v>5000</v>
      </c>
      <c r="H26" s="2"/>
      <c r="I26" s="2">
        <f t="shared" ref="I26:N26" si="0">I27</f>
        <v>900</v>
      </c>
      <c r="J26" s="2"/>
      <c r="K26" s="2">
        <f t="shared" si="0"/>
        <v>7</v>
      </c>
      <c r="L26" s="2"/>
      <c r="M26" s="2">
        <f t="shared" si="0"/>
        <v>2500</v>
      </c>
      <c r="N26" s="2">
        <f t="shared" si="0"/>
        <v>1600</v>
      </c>
      <c r="P26" t="s">
        <v>89</v>
      </c>
    </row>
    <row r="27" spans="1:20" ht="37.5" customHeight="1" thickBot="1" x14ac:dyDescent="0.3">
      <c r="A27" s="24" t="s">
        <v>1</v>
      </c>
      <c r="B27" s="25">
        <v>0.2</v>
      </c>
      <c r="F27" s="16">
        <v>42047</v>
      </c>
      <c r="G27" s="17">
        <f>G28+G29</f>
        <v>5000</v>
      </c>
      <c r="H27" s="17">
        <f>H28+H29</f>
        <v>2500</v>
      </c>
      <c r="I27" s="17">
        <f>I28+I29</f>
        <v>900</v>
      </c>
      <c r="J27" s="17">
        <f>(J28*K28+J29*K29)/(K28+K29)</f>
        <v>82.857142857142861</v>
      </c>
      <c r="K27" s="17">
        <f>K28+K29</f>
        <v>7</v>
      </c>
      <c r="L27" s="17">
        <f>L28+L29</f>
        <v>580</v>
      </c>
      <c r="M27" s="17">
        <f>IF(L27&gt;H27,L27,H27)</f>
        <v>2500</v>
      </c>
      <c r="N27" s="17">
        <f>G27-H27-I27</f>
        <v>1600</v>
      </c>
    </row>
    <row r="28" spans="1:20" ht="28.5" customHeight="1" x14ac:dyDescent="0.25">
      <c r="F28" s="18" t="s">
        <v>2</v>
      </c>
      <c r="G28" s="18">
        <f>B9*I4+B11*I5</f>
        <v>4500</v>
      </c>
      <c r="H28" s="19">
        <f>G28*$B$26</f>
        <v>2250</v>
      </c>
      <c r="I28" s="19">
        <f>IF(H28-L28&lt;5,0,(G28-H28)*B27*2)</f>
        <v>900</v>
      </c>
      <c r="J28" s="18">
        <v>70</v>
      </c>
      <c r="K28" s="18">
        <v>4</v>
      </c>
      <c r="L28" s="18">
        <f>K28*J28</f>
        <v>280</v>
      </c>
      <c r="M28" s="20">
        <f>IF(L28&gt;H28,0,1)</f>
        <v>1</v>
      </c>
      <c r="N28" s="21">
        <f>IF(M27=L27,G28-L28,G28-H28-I28)</f>
        <v>1350</v>
      </c>
    </row>
    <row r="29" spans="1:20" x14ac:dyDescent="0.25">
      <c r="F29" s="18" t="s">
        <v>3</v>
      </c>
      <c r="G29" s="18">
        <f>B20*I15+B22*I16+B24*I17</f>
        <v>500</v>
      </c>
      <c r="H29" s="19">
        <f>G29*$B$26</f>
        <v>250</v>
      </c>
      <c r="I29" s="19">
        <f>IF(H29-L29&lt;5,0,(G29-H29)*B28*2)</f>
        <v>0</v>
      </c>
      <c r="J29" s="18">
        <v>100</v>
      </c>
      <c r="K29" s="18">
        <v>3</v>
      </c>
      <c r="L29" s="18">
        <f>K29*J29</f>
        <v>300</v>
      </c>
      <c r="M29" s="20">
        <f>IF(L29&gt;H29,0,1)</f>
        <v>0</v>
      </c>
      <c r="N29" s="21">
        <f>IF(M28=L28,G29-L29,G29-H29-I29)</f>
        <v>250</v>
      </c>
    </row>
    <row r="30" spans="1:20" x14ac:dyDescent="0.25">
      <c r="F30" s="3"/>
      <c r="G30" s="4"/>
      <c r="H30" s="4"/>
      <c r="I30" s="4"/>
      <c r="J30" s="4"/>
      <c r="K30" s="4"/>
      <c r="L30" s="4"/>
      <c r="M30" s="4"/>
      <c r="N30" s="4"/>
    </row>
    <row r="31" spans="1:20" x14ac:dyDescent="0.25">
      <c r="A31" s="47" t="s">
        <v>70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x14ac:dyDescent="0.25">
      <c r="B32" t="s">
        <v>156</v>
      </c>
    </row>
    <row r="33" spans="1:20" x14ac:dyDescent="0.25">
      <c r="B33" t="s">
        <v>88</v>
      </c>
    </row>
    <row r="35" spans="1:20" x14ac:dyDescent="0.25">
      <c r="I35" t="s">
        <v>86</v>
      </c>
    </row>
    <row r="36" spans="1:20" ht="15.75" thickBot="1" x14ac:dyDescent="0.3">
      <c r="F36" s="1" t="s">
        <v>0</v>
      </c>
      <c r="G36" s="1" t="s">
        <v>27</v>
      </c>
      <c r="H36" s="1" t="s">
        <v>160</v>
      </c>
      <c r="I36" s="1" t="s">
        <v>74</v>
      </c>
      <c r="J36" s="1" t="s">
        <v>21</v>
      </c>
      <c r="K36" s="1" t="s">
        <v>25</v>
      </c>
      <c r="L36" s="1" t="s">
        <v>26</v>
      </c>
      <c r="M36" s="1" t="s">
        <v>41</v>
      </c>
      <c r="N36" s="1" t="s">
        <v>42</v>
      </c>
    </row>
    <row r="37" spans="1:20" ht="15.75" thickBot="1" x14ac:dyDescent="0.3">
      <c r="F37" s="2" t="s">
        <v>20</v>
      </c>
      <c r="G37" s="2">
        <f>G38</f>
        <v>2250</v>
      </c>
      <c r="H37" s="2"/>
      <c r="I37" s="2">
        <f t="shared" ref="I37:N37" si="1">I38</f>
        <v>1350</v>
      </c>
      <c r="J37" s="2"/>
      <c r="K37" s="2">
        <f t="shared" si="1"/>
        <v>4</v>
      </c>
      <c r="L37" s="2"/>
      <c r="M37" s="2">
        <f t="shared" si="1"/>
        <v>2475</v>
      </c>
      <c r="N37" s="2">
        <f t="shared" si="1"/>
        <v>675</v>
      </c>
    </row>
    <row r="38" spans="1:20" x14ac:dyDescent="0.25">
      <c r="F38" s="3">
        <v>42047</v>
      </c>
      <c r="G38" s="4">
        <f>G39</f>
        <v>2250</v>
      </c>
      <c r="H38" s="4">
        <f>H39</f>
        <v>1125</v>
      </c>
      <c r="I38" s="11">
        <f>I39+I40</f>
        <v>1350</v>
      </c>
      <c r="J38" s="11">
        <f>J39</f>
        <v>110</v>
      </c>
      <c r="K38" s="4">
        <f>K39</f>
        <v>4</v>
      </c>
      <c r="L38" s="4">
        <f>L39</f>
        <v>440</v>
      </c>
      <c r="M38" s="33">
        <f>IF(L38&gt;H38+I38,L38,H38+I38)</f>
        <v>2475</v>
      </c>
      <c r="N38" s="4">
        <f>N39</f>
        <v>675</v>
      </c>
    </row>
    <row r="39" spans="1:20" x14ac:dyDescent="0.25">
      <c r="F39" s="5" t="s">
        <v>2</v>
      </c>
      <c r="G39" s="18">
        <f>(B9*I4+B11*I5)/2</f>
        <v>2250</v>
      </c>
      <c r="H39" s="19">
        <f>G39*$B$26</f>
        <v>1125</v>
      </c>
      <c r="I39" s="19">
        <f>IF(H39-L39&lt;5,0,(G39-H39)*B27*2)</f>
        <v>450</v>
      </c>
      <c r="J39" s="18">
        <v>110</v>
      </c>
      <c r="K39" s="18">
        <v>4</v>
      </c>
      <c r="L39" s="18">
        <f>K39*J39</f>
        <v>440</v>
      </c>
      <c r="N39" s="21">
        <f>G39-H39-I39</f>
        <v>675</v>
      </c>
    </row>
    <row r="40" spans="1:20" x14ac:dyDescent="0.25">
      <c r="F40" s="5" t="s">
        <v>71</v>
      </c>
      <c r="G40" s="5"/>
      <c r="I40" s="10">
        <f>I27</f>
        <v>900</v>
      </c>
      <c r="J40" s="5"/>
      <c r="K40" s="5"/>
      <c r="L40" s="5"/>
      <c r="M40" s="12"/>
      <c r="N40" s="13"/>
    </row>
    <row r="41" spans="1:20" x14ac:dyDescent="0.25">
      <c r="I41" s="10"/>
    </row>
    <row r="42" spans="1:20" x14ac:dyDescent="0.25">
      <c r="I42" s="10"/>
    </row>
    <row r="44" spans="1:20" x14ac:dyDescent="0.25">
      <c r="A44" s="47" t="s">
        <v>159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  <row r="47" spans="1:20" ht="15.75" thickBot="1" x14ac:dyDescent="0.3">
      <c r="F47" s="1" t="s">
        <v>90</v>
      </c>
      <c r="G47" s="1" t="s">
        <v>91</v>
      </c>
      <c r="H47" s="1" t="s">
        <v>138</v>
      </c>
      <c r="I47" s="38" t="s">
        <v>92</v>
      </c>
      <c r="J47" s="1" t="s">
        <v>93</v>
      </c>
      <c r="K47" s="1" t="s">
        <v>94</v>
      </c>
    </row>
    <row r="48" spans="1:20" ht="15.75" thickBot="1" x14ac:dyDescent="0.3">
      <c r="F48" s="28" t="s">
        <v>20</v>
      </c>
      <c r="G48" s="29">
        <f>G49</f>
        <v>7250</v>
      </c>
      <c r="H48" s="29">
        <f t="shared" ref="H48:K48" si="2">H49</f>
        <v>1350</v>
      </c>
      <c r="I48" s="29">
        <f t="shared" si="2"/>
        <v>2475</v>
      </c>
      <c r="J48" s="29">
        <f t="shared" si="2"/>
        <v>2500</v>
      </c>
      <c r="K48" s="29">
        <f t="shared" si="2"/>
        <v>2275</v>
      </c>
    </row>
    <row r="49" spans="1:20" x14ac:dyDescent="0.25">
      <c r="F49" s="3">
        <v>42047</v>
      </c>
      <c r="G49" s="4">
        <f>G50</f>
        <v>7250</v>
      </c>
      <c r="H49" s="4">
        <f t="shared" ref="H49:K49" si="3">H50</f>
        <v>1350</v>
      </c>
      <c r="I49" s="4">
        <f t="shared" si="3"/>
        <v>2475</v>
      </c>
      <c r="J49" s="4">
        <f t="shared" si="3"/>
        <v>2500</v>
      </c>
      <c r="K49" s="4">
        <f t="shared" si="3"/>
        <v>2275</v>
      </c>
    </row>
    <row r="50" spans="1:20" x14ac:dyDescent="0.25">
      <c r="F50" s="30" t="s">
        <v>95</v>
      </c>
      <c r="G50" s="43">
        <f>G52+G51</f>
        <v>7250</v>
      </c>
      <c r="H50" s="43">
        <f>H51+H52</f>
        <v>1350</v>
      </c>
      <c r="I50" s="43">
        <f>M38</f>
        <v>2475</v>
      </c>
      <c r="J50" s="43">
        <f>J52</f>
        <v>2500</v>
      </c>
      <c r="K50" s="43">
        <f>G50-I50-J50</f>
        <v>2275</v>
      </c>
    </row>
    <row r="51" spans="1:20" x14ac:dyDescent="0.25">
      <c r="F51" t="s">
        <v>127</v>
      </c>
      <c r="G51" s="10">
        <f>G39</f>
        <v>2250</v>
      </c>
      <c r="H51" s="10">
        <f>I39</f>
        <v>450</v>
      </c>
      <c r="I51" s="10"/>
      <c r="J51" s="10"/>
    </row>
    <row r="52" spans="1:20" x14ac:dyDescent="0.25">
      <c r="F52" t="s">
        <v>157</v>
      </c>
      <c r="G52" s="10">
        <f>G27</f>
        <v>5000</v>
      </c>
      <c r="H52" s="10">
        <f>I27</f>
        <v>900</v>
      </c>
      <c r="I52" s="10"/>
      <c r="J52" s="42">
        <f>M27</f>
        <v>2500</v>
      </c>
      <c r="K52" s="44">
        <f>G52-H52-J52</f>
        <v>1600</v>
      </c>
    </row>
    <row r="53" spans="1:20" x14ac:dyDescent="0.25">
      <c r="F53" s="30" t="s">
        <v>96</v>
      </c>
      <c r="G53" s="31"/>
      <c r="H53" s="35"/>
      <c r="I53" s="31"/>
      <c r="J53" s="31"/>
      <c r="K53" s="40"/>
    </row>
    <row r="56" spans="1:20" x14ac:dyDescent="0.25">
      <c r="A56" s="48" t="s">
        <v>158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</row>
    <row r="58" spans="1:20" x14ac:dyDescent="0.25">
      <c r="G58" s="37" t="s">
        <v>183</v>
      </c>
      <c r="H58" s="37" t="s">
        <v>184</v>
      </c>
      <c r="I58" s="37"/>
      <c r="J58" s="37" t="s">
        <v>180</v>
      </c>
    </row>
    <row r="59" spans="1:20" ht="15.75" thickBot="1" x14ac:dyDescent="0.3">
      <c r="F59" t="s">
        <v>162</v>
      </c>
      <c r="G59" s="1" t="s">
        <v>91</v>
      </c>
      <c r="H59" s="1" t="s">
        <v>170</v>
      </c>
      <c r="I59" s="1" t="s">
        <v>93</v>
      </c>
      <c r="J59" s="1" t="s">
        <v>94</v>
      </c>
    </row>
    <row r="60" spans="1:20" ht="15.75" thickBot="1" x14ac:dyDescent="0.3">
      <c r="F60" s="28" t="s">
        <v>20</v>
      </c>
      <c r="G60" s="29">
        <f>G61</f>
        <v>6750</v>
      </c>
      <c r="H60" s="29">
        <f t="shared" ref="H60:J60" si="4">H61</f>
        <v>1350</v>
      </c>
      <c r="I60" s="29"/>
      <c r="J60" s="29">
        <f t="shared" si="4"/>
        <v>2025</v>
      </c>
    </row>
    <row r="61" spans="1:20" x14ac:dyDescent="0.25">
      <c r="F61" s="3">
        <v>42047</v>
      </c>
      <c r="G61" s="4">
        <f>G62</f>
        <v>6750</v>
      </c>
      <c r="H61" s="4">
        <f t="shared" ref="H61:J61" si="5">H62</f>
        <v>1350</v>
      </c>
      <c r="I61" s="4"/>
      <c r="J61" s="4">
        <f t="shared" si="5"/>
        <v>2025</v>
      </c>
    </row>
    <row r="62" spans="1:20" x14ac:dyDescent="0.25">
      <c r="F62" s="45" t="s">
        <v>165</v>
      </c>
      <c r="G62" s="45">
        <f>G63+G64</f>
        <v>6750</v>
      </c>
      <c r="H62" s="45">
        <f t="shared" ref="H62:J62" si="6">H63+H64</f>
        <v>1350</v>
      </c>
      <c r="I62" s="45"/>
      <c r="J62" s="45">
        <f t="shared" si="6"/>
        <v>2025</v>
      </c>
    </row>
    <row r="63" spans="1:20" x14ac:dyDescent="0.25">
      <c r="F63" t="s">
        <v>164</v>
      </c>
      <c r="G63">
        <f>G39</f>
        <v>2250</v>
      </c>
      <c r="H63" s="34">
        <f>I39</f>
        <v>450</v>
      </c>
      <c r="I63" s="34"/>
      <c r="J63">
        <f>N39</f>
        <v>675</v>
      </c>
    </row>
    <row r="64" spans="1:20" x14ac:dyDescent="0.25">
      <c r="F64" t="s">
        <v>163</v>
      </c>
      <c r="G64">
        <f>G28</f>
        <v>4500</v>
      </c>
      <c r="H64">
        <f>I28</f>
        <v>900</v>
      </c>
      <c r="I64">
        <f>M28</f>
        <v>1</v>
      </c>
      <c r="J64">
        <f>N28</f>
        <v>1350</v>
      </c>
    </row>
    <row r="65" spans="6:10" x14ac:dyDescent="0.25">
      <c r="F65" s="46"/>
      <c r="G65" s="45"/>
      <c r="H65" s="45"/>
      <c r="I65" s="45"/>
      <c r="J65" s="45"/>
    </row>
  </sheetData>
  <mergeCells count="4">
    <mergeCell ref="A31:T31"/>
    <mergeCell ref="A44:T44"/>
    <mergeCell ref="A56:T56"/>
    <mergeCell ref="E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32" sqref="C32"/>
    </sheetView>
  </sheetViews>
  <sheetFormatPr defaultRowHeight="15" x14ac:dyDescent="0.25"/>
  <cols>
    <col min="2" max="2" width="25.140625" customWidth="1"/>
    <col min="3" max="3" width="12.5703125" customWidth="1"/>
    <col min="8" max="8" width="13.28515625" customWidth="1"/>
    <col min="9" max="9" width="21.140625" customWidth="1"/>
    <col min="10" max="10" width="26.85546875" customWidth="1"/>
  </cols>
  <sheetData>
    <row r="1" spans="1:10" x14ac:dyDescent="0.25">
      <c r="A1" t="s">
        <v>68</v>
      </c>
    </row>
    <row r="3" spans="1:10" ht="15.75" thickBot="1" x14ac:dyDescent="0.3">
      <c r="B3" s="1" t="s">
        <v>0</v>
      </c>
      <c r="C3" s="1" t="s">
        <v>61</v>
      </c>
      <c r="D3" s="1" t="s">
        <v>62</v>
      </c>
      <c r="E3" s="1" t="s">
        <v>63</v>
      </c>
      <c r="F3" s="1" t="s">
        <v>21</v>
      </c>
      <c r="G3" s="1" t="s">
        <v>64</v>
      </c>
      <c r="H3" s="1" t="s">
        <v>65</v>
      </c>
      <c r="I3" s="1" t="s">
        <v>66</v>
      </c>
      <c r="J3" s="1" t="s">
        <v>67</v>
      </c>
    </row>
    <row r="4" spans="1:10" ht="15.75" thickBot="1" x14ac:dyDescent="0.3">
      <c r="B4" s="2" t="s">
        <v>20</v>
      </c>
      <c r="C4" s="2">
        <f>C5+C8</f>
        <v>6000</v>
      </c>
      <c r="D4" s="2">
        <f t="shared" ref="D4:J4" si="0">D5+D8</f>
        <v>3000</v>
      </c>
      <c r="E4" s="2">
        <f t="shared" si="0"/>
        <v>1100</v>
      </c>
      <c r="F4" s="2"/>
      <c r="G4" s="2">
        <f t="shared" si="0"/>
        <v>14</v>
      </c>
      <c r="H4" s="2"/>
      <c r="I4" s="2">
        <f t="shared" si="0"/>
        <v>3050</v>
      </c>
      <c r="J4" s="2">
        <f t="shared" si="0"/>
        <v>1900</v>
      </c>
    </row>
    <row r="5" spans="1:10" x14ac:dyDescent="0.25">
      <c r="B5" s="16">
        <v>42047</v>
      </c>
      <c r="C5" s="17">
        <v>5000</v>
      </c>
      <c r="D5" s="17">
        <v>2500</v>
      </c>
      <c r="E5" s="17">
        <v>900</v>
      </c>
      <c r="F5" s="17">
        <v>82.857142857142861</v>
      </c>
      <c r="G5" s="17">
        <v>7</v>
      </c>
      <c r="H5" s="17">
        <v>580</v>
      </c>
      <c r="I5" s="17">
        <v>2550</v>
      </c>
      <c r="J5" s="17">
        <v>1600</v>
      </c>
    </row>
    <row r="6" spans="1:10" x14ac:dyDescent="0.25">
      <c r="B6" s="18" t="s">
        <v>2</v>
      </c>
      <c r="C6" s="18">
        <v>4500</v>
      </c>
      <c r="D6" s="19">
        <v>2250</v>
      </c>
      <c r="E6" s="19">
        <v>900</v>
      </c>
      <c r="F6" s="18">
        <v>70</v>
      </c>
      <c r="G6" s="18">
        <v>4</v>
      </c>
      <c r="H6" s="18">
        <v>280</v>
      </c>
      <c r="I6" s="20">
        <v>2250</v>
      </c>
      <c r="J6" s="21">
        <v>1350</v>
      </c>
    </row>
    <row r="7" spans="1:10" x14ac:dyDescent="0.25">
      <c r="B7" s="18" t="s">
        <v>3</v>
      </c>
      <c r="C7" s="18">
        <v>500</v>
      </c>
      <c r="D7" s="19">
        <v>250</v>
      </c>
      <c r="E7" s="19">
        <v>0</v>
      </c>
      <c r="F7" s="18">
        <v>100</v>
      </c>
      <c r="G7" s="18">
        <v>3</v>
      </c>
      <c r="H7" s="18">
        <v>300</v>
      </c>
      <c r="I7" s="20">
        <v>300</v>
      </c>
      <c r="J7" s="21">
        <v>250</v>
      </c>
    </row>
    <row r="8" spans="1:10" x14ac:dyDescent="0.25">
      <c r="B8" s="16">
        <v>42048</v>
      </c>
      <c r="C8" s="17">
        <v>1000</v>
      </c>
      <c r="D8" s="17">
        <v>500</v>
      </c>
      <c r="E8" s="17">
        <v>200</v>
      </c>
      <c r="F8" s="17">
        <v>70</v>
      </c>
      <c r="G8" s="17">
        <v>7</v>
      </c>
      <c r="H8" s="17">
        <v>490</v>
      </c>
      <c r="I8" s="17">
        <v>500</v>
      </c>
      <c r="J8" s="17">
        <v>300</v>
      </c>
    </row>
    <row r="9" spans="1:10" x14ac:dyDescent="0.25">
      <c r="B9" s="18" t="s">
        <v>2</v>
      </c>
      <c r="C9" s="18">
        <v>1000</v>
      </c>
      <c r="D9" s="19">
        <v>500</v>
      </c>
      <c r="E9" s="19">
        <v>200</v>
      </c>
      <c r="F9" s="18">
        <v>70</v>
      </c>
      <c r="G9" s="18">
        <v>7</v>
      </c>
      <c r="H9" s="18">
        <v>490</v>
      </c>
      <c r="I9" s="20">
        <v>500</v>
      </c>
      <c r="J9" s="21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Формулы и переменные</vt:lpstr>
      <vt:lpstr>Пример</vt:lpstr>
      <vt:lpstr>Ещё примеры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Shelg</dc:creator>
  <cp:lastModifiedBy>Shelg</cp:lastModifiedBy>
  <dcterms:created xsi:type="dcterms:W3CDTF">2015-02-11T01:01:07Z</dcterms:created>
  <dcterms:modified xsi:type="dcterms:W3CDTF">2015-02-15T17:15:20Z</dcterms:modified>
</cp:coreProperties>
</file>