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Июль 2015" sheetId="9" r:id="rId1"/>
  </sheets>
  <definedNames>
    <definedName name="_xlnm._FilterDatabase" localSheetId="0" hidden="1">'Июль 2015'!$A$3:$N$39</definedName>
  </definedNames>
  <calcPr calcId="152511" refMode="R1C1"/>
</workbook>
</file>

<file path=xl/calcChain.xml><?xml version="1.0" encoding="utf-8"?>
<calcChain xmlns="http://schemas.openxmlformats.org/spreadsheetml/2006/main">
  <c r="M38" i="9" l="1"/>
  <c r="N38" i="9" s="1"/>
  <c r="I37" i="9"/>
  <c r="G37" i="9"/>
  <c r="H37" i="9" s="1"/>
  <c r="M37" i="9" s="1"/>
  <c r="N37" i="9" s="1"/>
  <c r="I36" i="9"/>
  <c r="G36" i="9"/>
  <c r="H36" i="9" s="1"/>
  <c r="M36" i="9" s="1"/>
  <c r="N36" i="9" s="1"/>
  <c r="I29" i="9"/>
  <c r="G29" i="9"/>
  <c r="H29" i="9" s="1"/>
  <c r="M29" i="9" s="1"/>
  <c r="N29" i="9" s="1"/>
  <c r="I28" i="9"/>
  <c r="G28" i="9"/>
  <c r="H28" i="9" s="1"/>
  <c r="M28" i="9" s="1"/>
  <c r="N28" i="9" s="1"/>
  <c r="I27" i="9"/>
  <c r="G27" i="9"/>
  <c r="H27" i="9" s="1"/>
  <c r="M27" i="9" s="1"/>
  <c r="N27" i="9" s="1"/>
  <c r="M30" i="9"/>
  <c r="N30" i="9" s="1"/>
  <c r="I22" i="9"/>
  <c r="G22" i="9"/>
  <c r="H22" i="9" s="1"/>
  <c r="M22" i="9" s="1"/>
  <c r="N22" i="9" s="1"/>
  <c r="M17" i="9"/>
  <c r="N17" i="9" s="1"/>
  <c r="M14" i="9"/>
  <c r="N14" i="9" s="1"/>
  <c r="I13" i="9"/>
  <c r="G13" i="9"/>
  <c r="H13" i="9" s="1"/>
  <c r="M13" i="9" s="1"/>
  <c r="N13" i="9" s="1"/>
  <c r="M10" i="9"/>
  <c r="N10" i="9" s="1"/>
  <c r="I34" i="9"/>
  <c r="G34" i="9"/>
  <c r="H34" i="9" s="1"/>
  <c r="M34" i="9" s="1"/>
  <c r="N34" i="9" s="1"/>
  <c r="I32" i="9"/>
  <c r="G32" i="9"/>
  <c r="H32" i="9" s="1"/>
  <c r="M32" i="9" s="1"/>
  <c r="N32" i="9" s="1"/>
  <c r="I26" i="9"/>
  <c r="G26" i="9"/>
  <c r="H26" i="9" s="1"/>
  <c r="M26" i="9" s="1"/>
  <c r="N26" i="9" s="1"/>
  <c r="I24" i="9"/>
  <c r="G24" i="9"/>
  <c r="H24" i="9" s="1"/>
  <c r="M24" i="9" s="1"/>
  <c r="N24" i="9" s="1"/>
  <c r="I21" i="9"/>
  <c r="G21" i="9"/>
  <c r="H21" i="9" s="1"/>
  <c r="M21" i="9" s="1"/>
  <c r="N21" i="9" s="1"/>
  <c r="I19" i="9"/>
  <c r="G19" i="9"/>
  <c r="H19" i="9" s="1"/>
  <c r="M19" i="9" s="1"/>
  <c r="N19" i="9" s="1"/>
  <c r="I16" i="9"/>
  <c r="G16" i="9"/>
  <c r="H16" i="9" s="1"/>
  <c r="M16" i="9" s="1"/>
  <c r="N16" i="9" s="1"/>
  <c r="I12" i="9"/>
  <c r="G12" i="9"/>
  <c r="H12" i="9" s="1"/>
  <c r="M12" i="9" s="1"/>
  <c r="N12" i="9" s="1"/>
  <c r="I9" i="9"/>
  <c r="G9" i="9"/>
  <c r="H9" i="9" s="1"/>
  <c r="M9" i="9" s="1"/>
  <c r="N9" i="9" s="1"/>
  <c r="I7" i="9"/>
  <c r="G7" i="9"/>
  <c r="H7" i="9" s="1"/>
  <c r="M7" i="9" s="1"/>
  <c r="N7" i="9" s="1"/>
  <c r="I5" i="9"/>
  <c r="G5" i="9"/>
  <c r="H5" i="9" s="1"/>
  <c r="M5" i="9" s="1"/>
  <c r="O5" i="9" s="1"/>
  <c r="O7" i="9" l="1"/>
  <c r="O9" i="9"/>
  <c r="O10" i="9"/>
  <c r="O12" i="9"/>
  <c r="O13" i="9"/>
  <c r="O14" i="9"/>
  <c r="O16" i="9"/>
  <c r="O19" i="9"/>
  <c r="O21" i="9"/>
  <c r="O24" i="9"/>
  <c r="O26" i="9"/>
  <c r="O32" i="9"/>
  <c r="O36" i="9"/>
  <c r="O37" i="9"/>
  <c r="O27" i="9"/>
  <c r="O30" i="9"/>
  <c r="O29" i="9"/>
  <c r="O28" i="9"/>
  <c r="O34" i="9"/>
  <c r="M39" i="9"/>
  <c r="N5" i="9"/>
  <c r="O40" i="9" l="1"/>
</calcChain>
</file>

<file path=xl/comments1.xml><?xml version="1.0" encoding="utf-8"?>
<comments xmlns="http://schemas.openxmlformats.org/spreadsheetml/2006/main">
  <authors>
    <author>Автор</author>
  </authors>
  <commentList>
    <comment ref="F13" authorId="0" shapeId="0">
      <text>
        <r>
          <rPr>
            <b/>
            <sz val="8"/>
            <color indexed="81"/>
            <rFont val="Tahoma"/>
            <family val="2"/>
            <charset val="204"/>
          </rPr>
          <t>Входит в цену</t>
        </r>
      </text>
    </comment>
    <comment ref="F19" authorId="0" shapeId="0">
      <text>
        <r>
          <rPr>
            <b/>
            <sz val="8"/>
            <color indexed="81"/>
            <rFont val="Tahoma"/>
            <family val="2"/>
            <charset val="204"/>
          </rPr>
          <t>Самовывоз клиентом с завода</t>
        </r>
      </text>
    </comment>
    <comment ref="F29" authorId="0" shapeId="0">
      <text>
        <r>
          <rPr>
            <b/>
            <sz val="8"/>
            <color indexed="81"/>
            <rFont val="Tahoma"/>
            <family val="2"/>
            <charset val="204"/>
          </rPr>
          <t>Транзит, оплатил клиент</t>
        </r>
      </text>
    </comment>
    <comment ref="F37" authorId="0" shapeId="0">
      <text>
        <r>
          <rPr>
            <b/>
            <sz val="8"/>
            <color indexed="81"/>
            <rFont val="Tahoma"/>
            <family val="2"/>
            <charset val="204"/>
          </rPr>
          <t>Входит в цену</t>
        </r>
      </text>
    </comment>
  </commentList>
</comments>
</file>

<file path=xl/sharedStrings.xml><?xml version="1.0" encoding="utf-8"?>
<sst xmlns="http://schemas.openxmlformats.org/spreadsheetml/2006/main" count="78" uniqueCount="59">
  <si>
    <t>№</t>
  </si>
  <si>
    <t>Кол-во, шт.</t>
  </si>
  <si>
    <t>Входная цена, руб.</t>
  </si>
  <si>
    <t>Цена доставки на склад на единицу товара, руб.</t>
  </si>
  <si>
    <t>Цена товара + доставка на склад, руб.</t>
  </si>
  <si>
    <t>Сумма товаров + доставка, руб.</t>
  </si>
  <si>
    <t>Цена реализации, руб.</t>
  </si>
  <si>
    <t>Сумма реализации, руб.</t>
  </si>
  <si>
    <t>Прибыль, руб.</t>
  </si>
  <si>
    <t>Наценка, %.</t>
  </si>
  <si>
    <t>Доставка</t>
  </si>
  <si>
    <t>Доступные строительные материалы</t>
  </si>
  <si>
    <t>Плита OSB-3 2500*1250*9 мм (EcoJAL) (1п-75л)</t>
  </si>
  <si>
    <t xml:space="preserve"> Частное лицо</t>
  </si>
  <si>
    <t>Плита OSB-3 2500*1250*12 мм (EcoJAL) (1п-59л)</t>
  </si>
  <si>
    <t>Стекло-магниевый лист Премиум 8 мм 1220*2440 (1уп-60л)</t>
  </si>
  <si>
    <t>Лидер-Екатеринбург *</t>
  </si>
  <si>
    <t>СТМ – Север *</t>
  </si>
  <si>
    <t>УралМигДом</t>
  </si>
  <si>
    <t>Наименование контрагента, товар</t>
  </si>
  <si>
    <t>Минплита ИЗБА Лайт-40 1000х600х50  40кг/м3 (1уп-0,36м3)</t>
  </si>
  <si>
    <t>Заплачено за доставку Корса-Е, другие расходы, руб</t>
  </si>
  <si>
    <t>Заплачено за доставку клиентом, руб</t>
  </si>
  <si>
    <t>Число</t>
  </si>
  <si>
    <t>01.07.2015 11:21:50</t>
  </si>
  <si>
    <t>УТИПК000384</t>
  </si>
  <si>
    <t>03.07.2015 14:09:24</t>
  </si>
  <si>
    <t>УТЕ00000472</t>
  </si>
  <si>
    <t>03.07.2015 14:09:25</t>
  </si>
  <si>
    <t>УТИПК000394</t>
  </si>
  <si>
    <t>06.07.2015 9:42:51</t>
  </si>
  <si>
    <t>УТИПК000396</t>
  </si>
  <si>
    <t>06.07.2015 14:16:46</t>
  </si>
  <si>
    <t>УТЕ00000475</t>
  </si>
  <si>
    <t>06.07.2015 14:16:47</t>
  </si>
  <si>
    <t>УТЕ00000476</t>
  </si>
  <si>
    <t>14.07.2015 11:52:55</t>
  </si>
  <si>
    <t>УТИПК000434</t>
  </si>
  <si>
    <t>14.07.2015 16:21:20</t>
  </si>
  <si>
    <t>УТЕ00000505</t>
  </si>
  <si>
    <t>14.07.2015 17:57:44</t>
  </si>
  <si>
    <t>УТИПК000432</t>
  </si>
  <si>
    <t>17.07.2015 10:51:50</t>
  </si>
  <si>
    <t>УТИПК000446</t>
  </si>
  <si>
    <t>17.07.2015 13:45:11</t>
  </si>
  <si>
    <t>УТЕ00000525</t>
  </si>
  <si>
    <t>31.07.2015 16:20:33</t>
  </si>
  <si>
    <t>УТИПК000496</t>
  </si>
  <si>
    <t>Плита OSB-3 2500*1250*9мм Кроношпан (Могилев) (1п-78л,115л)</t>
  </si>
  <si>
    <t>Минплита ИЗБА * Лайт-Супер-30 1000х600х50  30кг/м3 (1уп-0,36м3)</t>
  </si>
  <si>
    <t>Спантекс BPS В (70м2)</t>
  </si>
  <si>
    <t>Мин.изоляция Каркасные Конструкции TS 037 Aguastatik 100*610*1250</t>
  </si>
  <si>
    <t>ГКЛ Кнауф 12.5*1200*3000мм 1уп=56шт.</t>
  </si>
  <si>
    <t>Плита OSB-3 2500*1250*12мм Кроношпан (Могилев) (1п-60л.)</t>
  </si>
  <si>
    <t xml:space="preserve"> Июль 2015 </t>
  </si>
  <si>
    <t>ЗП менеджера</t>
  </si>
  <si>
    <t>Процент начисляемый в ЗП</t>
  </si>
  <si>
    <t xml:space="preserve">ПРИБЫЛЬ </t>
  </si>
  <si>
    <t>ЗП Менеджера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</si>
</sst>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#,##0.00;[Red]#,##0.00"/>
    <numFmt numFmtId="166" formatCode="#,##0;[Red]#,##0"/>
  </numFmts>
  <fonts count="16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8"/>
      <color indexed="8"/>
      <name val="Arial"/>
      <family val="2"/>
    </font>
    <font>
      <sz val="8"/>
      <color theme="1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2"/>
      <color indexed="8"/>
      <name val="Arial"/>
      <family val="2"/>
    </font>
    <font>
      <sz val="12"/>
      <color theme="1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12"/>
      <color indexed="8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8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1">
    <xf numFmtId="0" fontId="0" fillId="0" borderId="0" xfId="0"/>
    <xf numFmtId="0" fontId="0" fillId="3" borderId="1" xfId="0" applyFill="1" applyBorder="1"/>
    <xf numFmtId="0" fontId="0" fillId="0" borderId="1" xfId="0" applyBorder="1" applyAlignment="1">
      <alignment horizontal="center"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2" fillId="3" borderId="1" xfId="1" applyNumberFormat="1" applyFont="1" applyFill="1" applyBorder="1" applyAlignment="1">
      <alignment horizontal="left" vertical="top" wrapText="1"/>
    </xf>
    <xf numFmtId="164" fontId="2" fillId="3" borderId="1" xfId="1" applyNumberFormat="1" applyFont="1" applyFill="1" applyBorder="1" applyAlignment="1">
      <alignment horizontal="right" vertical="top" wrapText="1"/>
    </xf>
    <xf numFmtId="4" fontId="2" fillId="3" borderId="1" xfId="1" applyNumberFormat="1" applyFont="1" applyFill="1" applyBorder="1" applyAlignment="1">
      <alignment horizontal="right" vertical="top" wrapText="1"/>
    </xf>
    <xf numFmtId="4" fontId="6" fillId="4" borderId="1" xfId="0" applyNumberFormat="1" applyFont="1" applyFill="1" applyBorder="1" applyAlignment="1">
      <alignment horizontal="right" vertical="top"/>
    </xf>
    <xf numFmtId="2" fontId="7" fillId="4" borderId="1" xfId="0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4" fontId="11" fillId="4" borderId="1" xfId="0" applyNumberFormat="1" applyFont="1" applyFill="1" applyBorder="1" applyAlignment="1">
      <alignment horizontal="right" vertical="top"/>
    </xf>
    <xf numFmtId="2" fontId="8" fillId="0" borderId="1" xfId="1" applyNumberFormat="1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2" fontId="8" fillId="4" borderId="1" xfId="1" applyNumberFormat="1" applyFont="1" applyFill="1" applyBorder="1" applyAlignment="1">
      <alignment horizontal="center" vertical="center" wrapText="1"/>
    </xf>
    <xf numFmtId="2" fontId="9" fillId="4" borderId="1" xfId="0" applyNumberFormat="1" applyFont="1" applyFill="1" applyBorder="1" applyAlignment="1">
      <alignment horizontal="center" vertical="center"/>
    </xf>
    <xf numFmtId="4" fontId="8" fillId="4" borderId="1" xfId="0" applyNumberFormat="1" applyFont="1" applyFill="1" applyBorder="1" applyAlignment="1">
      <alignment horizontal="center" vertical="center"/>
    </xf>
    <xf numFmtId="2" fontId="8" fillId="4" borderId="1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6" fontId="9" fillId="0" borderId="5" xfId="0" applyNumberFormat="1" applyFont="1" applyBorder="1" applyAlignment="1">
      <alignment horizontal="center" vertical="center"/>
    </xf>
    <xf numFmtId="2" fontId="12" fillId="4" borderId="1" xfId="1" applyNumberFormat="1" applyFont="1" applyFill="1" applyBorder="1" applyAlignment="1">
      <alignment horizontal="center" vertical="center" wrapText="1"/>
    </xf>
    <xf numFmtId="2" fontId="13" fillId="4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left" vertical="top"/>
    </xf>
    <xf numFmtId="4" fontId="8" fillId="2" borderId="1" xfId="0" applyNumberFormat="1" applyFont="1" applyFill="1" applyBorder="1" applyAlignment="1">
      <alignment horizontal="right" vertical="top"/>
    </xf>
    <xf numFmtId="0" fontId="9" fillId="0" borderId="1" xfId="0" applyFont="1" applyBorder="1"/>
    <xf numFmtId="0" fontId="8" fillId="4" borderId="1" xfId="0" applyNumberFormat="1" applyFont="1" applyFill="1" applyBorder="1" applyAlignment="1">
      <alignment horizontal="left" vertical="top"/>
    </xf>
    <xf numFmtId="4" fontId="8" fillId="4" borderId="1" xfId="0" applyNumberFormat="1" applyFont="1" applyFill="1" applyBorder="1" applyAlignment="1">
      <alignment horizontal="right" vertical="top"/>
    </xf>
    <xf numFmtId="0" fontId="0" fillId="4" borderId="0" xfId="0" applyFill="1"/>
    <xf numFmtId="0" fontId="0" fillId="0" borderId="0" xfId="0" applyFill="1"/>
    <xf numFmtId="0" fontId="1" fillId="0" borderId="2" xfId="2" applyNumberFormat="1" applyFont="1" applyBorder="1" applyAlignment="1">
      <alignment horizontal="left" vertical="top" wrapText="1"/>
    </xf>
    <xf numFmtId="4" fontId="1" fillId="0" borderId="3" xfId="2" applyNumberFormat="1" applyFont="1" applyBorder="1" applyAlignment="1">
      <alignment horizontal="right" vertical="top"/>
    </xf>
    <xf numFmtId="0" fontId="1" fillId="0" borderId="3" xfId="2" applyNumberFormat="1" applyFont="1" applyBorder="1" applyAlignment="1">
      <alignment horizontal="left" vertical="top" wrapText="1"/>
    </xf>
    <xf numFmtId="2" fontId="8" fillId="0" borderId="3" xfId="1" applyNumberFormat="1" applyFont="1" applyFill="1" applyBorder="1" applyAlignment="1">
      <alignment horizontal="center" vertical="center" wrapText="1"/>
    </xf>
    <xf numFmtId="2" fontId="9" fillId="0" borderId="3" xfId="0" applyNumberFormat="1" applyFont="1" applyFill="1" applyBorder="1" applyAlignment="1">
      <alignment horizontal="center" vertical="center"/>
    </xf>
    <xf numFmtId="4" fontId="8" fillId="2" borderId="3" xfId="0" applyNumberFormat="1" applyFont="1" applyFill="1" applyBorder="1" applyAlignment="1">
      <alignment horizontal="right" vertical="top"/>
    </xf>
    <xf numFmtId="4" fontId="8" fillId="2" borderId="3" xfId="0" applyNumberFormat="1" applyFont="1" applyFill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Fill="1" applyBorder="1"/>
    <xf numFmtId="165" fontId="0" fillId="0" borderId="1" xfId="0" applyNumberFormat="1" applyFill="1" applyBorder="1" applyAlignment="1">
      <alignment horizontal="center" vertical="center" wrapText="1"/>
    </xf>
    <xf numFmtId="9" fontId="0" fillId="0" borderId="1" xfId="0" applyNumberFormat="1" applyFill="1" applyBorder="1"/>
    <xf numFmtId="9" fontId="0" fillId="3" borderId="1" xfId="0" applyNumberFormat="1" applyFill="1" applyBorder="1"/>
    <xf numFmtId="0" fontId="0" fillId="0" borderId="1" xfId="0" applyBorder="1" applyAlignment="1">
      <alignment wrapText="1"/>
    </xf>
    <xf numFmtId="0" fontId="14" fillId="0" borderId="3" xfId="2" applyNumberFormat="1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166" fontId="9" fillId="0" borderId="6" xfId="0" applyNumberFormat="1" applyFont="1" applyBorder="1" applyAlignment="1">
      <alignment horizontal="center" vertical="center"/>
    </xf>
    <xf numFmtId="0" fontId="0" fillId="0" borderId="0" xfId="0" applyBorder="1"/>
    <xf numFmtId="165" fontId="0" fillId="0" borderId="5" xfId="0" applyNumberForma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</cellXfs>
  <cellStyles count="3">
    <cellStyle name="Обычный" xfId="0" builtinId="0"/>
    <cellStyle name="Обычный_Июль 2015" xfId="2"/>
    <cellStyle name="Обычный_Май 2015" xfId="1"/>
  </cellStyles>
  <dxfs count="0"/>
  <tableStyles count="0" defaultTableStyle="TableStyleMedium9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41"/>
  <sheetViews>
    <sheetView tabSelected="1" topLeftCell="C1" workbookViewId="0">
      <selection activeCell="M43" sqref="M43"/>
    </sheetView>
  </sheetViews>
  <sheetFormatPr defaultRowHeight="15" x14ac:dyDescent="0.25"/>
  <cols>
    <col min="1" max="1" width="9.85546875" customWidth="1"/>
    <col min="2" max="2" width="12.28515625" customWidth="1"/>
    <col min="3" max="3" width="31" customWidth="1"/>
    <col min="5" max="5" width="10.42578125" customWidth="1"/>
    <col min="6" max="6" width="9.5703125" customWidth="1"/>
    <col min="8" max="8" width="10.7109375" customWidth="1"/>
    <col min="10" max="10" width="12.140625" customWidth="1"/>
    <col min="13" max="13" width="11.42578125" customWidth="1"/>
    <col min="14" max="14" width="13.28515625" customWidth="1"/>
    <col min="15" max="15" width="10.140625" customWidth="1"/>
    <col min="16" max="16" width="9.7109375" customWidth="1"/>
  </cols>
  <sheetData>
    <row r="1" spans="1:23" ht="18.75" x14ac:dyDescent="0.3">
      <c r="B1" s="3"/>
      <c r="C1" s="3"/>
      <c r="D1" s="60" t="s">
        <v>54</v>
      </c>
      <c r="E1" s="60"/>
      <c r="F1" s="60"/>
      <c r="G1" s="60"/>
      <c r="H1" s="60"/>
      <c r="I1" s="60"/>
      <c r="J1" s="3"/>
      <c r="K1" s="3"/>
      <c r="L1" s="3"/>
      <c r="M1" s="3"/>
      <c r="N1" s="3"/>
    </row>
    <row r="2" spans="1:23" ht="67.5" x14ac:dyDescent="0.25">
      <c r="A2" s="2" t="s">
        <v>23</v>
      </c>
      <c r="B2" s="4" t="s">
        <v>0</v>
      </c>
      <c r="C2" s="5" t="s">
        <v>19</v>
      </c>
      <c r="D2" s="6" t="s">
        <v>1</v>
      </c>
      <c r="E2" s="6" t="s">
        <v>2</v>
      </c>
      <c r="F2" s="6" t="s">
        <v>3</v>
      </c>
      <c r="G2" s="6" t="s">
        <v>4</v>
      </c>
      <c r="H2" s="6" t="s">
        <v>5</v>
      </c>
      <c r="I2" s="6" t="s">
        <v>6</v>
      </c>
      <c r="J2" s="6" t="s">
        <v>7</v>
      </c>
      <c r="K2" s="6" t="s">
        <v>22</v>
      </c>
      <c r="L2" s="6" t="s">
        <v>21</v>
      </c>
      <c r="M2" s="6" t="s">
        <v>8</v>
      </c>
      <c r="N2" s="6" t="s">
        <v>9</v>
      </c>
      <c r="O2" s="6" t="s">
        <v>55</v>
      </c>
      <c r="P2" s="52" t="s">
        <v>56</v>
      </c>
    </row>
    <row r="3" spans="1:23" x14ac:dyDescent="0.25">
      <c r="A3" s="1"/>
      <c r="B3" s="1"/>
      <c r="C3" s="7"/>
      <c r="D3" s="8"/>
      <c r="E3" s="1"/>
      <c r="F3" s="1"/>
      <c r="G3" s="1"/>
      <c r="H3" s="1"/>
      <c r="I3" s="1"/>
      <c r="J3" s="9"/>
      <c r="K3" s="9"/>
      <c r="L3" s="9"/>
      <c r="M3" s="1"/>
      <c r="N3" s="1"/>
      <c r="O3" s="47"/>
      <c r="P3" s="47"/>
    </row>
    <row r="4" spans="1:23" s="34" customFormat="1" ht="15.75" x14ac:dyDescent="0.25">
      <c r="A4" s="32" t="s">
        <v>24</v>
      </c>
      <c r="B4" s="32" t="s">
        <v>25</v>
      </c>
      <c r="C4" s="32" t="s">
        <v>13</v>
      </c>
      <c r="D4" s="27"/>
      <c r="E4" s="28"/>
      <c r="F4" s="28"/>
      <c r="G4" s="28"/>
      <c r="H4" s="28"/>
      <c r="I4" s="28"/>
      <c r="J4" s="33">
        <v>4800</v>
      </c>
      <c r="K4" s="10"/>
      <c r="L4" s="15"/>
      <c r="M4" s="11"/>
      <c r="N4" s="11"/>
      <c r="O4" s="11"/>
      <c r="P4" s="48"/>
      <c r="Q4" s="35"/>
      <c r="R4" s="35"/>
      <c r="S4" s="35"/>
      <c r="T4" s="35"/>
      <c r="U4" s="35"/>
      <c r="V4" s="35"/>
      <c r="W4" s="35"/>
    </row>
    <row r="5" spans="1:23" ht="22.5" x14ac:dyDescent="0.25">
      <c r="A5" s="29"/>
      <c r="B5" s="29"/>
      <c r="C5" s="36" t="s">
        <v>14</v>
      </c>
      <c r="D5" s="16">
        <v>8</v>
      </c>
      <c r="E5" s="17">
        <v>440</v>
      </c>
      <c r="F5" s="17">
        <v>40.020000000000003</v>
      </c>
      <c r="G5" s="17">
        <f>E5+F5</f>
        <v>480.02</v>
      </c>
      <c r="H5" s="17">
        <f>G5*D5</f>
        <v>3840.16</v>
      </c>
      <c r="I5" s="17">
        <f>J5/D5</f>
        <v>600</v>
      </c>
      <c r="J5" s="30">
        <v>4800</v>
      </c>
      <c r="K5" s="14"/>
      <c r="L5" s="14"/>
      <c r="M5" s="18">
        <f>J5-H5+K5-L5</f>
        <v>959.84000000000015</v>
      </c>
      <c r="N5" s="18">
        <f t="shared" ref="N5:N26" si="0">J5/(J5-M5)*100-100</f>
        <v>24.99479188367151</v>
      </c>
      <c r="O5" s="49">
        <f>M5*0.1</f>
        <v>95.984000000000023</v>
      </c>
      <c r="P5" s="50">
        <v>0.1</v>
      </c>
      <c r="Q5" s="35"/>
      <c r="R5" s="35"/>
      <c r="S5" s="35"/>
      <c r="T5" s="35"/>
      <c r="U5" s="35"/>
      <c r="V5" s="35"/>
      <c r="W5" s="35"/>
    </row>
    <row r="6" spans="1:23" s="34" customFormat="1" ht="15.75" x14ac:dyDescent="0.25">
      <c r="A6" s="32" t="s">
        <v>26</v>
      </c>
      <c r="B6" s="32" t="s">
        <v>27</v>
      </c>
      <c r="C6" s="32" t="s">
        <v>11</v>
      </c>
      <c r="D6" s="19"/>
      <c r="E6" s="20"/>
      <c r="F6" s="20"/>
      <c r="G6" s="20"/>
      <c r="H6" s="20"/>
      <c r="I6" s="20"/>
      <c r="J6" s="33">
        <v>38400</v>
      </c>
      <c r="K6" s="21"/>
      <c r="L6" s="21"/>
      <c r="M6" s="20"/>
      <c r="N6" s="20"/>
      <c r="O6" s="11"/>
      <c r="P6" s="48"/>
      <c r="Q6" s="35"/>
      <c r="R6" s="35"/>
      <c r="S6" s="35"/>
      <c r="T6" s="35"/>
      <c r="U6" s="35"/>
      <c r="V6" s="35"/>
      <c r="W6" s="35"/>
    </row>
    <row r="7" spans="1:23" ht="22.5" x14ac:dyDescent="0.25">
      <c r="A7" s="29"/>
      <c r="B7" s="29"/>
      <c r="C7" s="36" t="s">
        <v>12</v>
      </c>
      <c r="D7" s="16">
        <v>96</v>
      </c>
      <c r="E7" s="17">
        <v>329</v>
      </c>
      <c r="F7" s="17">
        <v>30.54</v>
      </c>
      <c r="G7" s="17">
        <f t="shared" ref="G7:G26" si="1">E7+F7</f>
        <v>359.54</v>
      </c>
      <c r="H7" s="17">
        <f t="shared" ref="H7:H26" si="2">G7*D7</f>
        <v>34515.840000000004</v>
      </c>
      <c r="I7" s="17">
        <f t="shared" ref="I7" si="3">J7/D7</f>
        <v>400</v>
      </c>
      <c r="J7" s="30">
        <v>38400</v>
      </c>
      <c r="K7" s="14"/>
      <c r="L7" s="14"/>
      <c r="M7" s="18">
        <f t="shared" ref="M7:M26" si="4">J7-H7+K7-L7</f>
        <v>3884.1599999999962</v>
      </c>
      <c r="N7" s="18">
        <f t="shared" si="0"/>
        <v>11.253268064749406</v>
      </c>
      <c r="O7" s="49">
        <f>M7*0.1</f>
        <v>388.41599999999966</v>
      </c>
      <c r="P7" s="50">
        <v>0.1</v>
      </c>
      <c r="Q7" s="35"/>
      <c r="R7" s="35"/>
      <c r="S7" s="35"/>
      <c r="T7" s="35"/>
      <c r="U7" s="35"/>
      <c r="V7" s="35"/>
      <c r="W7" s="35"/>
    </row>
    <row r="8" spans="1:23" s="34" customFormat="1" ht="15.75" x14ac:dyDescent="0.25">
      <c r="A8" s="32" t="s">
        <v>28</v>
      </c>
      <c r="B8" s="32" t="s">
        <v>29</v>
      </c>
      <c r="C8" s="32" t="s">
        <v>13</v>
      </c>
      <c r="D8" s="19"/>
      <c r="E8" s="20"/>
      <c r="F8" s="20"/>
      <c r="G8" s="20"/>
      <c r="H8" s="20"/>
      <c r="I8" s="20"/>
      <c r="J8" s="33">
        <v>10200</v>
      </c>
      <c r="K8" s="22"/>
      <c r="L8" s="22"/>
      <c r="M8" s="20"/>
      <c r="N8" s="20"/>
      <c r="O8" s="11"/>
      <c r="P8" s="48"/>
      <c r="Q8" s="35"/>
      <c r="R8" s="35"/>
      <c r="S8" s="35"/>
      <c r="T8" s="35"/>
      <c r="U8" s="35"/>
      <c r="V8" s="35"/>
      <c r="W8" s="35"/>
    </row>
    <row r="9" spans="1:23" ht="22.5" x14ac:dyDescent="0.25">
      <c r="A9" s="29"/>
      <c r="B9" s="29"/>
      <c r="C9" s="36" t="s">
        <v>14</v>
      </c>
      <c r="D9" s="16">
        <v>15</v>
      </c>
      <c r="E9" s="17">
        <v>440</v>
      </c>
      <c r="F9" s="17">
        <v>40.020000000000003</v>
      </c>
      <c r="G9" s="17">
        <f t="shared" si="1"/>
        <v>480.02</v>
      </c>
      <c r="H9" s="17">
        <f t="shared" si="2"/>
        <v>7200.2999999999993</v>
      </c>
      <c r="I9" s="17">
        <f t="shared" ref="I9:I26" si="5">J9/D9</f>
        <v>600</v>
      </c>
      <c r="J9" s="30">
        <v>9000</v>
      </c>
      <c r="K9" s="23"/>
      <c r="L9" s="23"/>
      <c r="M9" s="18">
        <f t="shared" si="4"/>
        <v>1799.7000000000007</v>
      </c>
      <c r="N9" s="18">
        <f t="shared" si="0"/>
        <v>24.994791883671525</v>
      </c>
      <c r="O9" s="49">
        <f t="shared" ref="O9:O10" si="6">M9*0.1</f>
        <v>179.97000000000008</v>
      </c>
      <c r="P9" s="50">
        <v>0.1</v>
      </c>
      <c r="Q9" s="35"/>
      <c r="R9" s="35"/>
      <c r="S9" s="35"/>
      <c r="T9" s="35"/>
      <c r="U9" s="35"/>
      <c r="V9" s="35"/>
      <c r="W9" s="35"/>
    </row>
    <row r="10" spans="1:23" ht="18.75" customHeight="1" x14ac:dyDescent="0.25">
      <c r="A10" s="29"/>
      <c r="B10" s="29"/>
      <c r="C10" s="36" t="s">
        <v>10</v>
      </c>
      <c r="D10" s="16">
        <v>1</v>
      </c>
      <c r="E10" s="17"/>
      <c r="F10" s="17"/>
      <c r="G10" s="17"/>
      <c r="H10" s="17"/>
      <c r="I10" s="17"/>
      <c r="J10" s="30"/>
      <c r="K10" s="14">
        <v>1200</v>
      </c>
      <c r="L10" s="14">
        <v>1100</v>
      </c>
      <c r="M10" s="13">
        <f>K10-L10</f>
        <v>100</v>
      </c>
      <c r="N10" s="13">
        <f>K10/(K10-M10)*100-100</f>
        <v>9.0909090909090793</v>
      </c>
      <c r="O10" s="49">
        <f t="shared" si="6"/>
        <v>10</v>
      </c>
      <c r="P10" s="48"/>
      <c r="Q10" s="35"/>
      <c r="R10" s="35"/>
      <c r="S10" s="35"/>
      <c r="T10" s="35"/>
      <c r="U10" s="35"/>
      <c r="V10" s="35"/>
      <c r="W10" s="35"/>
    </row>
    <row r="11" spans="1:23" s="34" customFormat="1" ht="15.75" x14ac:dyDescent="0.25">
      <c r="A11" s="32" t="s">
        <v>30</v>
      </c>
      <c r="B11" s="32" t="s">
        <v>31</v>
      </c>
      <c r="C11" s="32" t="s">
        <v>13</v>
      </c>
      <c r="D11" s="19"/>
      <c r="E11" s="20"/>
      <c r="F11" s="20"/>
      <c r="G11" s="20"/>
      <c r="H11" s="20"/>
      <c r="I11" s="20"/>
      <c r="J11" s="33">
        <v>39500</v>
      </c>
      <c r="K11" s="21"/>
      <c r="L11" s="21"/>
      <c r="M11" s="20"/>
      <c r="N11" s="20"/>
      <c r="O11" s="11"/>
      <c r="P11" s="48"/>
      <c r="Q11" s="35"/>
      <c r="R11" s="35"/>
      <c r="S11" s="35"/>
      <c r="T11" s="35"/>
      <c r="U11" s="35"/>
      <c r="V11" s="35"/>
      <c r="W11" s="35"/>
    </row>
    <row r="12" spans="1:23" ht="22.5" x14ac:dyDescent="0.25">
      <c r="A12" s="29"/>
      <c r="B12" s="29"/>
      <c r="C12" s="36" t="s">
        <v>12</v>
      </c>
      <c r="D12" s="16">
        <v>70</v>
      </c>
      <c r="E12" s="17">
        <v>329</v>
      </c>
      <c r="F12" s="17">
        <v>30.54</v>
      </c>
      <c r="G12" s="17">
        <f t="shared" si="1"/>
        <v>359.54</v>
      </c>
      <c r="H12" s="17">
        <f t="shared" si="2"/>
        <v>25167.800000000003</v>
      </c>
      <c r="I12" s="17">
        <f t="shared" si="5"/>
        <v>400</v>
      </c>
      <c r="J12" s="37">
        <v>28000</v>
      </c>
      <c r="K12" s="14"/>
      <c r="L12" s="14"/>
      <c r="M12" s="18">
        <f t="shared" si="4"/>
        <v>2832.1999999999971</v>
      </c>
      <c r="N12" s="18">
        <f t="shared" si="0"/>
        <v>11.253268064749406</v>
      </c>
      <c r="O12" s="49">
        <f t="shared" ref="O12:O14" si="7">M12*0.1</f>
        <v>283.21999999999974</v>
      </c>
      <c r="P12" s="50">
        <v>0.1</v>
      </c>
      <c r="Q12" s="35"/>
      <c r="R12" s="35"/>
      <c r="S12" s="35"/>
      <c r="T12" s="35"/>
      <c r="U12" s="35"/>
      <c r="V12" s="35"/>
      <c r="W12" s="35"/>
    </row>
    <row r="13" spans="1:23" ht="22.5" x14ac:dyDescent="0.25">
      <c r="A13" s="29"/>
      <c r="B13" s="29"/>
      <c r="C13" s="36" t="s">
        <v>48</v>
      </c>
      <c r="D13" s="16">
        <v>20</v>
      </c>
      <c r="E13" s="17">
        <v>410</v>
      </c>
      <c r="F13" s="17">
        <v>0</v>
      </c>
      <c r="G13" s="17">
        <f t="shared" ref="G13" si="8">E13+F13</f>
        <v>410</v>
      </c>
      <c r="H13" s="17">
        <f t="shared" ref="H13" si="9">G13*D13</f>
        <v>8200</v>
      </c>
      <c r="I13" s="17">
        <f t="shared" ref="I13" si="10">J13/D13</f>
        <v>450</v>
      </c>
      <c r="J13" s="37">
        <v>9000</v>
      </c>
      <c r="K13" s="14"/>
      <c r="L13" s="14"/>
      <c r="M13" s="18">
        <f t="shared" si="4"/>
        <v>800</v>
      </c>
      <c r="N13" s="18">
        <f t="shared" ref="N13" si="11">J13/(J13-M13)*100-100</f>
        <v>9.7560975609756184</v>
      </c>
      <c r="O13" s="49">
        <f t="shared" si="7"/>
        <v>80</v>
      </c>
      <c r="P13" s="50">
        <v>0.1</v>
      </c>
      <c r="Q13" s="35"/>
      <c r="R13" s="35"/>
      <c r="S13" s="35"/>
      <c r="T13" s="35"/>
      <c r="U13" s="35"/>
      <c r="V13" s="35"/>
      <c r="W13" s="35"/>
    </row>
    <row r="14" spans="1:23" ht="15.75" x14ac:dyDescent="0.25">
      <c r="A14" s="29"/>
      <c r="B14" s="29"/>
      <c r="C14" s="36" t="s">
        <v>10</v>
      </c>
      <c r="D14" s="16">
        <v>1</v>
      </c>
      <c r="E14" s="17"/>
      <c r="F14" s="17"/>
      <c r="G14" s="17"/>
      <c r="H14" s="17"/>
      <c r="I14" s="17"/>
      <c r="J14" s="30"/>
      <c r="K14" s="14">
        <v>2500</v>
      </c>
      <c r="L14" s="14">
        <v>2500</v>
      </c>
      <c r="M14" s="13">
        <f>K14-L14</f>
        <v>0</v>
      </c>
      <c r="N14" s="13">
        <f>K14/(K14-M14)*100-100</f>
        <v>0</v>
      </c>
      <c r="O14" s="49">
        <f t="shared" si="7"/>
        <v>0</v>
      </c>
      <c r="P14" s="48"/>
      <c r="Q14" s="35"/>
      <c r="R14" s="35"/>
      <c r="S14" s="35"/>
      <c r="T14" s="35"/>
      <c r="U14" s="35"/>
      <c r="V14" s="35"/>
      <c r="W14" s="35"/>
    </row>
    <row r="15" spans="1:23" s="34" customFormat="1" ht="15.75" x14ac:dyDescent="0.25">
      <c r="A15" s="32" t="s">
        <v>32</v>
      </c>
      <c r="B15" s="32" t="s">
        <v>33</v>
      </c>
      <c r="C15" s="32" t="s">
        <v>16</v>
      </c>
      <c r="D15" s="19"/>
      <c r="E15" s="20"/>
      <c r="F15" s="20"/>
      <c r="G15" s="20"/>
      <c r="H15" s="20"/>
      <c r="I15" s="20"/>
      <c r="J15" s="33">
        <v>13700</v>
      </c>
      <c r="K15" s="22"/>
      <c r="L15" s="22"/>
      <c r="M15" s="20"/>
      <c r="N15" s="20"/>
      <c r="O15" s="11"/>
      <c r="P15" s="48"/>
      <c r="Q15" s="35"/>
      <c r="R15" s="35"/>
      <c r="S15" s="35"/>
      <c r="T15" s="35"/>
      <c r="U15" s="35"/>
      <c r="V15" s="35"/>
      <c r="W15" s="35"/>
    </row>
    <row r="16" spans="1:23" ht="22.5" x14ac:dyDescent="0.25">
      <c r="A16" s="29"/>
      <c r="B16" s="29"/>
      <c r="C16" s="36" t="s">
        <v>12</v>
      </c>
      <c r="D16" s="16">
        <v>30</v>
      </c>
      <c r="E16" s="17">
        <v>329</v>
      </c>
      <c r="F16" s="17">
        <v>30.54</v>
      </c>
      <c r="G16" s="17">
        <f t="shared" si="1"/>
        <v>359.54</v>
      </c>
      <c r="H16" s="17">
        <f t="shared" si="2"/>
        <v>10786.2</v>
      </c>
      <c r="I16" s="17">
        <f t="shared" si="5"/>
        <v>456.66666666666669</v>
      </c>
      <c r="J16" s="30">
        <v>13700</v>
      </c>
      <c r="K16" s="23"/>
      <c r="L16" s="23"/>
      <c r="M16" s="18">
        <f t="shared" si="4"/>
        <v>2913.7999999999993</v>
      </c>
      <c r="N16" s="18">
        <f t="shared" si="0"/>
        <v>27.01414770725556</v>
      </c>
      <c r="O16" s="49">
        <f>M16*0.1</f>
        <v>291.37999999999994</v>
      </c>
      <c r="P16" s="50">
        <v>0.1</v>
      </c>
      <c r="Q16" s="35"/>
      <c r="R16" s="35"/>
      <c r="S16" s="35"/>
      <c r="T16" s="35"/>
      <c r="U16" s="35"/>
      <c r="V16" s="35"/>
      <c r="W16" s="35"/>
    </row>
    <row r="17" spans="1:23" ht="15.75" x14ac:dyDescent="0.25">
      <c r="A17" s="29"/>
      <c r="B17" s="29"/>
      <c r="C17" s="36" t="s">
        <v>10</v>
      </c>
      <c r="D17" s="16">
        <v>1</v>
      </c>
      <c r="E17" s="17"/>
      <c r="F17" s="17"/>
      <c r="G17" s="17"/>
      <c r="H17" s="17"/>
      <c r="I17" s="17"/>
      <c r="J17" s="30"/>
      <c r="K17" s="14">
        <v>0</v>
      </c>
      <c r="L17" s="14">
        <v>1700</v>
      </c>
      <c r="M17" s="13">
        <f>K17-L17</f>
        <v>-1700</v>
      </c>
      <c r="N17" s="13">
        <f>K17/(K17-M17)*100-100</f>
        <v>-100</v>
      </c>
      <c r="O17" s="49"/>
      <c r="P17" s="48"/>
      <c r="Q17" s="35"/>
      <c r="R17" s="35"/>
      <c r="S17" s="35"/>
      <c r="T17" s="35"/>
      <c r="U17" s="35"/>
      <c r="V17" s="35"/>
      <c r="W17" s="35"/>
    </row>
    <row r="18" spans="1:23" s="34" customFormat="1" ht="15.75" x14ac:dyDescent="0.25">
      <c r="A18" s="32" t="s">
        <v>34</v>
      </c>
      <c r="B18" s="32" t="s">
        <v>35</v>
      </c>
      <c r="C18" s="32" t="s">
        <v>18</v>
      </c>
      <c r="D18" s="19"/>
      <c r="E18" s="20"/>
      <c r="F18" s="20"/>
      <c r="G18" s="20"/>
      <c r="H18" s="20"/>
      <c r="I18" s="20"/>
      <c r="J18" s="33">
        <v>27477</v>
      </c>
      <c r="K18" s="21"/>
      <c r="L18" s="21"/>
      <c r="M18" s="20"/>
      <c r="N18" s="20"/>
      <c r="O18" s="11"/>
      <c r="P18" s="48"/>
      <c r="Q18" s="35"/>
      <c r="R18" s="35"/>
      <c r="S18" s="35"/>
      <c r="T18" s="35"/>
      <c r="U18" s="35"/>
      <c r="V18" s="35"/>
      <c r="W18" s="35"/>
    </row>
    <row r="19" spans="1:23" ht="22.5" x14ac:dyDescent="0.25">
      <c r="A19" s="29"/>
      <c r="B19" s="29"/>
      <c r="C19" s="36" t="s">
        <v>20</v>
      </c>
      <c r="D19" s="16">
        <v>25.56</v>
      </c>
      <c r="E19" s="17">
        <v>1060</v>
      </c>
      <c r="F19" s="17">
        <v>0</v>
      </c>
      <c r="G19" s="17">
        <f t="shared" si="1"/>
        <v>1060</v>
      </c>
      <c r="H19" s="17">
        <f t="shared" si="2"/>
        <v>27093.599999999999</v>
      </c>
      <c r="I19" s="17">
        <f t="shared" si="5"/>
        <v>1075</v>
      </c>
      <c r="J19" s="30">
        <v>27477</v>
      </c>
      <c r="K19" s="14"/>
      <c r="L19" s="14"/>
      <c r="M19" s="18">
        <f t="shared" si="4"/>
        <v>383.40000000000146</v>
      </c>
      <c r="N19" s="18">
        <f t="shared" si="0"/>
        <v>1.4150943396226552</v>
      </c>
      <c r="O19" s="49">
        <f>M19*0.1</f>
        <v>38.340000000000146</v>
      </c>
      <c r="P19" s="50">
        <v>0.1</v>
      </c>
      <c r="Q19" s="35"/>
      <c r="R19" s="35"/>
      <c r="S19" s="35"/>
      <c r="T19" s="35"/>
      <c r="U19" s="35"/>
      <c r="V19" s="35"/>
      <c r="W19" s="35"/>
    </row>
    <row r="20" spans="1:23" s="34" customFormat="1" ht="15.75" x14ac:dyDescent="0.25">
      <c r="A20" s="32" t="s">
        <v>36</v>
      </c>
      <c r="B20" s="32" t="s">
        <v>37</v>
      </c>
      <c r="C20" s="32" t="s">
        <v>13</v>
      </c>
      <c r="D20" s="19"/>
      <c r="E20" s="20"/>
      <c r="F20" s="20"/>
      <c r="G20" s="20"/>
      <c r="H20" s="20"/>
      <c r="I20" s="20"/>
      <c r="J20" s="33">
        <v>12700</v>
      </c>
      <c r="K20" s="21"/>
      <c r="L20" s="21"/>
      <c r="M20" s="20"/>
      <c r="N20" s="20"/>
      <c r="O20" s="11"/>
      <c r="P20" s="48"/>
      <c r="Q20" s="35"/>
      <c r="R20" s="35"/>
      <c r="S20" s="35"/>
      <c r="T20" s="35"/>
      <c r="U20" s="35"/>
      <c r="V20" s="35"/>
      <c r="W20" s="35"/>
    </row>
    <row r="21" spans="1:23" ht="22.5" x14ac:dyDescent="0.25">
      <c r="A21" s="29"/>
      <c r="B21" s="29"/>
      <c r="C21" s="36" t="s">
        <v>12</v>
      </c>
      <c r="D21" s="16">
        <v>24</v>
      </c>
      <c r="E21" s="17">
        <v>329</v>
      </c>
      <c r="F21" s="17">
        <v>30.54</v>
      </c>
      <c r="G21" s="17">
        <f t="shared" si="1"/>
        <v>359.54</v>
      </c>
      <c r="H21" s="17">
        <f t="shared" si="2"/>
        <v>8628.9600000000009</v>
      </c>
      <c r="I21" s="17">
        <f t="shared" si="5"/>
        <v>450</v>
      </c>
      <c r="J21" s="37">
        <v>10800</v>
      </c>
      <c r="K21" s="14"/>
      <c r="L21" s="14"/>
      <c r="M21" s="18">
        <f t="shared" si="4"/>
        <v>2171.0399999999991</v>
      </c>
      <c r="N21" s="18">
        <f t="shared" si="0"/>
        <v>25.159926572843077</v>
      </c>
      <c r="O21" s="49">
        <f>M21*0.1</f>
        <v>217.10399999999993</v>
      </c>
      <c r="P21" s="48"/>
      <c r="Q21" s="35"/>
      <c r="R21" s="35"/>
      <c r="S21" s="35"/>
      <c r="T21" s="35"/>
      <c r="U21" s="35"/>
      <c r="V21" s="35"/>
      <c r="W21" s="35"/>
    </row>
    <row r="22" spans="1:23" ht="22.5" x14ac:dyDescent="0.25">
      <c r="A22" s="29"/>
      <c r="B22" s="29"/>
      <c r="C22" s="36" t="s">
        <v>49</v>
      </c>
      <c r="D22" s="16">
        <v>5</v>
      </c>
      <c r="E22" s="12">
        <v>313.2</v>
      </c>
      <c r="F22" s="12">
        <v>0</v>
      </c>
      <c r="G22" s="17">
        <f t="shared" ref="G22" si="12">E22+F22</f>
        <v>313.2</v>
      </c>
      <c r="H22" s="17">
        <f t="shared" ref="H22" si="13">G22*D22</f>
        <v>1566</v>
      </c>
      <c r="I22" s="17">
        <f t="shared" ref="I22" si="14">J22/D22</f>
        <v>380</v>
      </c>
      <c r="J22" s="37">
        <v>1900</v>
      </c>
      <c r="K22" s="14"/>
      <c r="L22" s="14"/>
      <c r="M22" s="18">
        <f t="shared" ref="M22" si="15">J22-H22+K22-L22</f>
        <v>334</v>
      </c>
      <c r="N22" s="18">
        <f t="shared" ref="N22" si="16">J22/(J22-M22)*100-100</f>
        <v>21.328224776500647</v>
      </c>
      <c r="O22" s="49"/>
      <c r="P22" s="48"/>
      <c r="Q22" s="35"/>
      <c r="R22" s="35"/>
      <c r="S22" s="35"/>
      <c r="T22" s="35"/>
      <c r="U22" s="35"/>
      <c r="V22" s="35"/>
      <c r="W22" s="35"/>
    </row>
    <row r="23" spans="1:23" s="34" customFormat="1" ht="15.75" x14ac:dyDescent="0.25">
      <c r="A23" s="32" t="s">
        <v>38</v>
      </c>
      <c r="B23" s="32" t="s">
        <v>39</v>
      </c>
      <c r="C23" s="32" t="s">
        <v>11</v>
      </c>
      <c r="D23" s="19"/>
      <c r="E23" s="20"/>
      <c r="F23" s="20"/>
      <c r="G23" s="20"/>
      <c r="H23" s="20"/>
      <c r="I23" s="20"/>
      <c r="J23" s="33">
        <v>20000</v>
      </c>
      <c r="K23" s="21"/>
      <c r="L23" s="21"/>
      <c r="M23" s="20"/>
      <c r="N23" s="20"/>
      <c r="O23" s="11"/>
      <c r="P23" s="48"/>
      <c r="Q23" s="35"/>
      <c r="R23" s="35"/>
      <c r="S23" s="35"/>
      <c r="T23" s="35"/>
      <c r="U23" s="35"/>
      <c r="V23" s="35"/>
      <c r="W23" s="35"/>
    </row>
    <row r="24" spans="1:23" ht="22.5" x14ac:dyDescent="0.25">
      <c r="A24" s="29"/>
      <c r="B24" s="29"/>
      <c r="C24" s="36" t="s">
        <v>12</v>
      </c>
      <c r="D24" s="16">
        <v>50</v>
      </c>
      <c r="E24" s="17">
        <v>329</v>
      </c>
      <c r="F24" s="17">
        <v>30.54</v>
      </c>
      <c r="G24" s="17">
        <f t="shared" si="1"/>
        <v>359.54</v>
      </c>
      <c r="H24" s="17">
        <f t="shared" si="2"/>
        <v>17977</v>
      </c>
      <c r="I24" s="17">
        <f t="shared" si="5"/>
        <v>400</v>
      </c>
      <c r="J24" s="30">
        <v>20000</v>
      </c>
      <c r="K24" s="14"/>
      <c r="L24" s="14"/>
      <c r="M24" s="18">
        <f t="shared" si="4"/>
        <v>2023</v>
      </c>
      <c r="N24" s="18">
        <f t="shared" si="0"/>
        <v>11.253268064749406</v>
      </c>
      <c r="O24" s="49">
        <f>M24*0.1</f>
        <v>202.3</v>
      </c>
      <c r="P24" s="50">
        <v>0.1</v>
      </c>
      <c r="Q24" s="35"/>
      <c r="R24" s="35"/>
      <c r="S24" s="35"/>
      <c r="T24" s="35"/>
      <c r="U24" s="35"/>
      <c r="V24" s="35"/>
      <c r="W24" s="35"/>
    </row>
    <row r="25" spans="1:23" s="34" customFormat="1" ht="15.75" x14ac:dyDescent="0.25">
      <c r="A25" s="32" t="s">
        <v>40</v>
      </c>
      <c r="B25" s="32" t="s">
        <v>41</v>
      </c>
      <c r="C25" s="32" t="s">
        <v>13</v>
      </c>
      <c r="D25" s="19"/>
      <c r="E25" s="20"/>
      <c r="F25" s="20"/>
      <c r="G25" s="20"/>
      <c r="H25" s="20"/>
      <c r="I25" s="20"/>
      <c r="J25" s="33">
        <v>97860</v>
      </c>
      <c r="K25" s="21"/>
      <c r="L25" s="21"/>
      <c r="M25" s="20"/>
      <c r="N25" s="20"/>
      <c r="O25" s="11"/>
      <c r="P25" s="48"/>
      <c r="Q25" s="35"/>
      <c r="R25" s="35"/>
      <c r="S25" s="35"/>
      <c r="T25" s="35"/>
      <c r="U25" s="35"/>
      <c r="V25" s="35"/>
      <c r="W25" s="35"/>
    </row>
    <row r="26" spans="1:23" ht="22.5" x14ac:dyDescent="0.25">
      <c r="A26" s="29"/>
      <c r="B26" s="29"/>
      <c r="C26" s="36" t="s">
        <v>12</v>
      </c>
      <c r="D26" s="16">
        <v>4</v>
      </c>
      <c r="E26" s="17">
        <v>329</v>
      </c>
      <c r="F26" s="17">
        <v>30.54</v>
      </c>
      <c r="G26" s="17">
        <f t="shared" si="1"/>
        <v>359.54</v>
      </c>
      <c r="H26" s="17">
        <f t="shared" si="2"/>
        <v>1438.16</v>
      </c>
      <c r="I26" s="17">
        <f t="shared" si="5"/>
        <v>420</v>
      </c>
      <c r="J26" s="37">
        <v>1680</v>
      </c>
      <c r="K26" s="24"/>
      <c r="L26" s="24"/>
      <c r="M26" s="18">
        <f t="shared" si="4"/>
        <v>241.83999999999992</v>
      </c>
      <c r="N26" s="17">
        <f t="shared" si="0"/>
        <v>16.815931467986857</v>
      </c>
      <c r="O26" s="49">
        <f>M26*0.1</f>
        <v>24.183999999999994</v>
      </c>
      <c r="P26" s="50">
        <v>0.1</v>
      </c>
      <c r="Q26" s="35"/>
      <c r="R26" s="35"/>
      <c r="S26" s="35"/>
      <c r="T26" s="35"/>
      <c r="U26" s="35"/>
      <c r="V26" s="35"/>
      <c r="W26" s="35"/>
    </row>
    <row r="27" spans="1:23" ht="15.75" x14ac:dyDescent="0.25">
      <c r="A27" s="29"/>
      <c r="B27" s="29"/>
      <c r="C27" s="36" t="s">
        <v>50</v>
      </c>
      <c r="D27" s="16">
        <v>5</v>
      </c>
      <c r="E27" s="17">
        <v>550</v>
      </c>
      <c r="F27" s="17">
        <v>16.989999999999998</v>
      </c>
      <c r="G27" s="17">
        <f t="shared" ref="G27:G29" si="17">E27+F27</f>
        <v>566.99</v>
      </c>
      <c r="H27" s="17">
        <f t="shared" ref="H27:H29" si="18">G27*D27</f>
        <v>2834.95</v>
      </c>
      <c r="I27" s="17">
        <f t="shared" ref="I27:I29" si="19">J27/D27</f>
        <v>900</v>
      </c>
      <c r="J27" s="37">
        <v>4500</v>
      </c>
      <c r="K27" s="24"/>
      <c r="L27" s="24"/>
      <c r="M27" s="18">
        <f t="shared" ref="M27:M29" si="20">J27-H27+K27-L27</f>
        <v>1665.0500000000002</v>
      </c>
      <c r="N27" s="17">
        <f t="shared" ref="N27:N29" si="21">J27/(J27-M27)*100-100</f>
        <v>58.732958253231999</v>
      </c>
      <c r="O27" s="49">
        <f>M27*0.15</f>
        <v>249.75750000000002</v>
      </c>
      <c r="P27" s="51">
        <v>0.15</v>
      </c>
      <c r="Q27" s="35"/>
      <c r="R27" s="35"/>
      <c r="S27" s="35"/>
      <c r="T27" s="35"/>
      <c r="U27" s="35"/>
      <c r="V27" s="35"/>
      <c r="W27" s="35"/>
    </row>
    <row r="28" spans="1:23" ht="22.5" x14ac:dyDescent="0.25">
      <c r="A28" s="29"/>
      <c r="B28" s="29"/>
      <c r="C28" s="36" t="s">
        <v>51</v>
      </c>
      <c r="D28" s="16">
        <v>100</v>
      </c>
      <c r="E28" s="17">
        <v>633.70000000000005</v>
      </c>
      <c r="F28" s="17">
        <v>0</v>
      </c>
      <c r="G28" s="17">
        <f t="shared" si="17"/>
        <v>633.70000000000005</v>
      </c>
      <c r="H28" s="17">
        <f t="shared" si="18"/>
        <v>63370.000000000007</v>
      </c>
      <c r="I28" s="17">
        <f t="shared" si="19"/>
        <v>750</v>
      </c>
      <c r="J28" s="37">
        <v>75000</v>
      </c>
      <c r="K28" s="24"/>
      <c r="L28" s="24"/>
      <c r="M28" s="18">
        <f t="shared" si="20"/>
        <v>11629.999999999993</v>
      </c>
      <c r="N28" s="17">
        <f t="shared" si="21"/>
        <v>18.352532744200715</v>
      </c>
      <c r="O28" s="49">
        <f t="shared" ref="O28:O30" si="22">M28*0.15</f>
        <v>1744.4999999999989</v>
      </c>
      <c r="P28" s="51">
        <v>0.15</v>
      </c>
      <c r="Q28" s="35"/>
      <c r="R28" s="35"/>
      <c r="S28" s="35"/>
      <c r="T28" s="35"/>
      <c r="U28" s="35"/>
      <c r="V28" s="35"/>
      <c r="W28" s="35"/>
    </row>
    <row r="29" spans="1:23" ht="22.5" x14ac:dyDescent="0.25">
      <c r="A29" s="29"/>
      <c r="B29" s="29"/>
      <c r="C29" s="36" t="s">
        <v>52</v>
      </c>
      <c r="D29" s="16">
        <v>40</v>
      </c>
      <c r="E29" s="17">
        <v>267.5</v>
      </c>
      <c r="F29" s="17">
        <v>0</v>
      </c>
      <c r="G29" s="17">
        <f t="shared" si="17"/>
        <v>267.5</v>
      </c>
      <c r="H29" s="17">
        <f t="shared" si="18"/>
        <v>10700</v>
      </c>
      <c r="I29" s="17">
        <f t="shared" si="19"/>
        <v>292</v>
      </c>
      <c r="J29" s="37">
        <v>11680</v>
      </c>
      <c r="K29" s="24"/>
      <c r="L29" s="24"/>
      <c r="M29" s="18">
        <f t="shared" si="20"/>
        <v>980</v>
      </c>
      <c r="N29" s="17">
        <f t="shared" si="21"/>
        <v>9.1588785046728987</v>
      </c>
      <c r="O29" s="49">
        <f t="shared" si="22"/>
        <v>147</v>
      </c>
      <c r="P29" s="51">
        <v>0.15</v>
      </c>
      <c r="Q29" s="35"/>
      <c r="R29" s="35"/>
      <c r="S29" s="35"/>
      <c r="T29" s="35"/>
      <c r="U29" s="35"/>
      <c r="V29" s="35"/>
      <c r="W29" s="35"/>
    </row>
    <row r="30" spans="1:23" ht="18" customHeight="1" x14ac:dyDescent="0.25">
      <c r="A30" s="29"/>
      <c r="B30" s="29"/>
      <c r="C30" s="36" t="s">
        <v>10</v>
      </c>
      <c r="D30" s="16">
        <v>1</v>
      </c>
      <c r="E30" s="17"/>
      <c r="F30" s="17"/>
      <c r="G30" s="17"/>
      <c r="H30" s="17"/>
      <c r="I30" s="17"/>
      <c r="J30" s="30"/>
      <c r="K30" s="14">
        <v>5000</v>
      </c>
      <c r="L30" s="14">
        <v>4850</v>
      </c>
      <c r="M30" s="13">
        <f>K30-L30</f>
        <v>150</v>
      </c>
      <c r="N30" s="13">
        <f>K30/(K30-M30)*100-100</f>
        <v>3.0927835051546282</v>
      </c>
      <c r="O30" s="49">
        <f t="shared" si="22"/>
        <v>22.5</v>
      </c>
      <c r="P30" s="50">
        <v>0.1</v>
      </c>
      <c r="Q30" s="35"/>
      <c r="R30" s="35"/>
      <c r="S30" s="35"/>
      <c r="T30" s="35"/>
      <c r="U30" s="35"/>
      <c r="V30" s="35"/>
      <c r="W30" s="35"/>
    </row>
    <row r="31" spans="1:23" s="34" customFormat="1" ht="15.75" x14ac:dyDescent="0.25">
      <c r="A31" s="32" t="s">
        <v>42</v>
      </c>
      <c r="B31" s="32" t="s">
        <v>43</v>
      </c>
      <c r="C31" s="32" t="s">
        <v>13</v>
      </c>
      <c r="D31" s="19"/>
      <c r="E31" s="20"/>
      <c r="F31" s="20"/>
      <c r="G31" s="20"/>
      <c r="H31" s="20"/>
      <c r="I31" s="20"/>
      <c r="J31" s="33">
        <v>1460</v>
      </c>
      <c r="K31" s="21"/>
      <c r="L31" s="21"/>
      <c r="M31" s="20"/>
      <c r="N31" s="20"/>
      <c r="O31" s="11"/>
      <c r="P31" s="48"/>
      <c r="Q31" s="35"/>
      <c r="R31" s="35"/>
      <c r="S31" s="35"/>
      <c r="T31" s="35"/>
      <c r="U31" s="35"/>
      <c r="V31" s="35"/>
      <c r="W31" s="35"/>
    </row>
    <row r="32" spans="1:23" ht="22.5" x14ac:dyDescent="0.25">
      <c r="A32" s="29"/>
      <c r="B32" s="29"/>
      <c r="C32" s="36" t="s">
        <v>51</v>
      </c>
      <c r="D32" s="16">
        <v>2</v>
      </c>
      <c r="E32" s="17">
        <v>633.70000000000005</v>
      </c>
      <c r="F32" s="17">
        <v>0</v>
      </c>
      <c r="G32" s="17">
        <f t="shared" ref="G32:G34" si="23">E32+F32</f>
        <v>633.70000000000005</v>
      </c>
      <c r="H32" s="17">
        <f t="shared" ref="H32:H34" si="24">G32*D32</f>
        <v>1267.4000000000001</v>
      </c>
      <c r="I32" s="17">
        <f t="shared" ref="I32:I34" si="25">J32/D32</f>
        <v>730</v>
      </c>
      <c r="J32" s="30">
        <v>1460</v>
      </c>
      <c r="K32" s="14"/>
      <c r="L32" s="14"/>
      <c r="M32" s="18">
        <f t="shared" ref="M32:M34" si="26">J32-H32+K32-L32</f>
        <v>192.59999999999991</v>
      </c>
      <c r="N32" s="18">
        <f t="shared" ref="N32:N34" si="27">J32/(J32-M32)*100-100</f>
        <v>15.196465204355363</v>
      </c>
      <c r="O32" s="49">
        <f>M32*0.1</f>
        <v>19.259999999999991</v>
      </c>
      <c r="P32" s="50">
        <v>0.1</v>
      </c>
      <c r="Q32" s="35"/>
      <c r="R32" s="35"/>
      <c r="S32" s="35"/>
      <c r="T32" s="35"/>
      <c r="U32" s="35"/>
      <c r="V32" s="35"/>
      <c r="W32" s="35"/>
    </row>
    <row r="33" spans="1:23" s="34" customFormat="1" ht="15.75" x14ac:dyDescent="0.25">
      <c r="A33" s="32" t="s">
        <v>44</v>
      </c>
      <c r="B33" s="32" t="s">
        <v>45</v>
      </c>
      <c r="C33" s="32" t="s">
        <v>17</v>
      </c>
      <c r="D33" s="19"/>
      <c r="E33" s="20"/>
      <c r="F33" s="20"/>
      <c r="G33" s="20"/>
      <c r="H33" s="20"/>
      <c r="I33" s="20"/>
      <c r="J33" s="33">
        <v>123000</v>
      </c>
      <c r="K33" s="21"/>
      <c r="L33" s="21"/>
      <c r="M33" s="20"/>
      <c r="N33" s="20"/>
      <c r="O33" s="11"/>
      <c r="P33" s="48"/>
      <c r="Q33" s="35"/>
      <c r="R33" s="35"/>
      <c r="S33" s="35"/>
      <c r="T33" s="35"/>
      <c r="U33" s="35"/>
      <c r="V33" s="35"/>
      <c r="W33" s="35"/>
    </row>
    <row r="34" spans="1:23" ht="22.5" x14ac:dyDescent="0.25">
      <c r="A34" s="29"/>
      <c r="B34" s="29"/>
      <c r="C34" s="36" t="s">
        <v>12</v>
      </c>
      <c r="D34" s="16">
        <v>300</v>
      </c>
      <c r="E34" s="17">
        <v>329</v>
      </c>
      <c r="F34" s="17">
        <v>30.23</v>
      </c>
      <c r="G34" s="17">
        <f t="shared" si="23"/>
        <v>359.23</v>
      </c>
      <c r="H34" s="17">
        <f t="shared" si="24"/>
        <v>107769</v>
      </c>
      <c r="I34" s="17">
        <f t="shared" si="25"/>
        <v>410</v>
      </c>
      <c r="J34" s="30">
        <v>123000</v>
      </c>
      <c r="K34" s="14"/>
      <c r="L34" s="14"/>
      <c r="M34" s="18">
        <f t="shared" si="26"/>
        <v>15231</v>
      </c>
      <c r="N34" s="18">
        <f t="shared" si="27"/>
        <v>14.1330067087938</v>
      </c>
      <c r="O34" s="49">
        <f t="shared" ref="O34" si="28">M34*0.15</f>
        <v>2284.65</v>
      </c>
      <c r="P34" s="50">
        <v>0.1</v>
      </c>
      <c r="Q34" s="35"/>
      <c r="R34" s="35"/>
      <c r="S34" s="35"/>
      <c r="T34" s="35"/>
      <c r="U34" s="35"/>
      <c r="V34" s="35"/>
      <c r="W34" s="35"/>
    </row>
    <row r="35" spans="1:23" s="34" customFormat="1" ht="15.75" x14ac:dyDescent="0.25">
      <c r="A35" s="32" t="s">
        <v>46</v>
      </c>
      <c r="B35" s="32" t="s">
        <v>47</v>
      </c>
      <c r="C35" s="32" t="s">
        <v>13</v>
      </c>
      <c r="D35" s="19"/>
      <c r="E35" s="20"/>
      <c r="F35" s="20"/>
      <c r="G35" s="20"/>
      <c r="H35" s="20"/>
      <c r="I35" s="20"/>
      <c r="J35" s="33">
        <v>11730</v>
      </c>
      <c r="K35" s="21"/>
      <c r="L35" s="21"/>
      <c r="M35" s="20"/>
      <c r="N35" s="20"/>
      <c r="O35" s="11"/>
      <c r="P35" s="48"/>
      <c r="Q35" s="35"/>
      <c r="R35" s="35"/>
      <c r="S35" s="35"/>
      <c r="T35" s="35"/>
      <c r="U35" s="35"/>
      <c r="V35" s="35"/>
      <c r="W35" s="35"/>
    </row>
    <row r="36" spans="1:23" s="34" customFormat="1" ht="22.5" x14ac:dyDescent="0.25">
      <c r="A36" s="31"/>
      <c r="B36" s="29"/>
      <c r="C36" s="36" t="s">
        <v>15</v>
      </c>
      <c r="D36" s="16">
        <v>13</v>
      </c>
      <c r="E36" s="17">
        <v>403.5</v>
      </c>
      <c r="F36" s="17">
        <v>10</v>
      </c>
      <c r="G36" s="17">
        <f t="shared" ref="G36" si="29">E36+F36</f>
        <v>413.5</v>
      </c>
      <c r="H36" s="17">
        <f t="shared" ref="H36" si="30">G36*D36</f>
        <v>5375.5</v>
      </c>
      <c r="I36" s="17">
        <f t="shared" ref="I36" si="31">J36/D36</f>
        <v>630</v>
      </c>
      <c r="J36" s="37">
        <v>8190</v>
      </c>
      <c r="K36" s="14"/>
      <c r="L36" s="14"/>
      <c r="M36" s="18">
        <f t="shared" ref="M36" si="32">J36-H36+K36-L36</f>
        <v>2814.5</v>
      </c>
      <c r="N36" s="18">
        <f t="shared" ref="N36" si="33">J36/(J36-M36)*100-100</f>
        <v>52.357920193470363</v>
      </c>
      <c r="O36" s="49">
        <f t="shared" ref="O36:O37" si="34">M36*0.1</f>
        <v>281.45</v>
      </c>
      <c r="P36" s="50">
        <v>0.1</v>
      </c>
      <c r="Q36" s="35"/>
      <c r="R36" s="35"/>
      <c r="S36" s="35"/>
      <c r="T36" s="35"/>
      <c r="U36" s="35"/>
      <c r="V36" s="35"/>
      <c r="W36" s="35"/>
    </row>
    <row r="37" spans="1:23" s="34" customFormat="1" ht="22.5" x14ac:dyDescent="0.25">
      <c r="A37" s="31"/>
      <c r="B37" s="29"/>
      <c r="C37" s="36" t="s">
        <v>53</v>
      </c>
      <c r="D37" s="16">
        <v>4</v>
      </c>
      <c r="E37" s="17">
        <v>514.98</v>
      </c>
      <c r="F37" s="17">
        <v>0</v>
      </c>
      <c r="G37" s="17">
        <f t="shared" ref="G37" si="35">E37+F37</f>
        <v>514.98</v>
      </c>
      <c r="H37" s="17">
        <f t="shared" ref="H37" si="36">G37*D37</f>
        <v>2059.92</v>
      </c>
      <c r="I37" s="17">
        <f t="shared" ref="I37" si="37">J37/D37</f>
        <v>660</v>
      </c>
      <c r="J37" s="37">
        <v>2640</v>
      </c>
      <c r="K37" s="14"/>
      <c r="L37" s="14"/>
      <c r="M37" s="18">
        <f t="shared" ref="M37" si="38">J37-H37+K37-L37</f>
        <v>580.07999999999993</v>
      </c>
      <c r="N37" s="18">
        <f t="shared" ref="N37" si="39">J37/(J37-M37)*100-100</f>
        <v>28.160316905510882</v>
      </c>
      <c r="O37" s="49">
        <f t="shared" si="34"/>
        <v>58.007999999999996</v>
      </c>
      <c r="P37" s="50">
        <v>0.1</v>
      </c>
      <c r="Q37" s="35"/>
      <c r="R37" s="35"/>
      <c r="S37" s="35"/>
      <c r="T37" s="35"/>
      <c r="U37" s="35"/>
      <c r="V37" s="35"/>
      <c r="W37" s="35"/>
    </row>
    <row r="38" spans="1:23" ht="16.5" thickBot="1" x14ac:dyDescent="0.3">
      <c r="A38" s="29"/>
      <c r="B38" s="29"/>
      <c r="C38" s="38" t="s">
        <v>10</v>
      </c>
      <c r="D38" s="39">
        <v>1</v>
      </c>
      <c r="E38" s="40"/>
      <c r="F38" s="40"/>
      <c r="G38" s="40"/>
      <c r="H38" s="40"/>
      <c r="I38" s="40"/>
      <c r="J38" s="41"/>
      <c r="K38" s="42">
        <v>900</v>
      </c>
      <c r="L38" s="42">
        <v>900</v>
      </c>
      <c r="M38" s="43">
        <f>K38-L38</f>
        <v>0</v>
      </c>
      <c r="N38" s="13">
        <f>K38/(K38-M38)*100-100</f>
        <v>0</v>
      </c>
      <c r="O38" s="49"/>
      <c r="P38" s="48"/>
      <c r="Q38" s="35"/>
      <c r="R38" s="35"/>
      <c r="S38" s="35"/>
      <c r="T38" s="35"/>
      <c r="U38" s="35"/>
      <c r="V38" s="35"/>
      <c r="W38" s="35"/>
    </row>
    <row r="39" spans="1:23" ht="26.25" customHeight="1" thickBot="1" x14ac:dyDescent="0.3">
      <c r="C39" s="53" t="s">
        <v>57</v>
      </c>
      <c r="D39" s="54"/>
      <c r="E39" s="54"/>
      <c r="F39" s="54"/>
      <c r="G39" s="54"/>
      <c r="H39" s="54"/>
      <c r="I39" s="54"/>
      <c r="J39" s="54"/>
      <c r="K39" s="54"/>
      <c r="L39" s="55"/>
      <c r="M39" s="26">
        <f>SUM(M4:M38)</f>
        <v>49986.209999999985</v>
      </c>
      <c r="N39" s="25"/>
    </row>
    <row r="40" spans="1:23" ht="30" customHeight="1" thickBot="1" x14ac:dyDescent="0.3">
      <c r="C40" s="56" t="s">
        <v>58</v>
      </c>
      <c r="D40" s="44"/>
      <c r="E40" s="44"/>
      <c r="F40" s="44"/>
      <c r="G40" s="44"/>
      <c r="H40" s="44"/>
      <c r="I40" s="44"/>
      <c r="J40" s="44"/>
      <c r="K40" s="44"/>
      <c r="L40" s="44"/>
      <c r="M40" s="57"/>
      <c r="N40" s="45"/>
      <c r="O40" s="59">
        <f>SUM(O3:O39)</f>
        <v>6618.0234999999984</v>
      </c>
      <c r="P40" s="58"/>
    </row>
    <row r="41" spans="1:23" ht="17.25" customHeight="1" x14ac:dyDescent="0.25">
      <c r="P41" s="46"/>
    </row>
  </sheetData>
  <autoFilter ref="A3:N39"/>
  <mergeCells count="1">
    <mergeCell ref="D1:I1"/>
  </mergeCells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Июль 2015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2015-09-14T05:56:35Z</dcterms:modified>
</cp:coreProperties>
</file>