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19200" windowHeight="11595"/>
  </bookViews>
  <sheets>
    <sheet name="Лист2" sheetId="2" r:id="rId1"/>
  </sheets>
  <definedNames>
    <definedName name="_xlnm._FilterDatabase" localSheetId="0" hidden="1">Лист2!$A$13:$D$81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2" l="1"/>
  <c r="E56" i="2"/>
  <c r="E49" i="2"/>
  <c r="E43" i="2"/>
  <c r="E39" i="2"/>
  <c r="E32" i="2"/>
  <c r="E26" i="2"/>
  <c r="E22" i="2"/>
  <c r="E15" i="2"/>
  <c r="E65" i="2"/>
  <c r="E48" i="2"/>
  <c r="E31" i="2"/>
  <c r="E14" i="2"/>
  <c r="J65" i="2"/>
  <c r="J48" i="2"/>
  <c r="J31" i="2"/>
  <c r="J14" i="2"/>
  <c r="I77" i="2"/>
  <c r="I73" i="2"/>
  <c r="I66" i="2"/>
  <c r="F65" i="2"/>
  <c r="I60" i="2"/>
  <c r="I56" i="2"/>
  <c r="I49" i="2"/>
  <c r="F48" i="2"/>
  <c r="I43" i="2"/>
  <c r="I39" i="2"/>
  <c r="I32" i="2"/>
  <c r="F31" i="2"/>
  <c r="F14" i="2"/>
  <c r="I26" i="2"/>
  <c r="I22" i="2"/>
  <c r="I15" i="2"/>
  <c r="J26" i="2" l="1"/>
  <c r="J56" i="2"/>
  <c r="K56" i="2" s="1"/>
  <c r="J32" i="2"/>
  <c r="J66" i="2"/>
  <c r="J15" i="2"/>
  <c r="J22" i="2"/>
  <c r="J73" i="2"/>
  <c r="J60" i="2"/>
  <c r="K60" i="2" s="1"/>
  <c r="J49" i="2"/>
  <c r="K49" i="2" s="1"/>
  <c r="J39" i="2"/>
  <c r="J77" i="2"/>
  <c r="K77" i="2" s="1"/>
  <c r="J43" i="2"/>
  <c r="K73" i="2"/>
  <c r="I14" i="2"/>
  <c r="I65" i="2"/>
  <c r="I31" i="2"/>
  <c r="I48" i="2"/>
  <c r="K66" i="2"/>
  <c r="K65" i="2" l="1"/>
  <c r="K48" i="2"/>
  <c r="K14" i="2" l="1"/>
  <c r="K26" i="2"/>
  <c r="K22" i="2"/>
  <c r="K15" i="2" l="1"/>
  <c r="K39" i="2"/>
  <c r="K43" i="2"/>
  <c r="K31" i="2"/>
  <c r="K32" i="2" l="1"/>
</calcChain>
</file>

<file path=xl/sharedStrings.xml><?xml version="1.0" encoding="utf-8"?>
<sst xmlns="http://schemas.openxmlformats.org/spreadsheetml/2006/main" count="282" uniqueCount="64">
  <si>
    <t>Менеджер</t>
  </si>
  <si>
    <t>Контрагент</t>
  </si>
  <si>
    <t>Водитель</t>
  </si>
  <si>
    <t>Дата</t>
  </si>
  <si>
    <t>Номенклатура</t>
  </si>
  <si>
    <t>Себестоимость</t>
  </si>
  <si>
    <t>Продажа</t>
  </si>
  <si>
    <t>Вес накл.</t>
  </si>
  <si>
    <t>Расход на доставку</t>
  </si>
  <si>
    <t>Иванов</t>
  </si>
  <si>
    <t>Сидоров</t>
  </si>
  <si>
    <t>Петров</t>
  </si>
  <si>
    <t>ЗЕРНО</t>
  </si>
  <si>
    <t>МОЛОКО</t>
  </si>
  <si>
    <t>МЯСО</t>
  </si>
  <si>
    <t>КУРЫ</t>
  </si>
  <si>
    <t>КОНТРАГЕНТ- ЗОНА ДОСТАВКИ</t>
  </si>
  <si>
    <t>Добавить реквизиты в соответствующие справочники</t>
  </si>
  <si>
    <t xml:space="preserve">Иванов </t>
  </si>
  <si>
    <t>Менедж1</t>
  </si>
  <si>
    <t>Менедж2</t>
  </si>
  <si>
    <t>Менедж3</t>
  </si>
  <si>
    <t>Контраг1</t>
  </si>
  <si>
    <t>Контраг3</t>
  </si>
  <si>
    <t>Контраг4</t>
  </si>
  <si>
    <t>Контраг5</t>
  </si>
  <si>
    <t>Контраг6</t>
  </si>
  <si>
    <t>Контраг7</t>
  </si>
  <si>
    <t>Контраг2</t>
  </si>
  <si>
    <t>Молоко</t>
  </si>
  <si>
    <t>сыр</t>
  </si>
  <si>
    <t>творог</t>
  </si>
  <si>
    <t>колбаса</t>
  </si>
  <si>
    <t>яйца</t>
  </si>
  <si>
    <t>картошка</t>
  </si>
  <si>
    <t>сок</t>
  </si>
  <si>
    <t>вода</t>
  </si>
  <si>
    <t>пиво</t>
  </si>
  <si>
    <t>сапоги</t>
  </si>
  <si>
    <t>носки</t>
  </si>
  <si>
    <t>брюки</t>
  </si>
  <si>
    <t>платье</t>
  </si>
  <si>
    <t>ФизЛицо - СТАВКА</t>
  </si>
  <si>
    <t>Зона</t>
  </si>
  <si>
    <t>Накл№1</t>
  </si>
  <si>
    <t>Накл№2</t>
  </si>
  <si>
    <t>Накл№3</t>
  </si>
  <si>
    <t>Накл№4</t>
  </si>
  <si>
    <t>Накл№5</t>
  </si>
  <si>
    <t>Накл№6</t>
  </si>
  <si>
    <t>Накл№9</t>
  </si>
  <si>
    <t>Накл№7</t>
  </si>
  <si>
    <t>Накл№8</t>
  </si>
  <si>
    <t>Накл№10</t>
  </si>
  <si>
    <t>Накл№11</t>
  </si>
  <si>
    <t>Накл№12</t>
  </si>
  <si>
    <t>Итог</t>
  </si>
  <si>
    <t>Конраг1</t>
  </si>
  <si>
    <t>Конраг2</t>
  </si>
  <si>
    <t>Конраг3</t>
  </si>
  <si>
    <t>Конраг4</t>
  </si>
  <si>
    <t>Конраг5</t>
  </si>
  <si>
    <t>Конраг6</t>
  </si>
  <si>
    <t>Конраг7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</si>
</sst>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4" xfId="0" applyFill="1" applyBorder="1"/>
    <xf numFmtId="0" fontId="0" fillId="3" borderId="2" xfId="0" applyFill="1" applyBorder="1"/>
    <xf numFmtId="0" fontId="0" fillId="0" borderId="0" xfId="0" applyBorder="1"/>
    <xf numFmtId="0" fontId="0" fillId="0" borderId="1" xfId="0" applyBorder="1"/>
    <xf numFmtId="0" fontId="0" fillId="3" borderId="1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Fill="1" applyBorder="1"/>
    <xf numFmtId="0" fontId="0" fillId="0" borderId="11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1" xfId="0" applyFill="1" applyBorder="1"/>
    <xf numFmtId="0" fontId="0" fillId="0" borderId="3" xfId="0" applyBorder="1"/>
    <xf numFmtId="0" fontId="0" fillId="3" borderId="0" xfId="0" applyFill="1" applyBorder="1"/>
    <xf numFmtId="14" fontId="0" fillId="0" borderId="13" xfId="0" applyNumberFormat="1" applyBorder="1"/>
    <xf numFmtId="0" fontId="0" fillId="0" borderId="14" xfId="0" applyBorder="1"/>
    <xf numFmtId="14" fontId="0" fillId="0" borderId="15" xfId="0" applyNumberFormat="1" applyBorder="1"/>
    <xf numFmtId="0" fontId="0" fillId="0" borderId="16" xfId="0" applyBorder="1"/>
    <xf numFmtId="0" fontId="0" fillId="0" borderId="16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Fill="1" applyBorder="1"/>
    <xf numFmtId="14" fontId="0" fillId="0" borderId="12" xfId="0" applyNumberFormat="1" applyBorder="1"/>
    <xf numFmtId="0" fontId="0" fillId="0" borderId="21" xfId="0" applyBorder="1"/>
    <xf numFmtId="0" fontId="0" fillId="3" borderId="21" xfId="0" applyFill="1" applyBorder="1"/>
    <xf numFmtId="0" fontId="0" fillId="0" borderId="22" xfId="0" applyBorder="1"/>
    <xf numFmtId="0" fontId="0" fillId="2" borderId="5" xfId="0" applyFill="1" applyBorder="1"/>
    <xf numFmtId="0" fontId="0" fillId="2" borderId="8" xfId="0" applyFill="1" applyBorder="1"/>
    <xf numFmtId="0" fontId="0" fillId="3" borderId="3" xfId="0" applyFill="1" applyBorder="1"/>
    <xf numFmtId="0" fontId="0" fillId="2" borderId="11" xfId="0" applyFill="1" applyBorder="1"/>
    <xf numFmtId="0" fontId="0" fillId="0" borderId="10" xfId="0" applyBorder="1"/>
    <xf numFmtId="0" fontId="0" fillId="0" borderId="23" xfId="0" applyBorder="1"/>
    <xf numFmtId="0" fontId="0" fillId="0" borderId="24" xfId="0" applyBorder="1"/>
    <xf numFmtId="0" fontId="0" fillId="3" borderId="25" xfId="0" applyFill="1" applyBorder="1"/>
    <xf numFmtId="0" fontId="0" fillId="0" borderId="25" xfId="0" applyBorder="1"/>
    <xf numFmtId="0" fontId="0" fillId="2" borderId="2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workbookViewId="0">
      <selection activeCell="E66" sqref="E66"/>
    </sheetView>
  </sheetViews>
  <sheetFormatPr defaultRowHeight="15" outlineLevelRow="1" x14ac:dyDescent="0.25"/>
  <cols>
    <col min="1" max="1" width="10.140625" style="6" bestFit="1" customWidth="1"/>
    <col min="2" max="2" width="9.140625" style="6"/>
    <col min="3" max="3" width="11.42578125" style="6" customWidth="1"/>
    <col min="4" max="4" width="12" style="6" customWidth="1"/>
    <col min="5" max="6" width="5.140625" style="6" customWidth="1"/>
    <col min="7" max="8" width="15" style="6" customWidth="1"/>
    <col min="9" max="9" width="10.140625" style="6" customWidth="1"/>
    <col min="10" max="10" width="19" style="6" customWidth="1"/>
    <col min="11" max="11" width="9.140625" style="6"/>
  </cols>
  <sheetData>
    <row r="1" spans="1:11" x14ac:dyDescent="0.25">
      <c r="A1" s="11" t="s">
        <v>17</v>
      </c>
      <c r="B1" s="11"/>
      <c r="C1" s="11"/>
      <c r="D1" s="11"/>
      <c r="E1" s="11"/>
      <c r="F1" s="11"/>
    </row>
    <row r="2" spans="1:11" x14ac:dyDescent="0.25">
      <c r="A2" s="10"/>
      <c r="B2" s="10"/>
      <c r="C2" s="10"/>
      <c r="D2" s="10"/>
      <c r="E2" s="10"/>
    </row>
    <row r="3" spans="1:11" x14ac:dyDescent="0.25">
      <c r="A3" s="17" t="s">
        <v>16</v>
      </c>
      <c r="B3" s="19"/>
      <c r="C3" s="18"/>
      <c r="G3" s="17" t="s">
        <v>42</v>
      </c>
      <c r="H3" s="18"/>
    </row>
    <row r="4" spans="1:11" x14ac:dyDescent="0.25">
      <c r="A4" s="12"/>
      <c r="C4" s="1"/>
      <c r="G4" s="12"/>
      <c r="H4" s="1"/>
    </row>
    <row r="5" spans="1:11" x14ac:dyDescent="0.25">
      <c r="A5" s="12" t="s">
        <v>57</v>
      </c>
      <c r="B5" s="6">
        <v>1000</v>
      </c>
      <c r="C5" s="1"/>
      <c r="G5" s="12" t="s">
        <v>18</v>
      </c>
      <c r="H5" s="1">
        <v>2500</v>
      </c>
    </row>
    <row r="6" spans="1:11" x14ac:dyDescent="0.25">
      <c r="A6" s="12" t="s">
        <v>58</v>
      </c>
      <c r="B6" s="6">
        <v>500</v>
      </c>
      <c r="C6" s="1"/>
      <c r="G6" s="12" t="s">
        <v>11</v>
      </c>
      <c r="H6" s="1">
        <v>1500</v>
      </c>
    </row>
    <row r="7" spans="1:11" x14ac:dyDescent="0.25">
      <c r="A7" s="12" t="s">
        <v>59</v>
      </c>
      <c r="B7" s="9">
        <v>500</v>
      </c>
      <c r="C7" s="1"/>
      <c r="G7" s="12" t="s">
        <v>10</v>
      </c>
      <c r="H7" s="1">
        <v>2000</v>
      </c>
    </row>
    <row r="8" spans="1:11" x14ac:dyDescent="0.25">
      <c r="A8" s="12" t="s">
        <v>60</v>
      </c>
      <c r="B8" s="9">
        <v>1500</v>
      </c>
      <c r="C8" s="1"/>
      <c r="G8" s="12"/>
      <c r="H8" s="1"/>
    </row>
    <row r="9" spans="1:11" x14ac:dyDescent="0.25">
      <c r="A9" s="12" t="s">
        <v>61</v>
      </c>
      <c r="B9" s="9">
        <v>1500</v>
      </c>
      <c r="C9" s="1"/>
      <c r="G9" s="12"/>
      <c r="H9" s="1"/>
    </row>
    <row r="10" spans="1:11" x14ac:dyDescent="0.25">
      <c r="A10" s="12" t="s">
        <v>62</v>
      </c>
      <c r="B10" s="9">
        <v>2000</v>
      </c>
      <c r="C10" s="1"/>
      <c r="G10" s="12"/>
      <c r="H10" s="1"/>
    </row>
    <row r="11" spans="1:11" x14ac:dyDescent="0.25">
      <c r="A11" s="12" t="s">
        <v>63</v>
      </c>
      <c r="B11" s="15">
        <v>1000</v>
      </c>
      <c r="C11" s="16"/>
      <c r="E11" s="9"/>
      <c r="G11" s="14"/>
      <c r="H11" s="16"/>
    </row>
    <row r="12" spans="1:11" ht="15.75" thickBot="1" x14ac:dyDescent="0.3"/>
    <row r="13" spans="1:11" ht="15.75" thickBot="1" x14ac:dyDescent="0.3">
      <c r="A13" s="29" t="s">
        <v>3</v>
      </c>
      <c r="B13" s="30" t="s">
        <v>2</v>
      </c>
      <c r="C13" s="30" t="s">
        <v>0</v>
      </c>
      <c r="D13" s="30" t="s">
        <v>1</v>
      </c>
      <c r="E13" s="30" t="s">
        <v>43</v>
      </c>
      <c r="F13" s="30" t="s">
        <v>7</v>
      </c>
      <c r="G13" s="30" t="s">
        <v>4</v>
      </c>
      <c r="H13" s="30" t="s">
        <v>5</v>
      </c>
      <c r="I13" s="30" t="s">
        <v>6</v>
      </c>
      <c r="J13" s="30" t="s">
        <v>8</v>
      </c>
      <c r="K13" s="31" t="s">
        <v>56</v>
      </c>
    </row>
    <row r="14" spans="1:11" x14ac:dyDescent="0.25">
      <c r="A14" s="32">
        <v>36892</v>
      </c>
      <c r="B14" s="34" t="s">
        <v>9</v>
      </c>
      <c r="C14" s="35"/>
      <c r="D14" s="33"/>
      <c r="E14" s="22">
        <f>SUM(E15:E26)</f>
        <v>2000</v>
      </c>
      <c r="F14" s="22">
        <f>SUM(F15:F26)</f>
        <v>2500</v>
      </c>
      <c r="H14" s="22">
        <v>198000</v>
      </c>
      <c r="I14" s="22">
        <f>SUM(I22,I26,I15)</f>
        <v>220000</v>
      </c>
      <c r="J14" s="22">
        <f>$H$5+MAX(E15:E26)</f>
        <v>3500</v>
      </c>
      <c r="K14" s="24">
        <f>I14-H14-J14</f>
        <v>18500</v>
      </c>
    </row>
    <row r="15" spans="1:11" x14ac:dyDescent="0.25">
      <c r="A15" s="23">
        <v>36892</v>
      </c>
      <c r="B15" s="8" t="s">
        <v>9</v>
      </c>
      <c r="C15" s="7" t="s">
        <v>19</v>
      </c>
      <c r="D15" s="36" t="s">
        <v>22</v>
      </c>
      <c r="E15" s="13">
        <f>B5</f>
        <v>1000</v>
      </c>
      <c r="F15" s="13">
        <v>1000</v>
      </c>
      <c r="G15" s="20" t="s">
        <v>44</v>
      </c>
      <c r="H15" s="37">
        <v>45000</v>
      </c>
      <c r="I15" s="37">
        <f>SUM(I16:I21)</f>
        <v>50000</v>
      </c>
      <c r="J15" s="13">
        <f>J14*(E15*100/E14+F15*100/F14)/200</f>
        <v>1575</v>
      </c>
      <c r="K15" s="41">
        <f t="shared" ref="K15:K43" si="0">I15-H15-J15</f>
        <v>3425</v>
      </c>
    </row>
    <row r="16" spans="1:11" outlineLevel="1" x14ac:dyDescent="0.25">
      <c r="A16" s="23">
        <v>36892</v>
      </c>
      <c r="B16" s="5" t="s">
        <v>9</v>
      </c>
      <c r="C16" s="2" t="s">
        <v>19</v>
      </c>
      <c r="D16" s="3" t="s">
        <v>22</v>
      </c>
      <c r="G16" s="2" t="s">
        <v>29</v>
      </c>
      <c r="H16" s="9">
        <v>4500</v>
      </c>
      <c r="I16" s="6">
        <v>5000</v>
      </c>
      <c r="K16" s="24"/>
    </row>
    <row r="17" spans="1:11" outlineLevel="1" x14ac:dyDescent="0.25">
      <c r="A17" s="23">
        <v>36892</v>
      </c>
      <c r="B17" s="5" t="s">
        <v>9</v>
      </c>
      <c r="C17" s="2" t="s">
        <v>19</v>
      </c>
      <c r="D17" s="3" t="s">
        <v>22</v>
      </c>
      <c r="G17" s="2" t="s">
        <v>30</v>
      </c>
      <c r="H17" s="9">
        <v>18000</v>
      </c>
      <c r="I17" s="6">
        <v>20000</v>
      </c>
      <c r="K17" s="24"/>
    </row>
    <row r="18" spans="1:11" outlineLevel="1" x14ac:dyDescent="0.25">
      <c r="A18" s="23">
        <v>36892</v>
      </c>
      <c r="B18" s="5" t="s">
        <v>9</v>
      </c>
      <c r="C18" s="2" t="s">
        <v>19</v>
      </c>
      <c r="D18" s="3" t="s">
        <v>22</v>
      </c>
      <c r="G18" s="2" t="s">
        <v>31</v>
      </c>
      <c r="H18" s="9">
        <v>9000</v>
      </c>
      <c r="I18" s="6">
        <v>10000</v>
      </c>
      <c r="K18" s="24"/>
    </row>
    <row r="19" spans="1:11" outlineLevel="1" x14ac:dyDescent="0.25">
      <c r="A19" s="23">
        <v>36892</v>
      </c>
      <c r="B19" s="5" t="s">
        <v>9</v>
      </c>
      <c r="C19" s="2" t="s">
        <v>19</v>
      </c>
      <c r="D19" s="3" t="s">
        <v>22</v>
      </c>
      <c r="G19" s="2" t="s">
        <v>32</v>
      </c>
      <c r="H19" s="9">
        <v>4500</v>
      </c>
      <c r="I19" s="6">
        <v>5000</v>
      </c>
      <c r="K19" s="24"/>
    </row>
    <row r="20" spans="1:11" outlineLevel="1" x14ac:dyDescent="0.25">
      <c r="A20" s="23">
        <v>36892</v>
      </c>
      <c r="B20" s="5" t="s">
        <v>9</v>
      </c>
      <c r="C20" s="2" t="s">
        <v>19</v>
      </c>
      <c r="D20" s="3" t="s">
        <v>22</v>
      </c>
      <c r="G20" s="2" t="s">
        <v>33</v>
      </c>
      <c r="H20" s="9">
        <v>4500</v>
      </c>
      <c r="I20" s="6">
        <v>5000</v>
      </c>
      <c r="K20" s="24"/>
    </row>
    <row r="21" spans="1:11" outlineLevel="1" x14ac:dyDescent="0.25">
      <c r="A21" s="23">
        <v>36892</v>
      </c>
      <c r="B21" s="38" t="s">
        <v>9</v>
      </c>
      <c r="C21" s="21" t="s">
        <v>19</v>
      </c>
      <c r="D21" s="39" t="s">
        <v>22</v>
      </c>
      <c r="E21" s="40"/>
      <c r="F21" s="40"/>
      <c r="G21" s="21" t="s">
        <v>34</v>
      </c>
      <c r="H21" s="15">
        <v>4500</v>
      </c>
      <c r="I21" s="40">
        <v>5000</v>
      </c>
      <c r="J21" s="40"/>
      <c r="K21" s="42"/>
    </row>
    <row r="22" spans="1:11" x14ac:dyDescent="0.25">
      <c r="A22" s="23">
        <v>36892</v>
      </c>
      <c r="B22" s="8" t="s">
        <v>9</v>
      </c>
      <c r="C22" s="7" t="s">
        <v>20</v>
      </c>
      <c r="D22" s="36" t="s">
        <v>28</v>
      </c>
      <c r="E22" s="13">
        <f>B6</f>
        <v>500</v>
      </c>
      <c r="F22" s="13">
        <v>1000</v>
      </c>
      <c r="G22" s="20" t="s">
        <v>45</v>
      </c>
      <c r="H22" s="37">
        <v>135000</v>
      </c>
      <c r="I22" s="37">
        <f>SUM(I23:I25)</f>
        <v>150000</v>
      </c>
      <c r="J22" s="13">
        <f>J14*(E22*100/E14+F22*100/F14)/200</f>
        <v>1137.5</v>
      </c>
      <c r="K22" s="41">
        <f t="shared" si="0"/>
        <v>13862.5</v>
      </c>
    </row>
    <row r="23" spans="1:11" outlineLevel="1" x14ac:dyDescent="0.25">
      <c r="A23" s="23">
        <v>36892</v>
      </c>
      <c r="B23" s="5" t="s">
        <v>9</v>
      </c>
      <c r="C23" s="2" t="s">
        <v>20</v>
      </c>
      <c r="D23" s="3" t="s">
        <v>28</v>
      </c>
      <c r="G23" s="2" t="s">
        <v>35</v>
      </c>
      <c r="H23" s="9">
        <v>36000</v>
      </c>
      <c r="I23" s="6">
        <v>40000</v>
      </c>
      <c r="K23" s="24"/>
    </row>
    <row r="24" spans="1:11" outlineLevel="1" x14ac:dyDescent="0.25">
      <c r="A24" s="23">
        <v>36892</v>
      </c>
      <c r="B24" s="5" t="s">
        <v>9</v>
      </c>
      <c r="C24" s="2" t="s">
        <v>20</v>
      </c>
      <c r="D24" s="3" t="s">
        <v>28</v>
      </c>
      <c r="G24" s="2" t="s">
        <v>36</v>
      </c>
      <c r="H24" s="9">
        <v>54000</v>
      </c>
      <c r="I24" s="6">
        <v>60000</v>
      </c>
      <c r="K24" s="24"/>
    </row>
    <row r="25" spans="1:11" outlineLevel="1" x14ac:dyDescent="0.25">
      <c r="A25" s="23">
        <v>36892</v>
      </c>
      <c r="B25" s="38" t="s">
        <v>9</v>
      </c>
      <c r="C25" s="21" t="s">
        <v>20</v>
      </c>
      <c r="D25" s="39" t="s">
        <v>28</v>
      </c>
      <c r="E25" s="40"/>
      <c r="F25" s="40"/>
      <c r="G25" s="21" t="s">
        <v>37</v>
      </c>
      <c r="H25" s="15">
        <v>45000</v>
      </c>
      <c r="I25" s="40">
        <v>50000</v>
      </c>
      <c r="J25" s="40"/>
      <c r="K25" s="42"/>
    </row>
    <row r="26" spans="1:11" x14ac:dyDescent="0.25">
      <c r="A26" s="23">
        <v>36892</v>
      </c>
      <c r="B26" s="8" t="s">
        <v>9</v>
      </c>
      <c r="C26" s="7" t="s">
        <v>21</v>
      </c>
      <c r="D26" s="36" t="s">
        <v>23</v>
      </c>
      <c r="E26" s="13">
        <f>B7</f>
        <v>500</v>
      </c>
      <c r="F26" s="13">
        <v>500</v>
      </c>
      <c r="G26" s="20" t="s">
        <v>46</v>
      </c>
      <c r="H26" s="37">
        <v>18000</v>
      </c>
      <c r="I26" s="37">
        <f>SUM(I27:I30)</f>
        <v>20000</v>
      </c>
      <c r="J26" s="13">
        <f>J14*(E26*100/E14+F26*100/F14)/200</f>
        <v>787.5</v>
      </c>
      <c r="K26" s="41">
        <f t="shared" si="0"/>
        <v>1212.5</v>
      </c>
    </row>
    <row r="27" spans="1:11" outlineLevel="1" x14ac:dyDescent="0.25">
      <c r="A27" s="23">
        <v>36892</v>
      </c>
      <c r="B27" s="5" t="s">
        <v>9</v>
      </c>
      <c r="C27" s="2" t="s">
        <v>21</v>
      </c>
      <c r="D27" s="3" t="s">
        <v>23</v>
      </c>
      <c r="G27" s="2" t="s">
        <v>38</v>
      </c>
      <c r="H27" s="9">
        <v>4500</v>
      </c>
      <c r="I27" s="6">
        <v>5000</v>
      </c>
      <c r="K27" s="24"/>
    </row>
    <row r="28" spans="1:11" outlineLevel="1" x14ac:dyDescent="0.25">
      <c r="A28" s="23">
        <v>36892</v>
      </c>
      <c r="B28" s="5" t="s">
        <v>9</v>
      </c>
      <c r="C28" s="2" t="s">
        <v>21</v>
      </c>
      <c r="D28" s="3" t="s">
        <v>23</v>
      </c>
      <c r="G28" s="2" t="s">
        <v>39</v>
      </c>
      <c r="H28" s="9">
        <v>4500</v>
      </c>
      <c r="I28" s="6">
        <v>5000</v>
      </c>
      <c r="K28" s="24"/>
    </row>
    <row r="29" spans="1:11" outlineLevel="1" x14ac:dyDescent="0.25">
      <c r="A29" s="23">
        <v>36892</v>
      </c>
      <c r="B29" s="5" t="s">
        <v>9</v>
      </c>
      <c r="C29" s="2" t="s">
        <v>21</v>
      </c>
      <c r="D29" s="3" t="s">
        <v>23</v>
      </c>
      <c r="G29" s="2" t="s">
        <v>40</v>
      </c>
      <c r="H29" s="9">
        <v>4500</v>
      </c>
      <c r="I29" s="6">
        <v>5000</v>
      </c>
      <c r="K29" s="24"/>
    </row>
    <row r="30" spans="1:11" outlineLevel="1" x14ac:dyDescent="0.25">
      <c r="A30" s="23">
        <v>36892</v>
      </c>
      <c r="B30" s="38" t="s">
        <v>9</v>
      </c>
      <c r="C30" s="21" t="s">
        <v>21</v>
      </c>
      <c r="D30" s="39" t="s">
        <v>23</v>
      </c>
      <c r="E30" s="40"/>
      <c r="F30" s="40"/>
      <c r="G30" s="21" t="s">
        <v>41</v>
      </c>
      <c r="H30" s="15">
        <v>4500</v>
      </c>
      <c r="I30" s="40">
        <v>5000</v>
      </c>
      <c r="J30" s="40"/>
      <c r="K30" s="42"/>
    </row>
    <row r="31" spans="1:11" x14ac:dyDescent="0.25">
      <c r="A31" s="23">
        <v>36892</v>
      </c>
      <c r="B31" s="4" t="s">
        <v>11</v>
      </c>
      <c r="C31" s="2"/>
      <c r="D31" s="1"/>
      <c r="E31" s="22">
        <f>SUM(E32:E43)</f>
        <v>3500</v>
      </c>
      <c r="F31" s="22">
        <f>SUM(F32:F43)</f>
        <v>2000</v>
      </c>
      <c r="H31" s="22">
        <v>255870</v>
      </c>
      <c r="I31" s="22">
        <f>SUM(I43,I39,I32)</f>
        <v>284300</v>
      </c>
      <c r="J31" s="22">
        <f>$H$6+MAX(E32:E43)</f>
        <v>3000</v>
      </c>
      <c r="K31" s="24">
        <f>I31-H31-J31</f>
        <v>25430</v>
      </c>
    </row>
    <row r="32" spans="1:11" x14ac:dyDescent="0.25">
      <c r="A32" s="23">
        <v>36892</v>
      </c>
      <c r="B32" s="8" t="s">
        <v>11</v>
      </c>
      <c r="C32" s="7" t="s">
        <v>21</v>
      </c>
      <c r="D32" s="36" t="s">
        <v>24</v>
      </c>
      <c r="E32" s="13">
        <f>B8</f>
        <v>1500</v>
      </c>
      <c r="F32" s="13">
        <v>300</v>
      </c>
      <c r="G32" s="20" t="s">
        <v>47</v>
      </c>
      <c r="H32" s="37">
        <v>128700</v>
      </c>
      <c r="I32" s="37">
        <f>SUM(I33:I38)</f>
        <v>143000</v>
      </c>
      <c r="J32" s="13">
        <f>J31*(E32*100/E31+F32*100/F31)/200</f>
        <v>867.85714285714278</v>
      </c>
      <c r="K32" s="41">
        <f t="shared" si="0"/>
        <v>13432.142857142857</v>
      </c>
    </row>
    <row r="33" spans="1:11" outlineLevel="1" x14ac:dyDescent="0.25">
      <c r="A33" s="23">
        <v>36892</v>
      </c>
      <c r="B33" s="5" t="s">
        <v>11</v>
      </c>
      <c r="C33" s="2" t="s">
        <v>21</v>
      </c>
      <c r="D33" s="3" t="s">
        <v>24</v>
      </c>
      <c r="G33" s="2" t="s">
        <v>38</v>
      </c>
      <c r="H33" s="9">
        <v>9000</v>
      </c>
      <c r="I33" s="6">
        <v>10000</v>
      </c>
      <c r="K33" s="24"/>
    </row>
    <row r="34" spans="1:11" outlineLevel="1" x14ac:dyDescent="0.25">
      <c r="A34" s="23">
        <v>36892</v>
      </c>
      <c r="B34" s="5" t="s">
        <v>11</v>
      </c>
      <c r="C34" s="2" t="s">
        <v>21</v>
      </c>
      <c r="D34" s="3" t="s">
        <v>24</v>
      </c>
      <c r="G34" s="2" t="s">
        <v>39</v>
      </c>
      <c r="H34" s="9">
        <v>4500</v>
      </c>
      <c r="I34" s="6">
        <v>5000</v>
      </c>
      <c r="K34" s="24"/>
    </row>
    <row r="35" spans="1:11" outlineLevel="1" x14ac:dyDescent="0.25">
      <c r="A35" s="23">
        <v>36892</v>
      </c>
      <c r="B35" s="5" t="s">
        <v>11</v>
      </c>
      <c r="C35" s="2" t="s">
        <v>21</v>
      </c>
      <c r="D35" s="3" t="s">
        <v>24</v>
      </c>
      <c r="G35" s="2" t="s">
        <v>40</v>
      </c>
      <c r="H35" s="9">
        <v>90000</v>
      </c>
      <c r="I35" s="6">
        <v>100000</v>
      </c>
      <c r="K35" s="24"/>
    </row>
    <row r="36" spans="1:11" outlineLevel="1" x14ac:dyDescent="0.25">
      <c r="A36" s="23">
        <v>36892</v>
      </c>
      <c r="B36" s="5" t="s">
        <v>11</v>
      </c>
      <c r="C36" s="2" t="s">
        <v>21</v>
      </c>
      <c r="D36" s="3" t="s">
        <v>24</v>
      </c>
      <c r="G36" s="2" t="s">
        <v>41</v>
      </c>
      <c r="H36" s="9">
        <v>4500</v>
      </c>
      <c r="I36" s="6">
        <v>5000</v>
      </c>
      <c r="K36" s="24"/>
    </row>
    <row r="37" spans="1:11" outlineLevel="1" x14ac:dyDescent="0.25">
      <c r="A37" s="23">
        <v>36892</v>
      </c>
      <c r="B37" s="5" t="s">
        <v>11</v>
      </c>
      <c r="C37" s="2" t="s">
        <v>21</v>
      </c>
      <c r="D37" s="3" t="s">
        <v>24</v>
      </c>
      <c r="G37" s="2" t="s">
        <v>35</v>
      </c>
      <c r="H37" s="9">
        <v>18000</v>
      </c>
      <c r="I37" s="6">
        <v>20000</v>
      </c>
      <c r="K37" s="24"/>
    </row>
    <row r="38" spans="1:11" outlineLevel="1" x14ac:dyDescent="0.25">
      <c r="A38" s="23">
        <v>36892</v>
      </c>
      <c r="B38" s="38" t="s">
        <v>11</v>
      </c>
      <c r="C38" s="21" t="s">
        <v>21</v>
      </c>
      <c r="D38" s="39" t="s">
        <v>24</v>
      </c>
      <c r="E38" s="40"/>
      <c r="F38" s="40"/>
      <c r="G38" s="21" t="s">
        <v>36</v>
      </c>
      <c r="H38" s="15">
        <v>2700</v>
      </c>
      <c r="I38" s="40">
        <v>3000</v>
      </c>
      <c r="J38" s="40"/>
      <c r="K38" s="42"/>
    </row>
    <row r="39" spans="1:11" x14ac:dyDescent="0.25">
      <c r="A39" s="23">
        <v>36892</v>
      </c>
      <c r="B39" s="8" t="s">
        <v>11</v>
      </c>
      <c r="C39" s="7" t="s">
        <v>21</v>
      </c>
      <c r="D39" s="36" t="s">
        <v>23</v>
      </c>
      <c r="E39" s="13">
        <f>B7</f>
        <v>500</v>
      </c>
      <c r="F39" s="13">
        <v>1500</v>
      </c>
      <c r="G39" s="20" t="s">
        <v>48</v>
      </c>
      <c r="H39" s="37">
        <v>46350</v>
      </c>
      <c r="I39" s="37">
        <f>SUM(I40:I42)</f>
        <v>51500</v>
      </c>
      <c r="J39" s="13">
        <f>J31*(E39*100/E31+F39*100/F31)/200</f>
        <v>1339.2857142857144</v>
      </c>
      <c r="K39" s="41">
        <f t="shared" si="0"/>
        <v>3810.7142857142853</v>
      </c>
    </row>
    <row r="40" spans="1:11" outlineLevel="1" x14ac:dyDescent="0.25">
      <c r="A40" s="23">
        <v>36892</v>
      </c>
      <c r="B40" s="5" t="s">
        <v>11</v>
      </c>
      <c r="C40" s="2" t="s">
        <v>21</v>
      </c>
      <c r="D40" s="3" t="s">
        <v>23</v>
      </c>
      <c r="G40" s="2" t="s">
        <v>29</v>
      </c>
      <c r="H40" s="9">
        <v>4050</v>
      </c>
      <c r="I40" s="6">
        <v>4500</v>
      </c>
      <c r="K40" s="24"/>
    </row>
    <row r="41" spans="1:11" outlineLevel="1" x14ac:dyDescent="0.25">
      <c r="A41" s="23">
        <v>36892</v>
      </c>
      <c r="B41" s="5" t="s">
        <v>11</v>
      </c>
      <c r="C41" s="2" t="s">
        <v>21</v>
      </c>
      <c r="D41" s="3" t="s">
        <v>23</v>
      </c>
      <c r="G41" s="2" t="s">
        <v>30</v>
      </c>
      <c r="H41" s="9">
        <v>31500</v>
      </c>
      <c r="I41" s="6">
        <v>35000</v>
      </c>
      <c r="K41" s="24"/>
    </row>
    <row r="42" spans="1:11" outlineLevel="1" x14ac:dyDescent="0.25">
      <c r="A42" s="23">
        <v>36892</v>
      </c>
      <c r="B42" s="38" t="s">
        <v>11</v>
      </c>
      <c r="C42" s="21" t="s">
        <v>21</v>
      </c>
      <c r="D42" s="39" t="s">
        <v>23</v>
      </c>
      <c r="E42" s="40"/>
      <c r="F42" s="40"/>
      <c r="G42" s="21" t="s">
        <v>31</v>
      </c>
      <c r="H42" s="15">
        <v>10800</v>
      </c>
      <c r="I42" s="40">
        <v>12000</v>
      </c>
      <c r="J42" s="40"/>
      <c r="K42" s="42"/>
    </row>
    <row r="43" spans="1:11" x14ac:dyDescent="0.25">
      <c r="A43" s="23">
        <v>36892</v>
      </c>
      <c r="B43" s="8" t="s">
        <v>11</v>
      </c>
      <c r="C43" s="7" t="s">
        <v>19</v>
      </c>
      <c r="D43" s="36" t="s">
        <v>25</v>
      </c>
      <c r="E43" s="13">
        <f>B9</f>
        <v>1500</v>
      </c>
      <c r="F43" s="13">
        <v>200</v>
      </c>
      <c r="G43" s="20" t="s">
        <v>49</v>
      </c>
      <c r="H43" s="37">
        <v>80820</v>
      </c>
      <c r="I43" s="37">
        <f>SUM(I44:I47)</f>
        <v>89800</v>
      </c>
      <c r="J43" s="13">
        <f>J31*(E43*100/E31+F43*100/F31)/200</f>
        <v>792.85714285714278</v>
      </c>
      <c r="K43" s="41">
        <f t="shared" si="0"/>
        <v>8187.1428571428569</v>
      </c>
    </row>
    <row r="44" spans="1:11" outlineLevel="1" x14ac:dyDescent="0.25">
      <c r="A44" s="23">
        <v>36892</v>
      </c>
      <c r="B44" s="5" t="s">
        <v>11</v>
      </c>
      <c r="C44" s="2" t="s">
        <v>19</v>
      </c>
      <c r="D44" s="3" t="s">
        <v>25</v>
      </c>
      <c r="G44" s="2" t="s">
        <v>32</v>
      </c>
      <c r="H44" s="9">
        <v>9000</v>
      </c>
      <c r="I44" s="6">
        <v>10000</v>
      </c>
      <c r="K44" s="24"/>
    </row>
    <row r="45" spans="1:11" outlineLevel="1" x14ac:dyDescent="0.25">
      <c r="A45" s="23">
        <v>36892</v>
      </c>
      <c r="B45" s="5" t="s">
        <v>11</v>
      </c>
      <c r="C45" s="2" t="s">
        <v>19</v>
      </c>
      <c r="D45" s="3" t="s">
        <v>25</v>
      </c>
      <c r="G45" s="2" t="s">
        <v>33</v>
      </c>
      <c r="H45" s="9">
        <v>22500</v>
      </c>
      <c r="I45" s="6">
        <v>25000</v>
      </c>
      <c r="K45" s="24"/>
    </row>
    <row r="46" spans="1:11" outlineLevel="1" x14ac:dyDescent="0.25">
      <c r="A46" s="23">
        <v>36892</v>
      </c>
      <c r="B46" s="5" t="s">
        <v>11</v>
      </c>
      <c r="C46" s="2" t="s">
        <v>19</v>
      </c>
      <c r="D46" s="3" t="s">
        <v>25</v>
      </c>
      <c r="G46" s="2" t="s">
        <v>34</v>
      </c>
      <c r="H46" s="9">
        <v>5220</v>
      </c>
      <c r="I46" s="6">
        <v>5800</v>
      </c>
      <c r="K46" s="24"/>
    </row>
    <row r="47" spans="1:11" outlineLevel="1" x14ac:dyDescent="0.25">
      <c r="A47" s="23">
        <v>36892</v>
      </c>
      <c r="B47" s="38" t="s">
        <v>11</v>
      </c>
      <c r="C47" s="21" t="s">
        <v>19</v>
      </c>
      <c r="D47" s="39" t="s">
        <v>25</v>
      </c>
      <c r="E47" s="40"/>
      <c r="F47" s="40"/>
      <c r="G47" s="21" t="s">
        <v>15</v>
      </c>
      <c r="H47" s="15">
        <v>44100</v>
      </c>
      <c r="I47" s="40">
        <v>49000</v>
      </c>
      <c r="J47" s="40"/>
      <c r="K47" s="42"/>
    </row>
    <row r="48" spans="1:11" x14ac:dyDescent="0.25">
      <c r="A48" s="23">
        <v>36892</v>
      </c>
      <c r="B48" s="4" t="s">
        <v>10</v>
      </c>
      <c r="C48" s="2"/>
      <c r="D48" s="1"/>
      <c r="E48" s="22">
        <f>SUM(E49:E60)</f>
        <v>4500</v>
      </c>
      <c r="F48" s="22">
        <f>SUM(F49:F60)</f>
        <v>3000</v>
      </c>
      <c r="H48" s="22">
        <v>121050</v>
      </c>
      <c r="I48" s="22">
        <f>SUM(I60,I56,I49)</f>
        <v>134500</v>
      </c>
      <c r="J48" s="22">
        <f>MAX(MAX(E49:E60))+H7</f>
        <v>4000</v>
      </c>
      <c r="K48" s="24">
        <f>I48-H48-J48</f>
        <v>9450</v>
      </c>
    </row>
    <row r="49" spans="1:11" x14ac:dyDescent="0.25">
      <c r="A49" s="23">
        <v>36892</v>
      </c>
      <c r="B49" s="8" t="s">
        <v>10</v>
      </c>
      <c r="C49" s="7" t="s">
        <v>20</v>
      </c>
      <c r="D49" s="36" t="s">
        <v>26</v>
      </c>
      <c r="E49" s="13">
        <f>B10</f>
        <v>2000</v>
      </c>
      <c r="F49" s="13">
        <v>1500</v>
      </c>
      <c r="G49" s="20" t="s">
        <v>51</v>
      </c>
      <c r="H49" s="37">
        <v>76950</v>
      </c>
      <c r="I49" s="37">
        <f>SUM(I50:I55)</f>
        <v>85500</v>
      </c>
      <c r="J49" s="13">
        <f>J48*(E49*100/E48+F49*100/F48)/200</f>
        <v>1888.8888888888887</v>
      </c>
      <c r="K49" s="41">
        <f t="shared" ref="K49:K60" si="1">I49-H49-J49</f>
        <v>6661.1111111111113</v>
      </c>
    </row>
    <row r="50" spans="1:11" outlineLevel="1" x14ac:dyDescent="0.25">
      <c r="A50" s="23">
        <v>36892</v>
      </c>
      <c r="B50" s="5" t="s">
        <v>10</v>
      </c>
      <c r="C50" s="2" t="s">
        <v>20</v>
      </c>
      <c r="D50" s="3" t="s">
        <v>26</v>
      </c>
      <c r="G50" s="2" t="s">
        <v>41</v>
      </c>
      <c r="H50" s="9">
        <v>40500</v>
      </c>
      <c r="I50" s="6">
        <v>45000</v>
      </c>
      <c r="K50" s="24"/>
    </row>
    <row r="51" spans="1:11" outlineLevel="1" x14ac:dyDescent="0.25">
      <c r="A51" s="23">
        <v>36892</v>
      </c>
      <c r="B51" s="5" t="s">
        <v>10</v>
      </c>
      <c r="C51" s="2" t="s">
        <v>20</v>
      </c>
      <c r="D51" s="3" t="s">
        <v>26</v>
      </c>
      <c r="G51" s="2" t="s">
        <v>35</v>
      </c>
      <c r="H51" s="9">
        <v>4500</v>
      </c>
      <c r="I51" s="6">
        <v>5000</v>
      </c>
      <c r="K51" s="24"/>
    </row>
    <row r="52" spans="1:11" outlineLevel="1" x14ac:dyDescent="0.25">
      <c r="A52" s="23">
        <v>36892</v>
      </c>
      <c r="B52" s="5" t="s">
        <v>10</v>
      </c>
      <c r="C52" s="2" t="s">
        <v>20</v>
      </c>
      <c r="D52" s="3" t="s">
        <v>26</v>
      </c>
      <c r="G52" s="2" t="s">
        <v>36</v>
      </c>
      <c r="H52" s="9">
        <v>5850</v>
      </c>
      <c r="I52" s="6">
        <v>6500</v>
      </c>
      <c r="K52" s="24"/>
    </row>
    <row r="53" spans="1:11" outlineLevel="1" x14ac:dyDescent="0.25">
      <c r="A53" s="23">
        <v>36892</v>
      </c>
      <c r="B53" s="5" t="s">
        <v>10</v>
      </c>
      <c r="C53" s="2" t="s">
        <v>20</v>
      </c>
      <c r="D53" s="3" t="s">
        <v>26</v>
      </c>
      <c r="G53" s="2" t="s">
        <v>29</v>
      </c>
      <c r="H53" s="9">
        <v>8100</v>
      </c>
      <c r="I53" s="6">
        <v>9000</v>
      </c>
      <c r="K53" s="24"/>
    </row>
    <row r="54" spans="1:11" outlineLevel="1" x14ac:dyDescent="0.25">
      <c r="A54" s="23">
        <v>36892</v>
      </c>
      <c r="B54" s="5" t="s">
        <v>10</v>
      </c>
      <c r="C54" s="2" t="s">
        <v>20</v>
      </c>
      <c r="D54" s="3" t="s">
        <v>26</v>
      </c>
      <c r="G54" s="2" t="s">
        <v>30</v>
      </c>
      <c r="H54" s="9">
        <v>10800</v>
      </c>
      <c r="I54" s="6">
        <v>12000</v>
      </c>
      <c r="K54" s="24"/>
    </row>
    <row r="55" spans="1:11" outlineLevel="1" x14ac:dyDescent="0.25">
      <c r="A55" s="23">
        <v>36892</v>
      </c>
      <c r="B55" s="38" t="s">
        <v>10</v>
      </c>
      <c r="C55" s="21" t="s">
        <v>20</v>
      </c>
      <c r="D55" s="39" t="s">
        <v>26</v>
      </c>
      <c r="E55" s="40"/>
      <c r="F55" s="40"/>
      <c r="G55" s="21" t="s">
        <v>31</v>
      </c>
      <c r="H55" s="15">
        <v>7200</v>
      </c>
      <c r="I55" s="40">
        <v>8000</v>
      </c>
      <c r="J55" s="40"/>
      <c r="K55" s="42"/>
    </row>
    <row r="56" spans="1:11" x14ac:dyDescent="0.25">
      <c r="A56" s="23">
        <v>36892</v>
      </c>
      <c r="B56" s="8" t="s">
        <v>10</v>
      </c>
      <c r="C56" s="7" t="s">
        <v>19</v>
      </c>
      <c r="D56" s="36" t="s">
        <v>22</v>
      </c>
      <c r="E56" s="13">
        <f>B5</f>
        <v>1000</v>
      </c>
      <c r="F56" s="13">
        <v>500</v>
      </c>
      <c r="G56" s="20" t="s">
        <v>52</v>
      </c>
      <c r="H56" s="37">
        <v>17100</v>
      </c>
      <c r="I56" s="37">
        <f>SUM(I57:I59)</f>
        <v>19000</v>
      </c>
      <c r="J56" s="13">
        <f>J48*(E56*100/E48+F56*100/F48)/200</f>
        <v>777.77777777777771</v>
      </c>
      <c r="K56" s="41">
        <f t="shared" si="1"/>
        <v>1122.2222222222222</v>
      </c>
    </row>
    <row r="57" spans="1:11" outlineLevel="1" x14ac:dyDescent="0.25">
      <c r="A57" s="23">
        <v>36892</v>
      </c>
      <c r="B57" s="5" t="s">
        <v>10</v>
      </c>
      <c r="C57" s="2" t="s">
        <v>19</v>
      </c>
      <c r="D57" s="3" t="s">
        <v>22</v>
      </c>
      <c r="G57" s="2" t="s">
        <v>39</v>
      </c>
      <c r="H57" s="9">
        <v>900</v>
      </c>
      <c r="I57" s="6">
        <v>1000</v>
      </c>
      <c r="K57" s="24"/>
    </row>
    <row r="58" spans="1:11" outlineLevel="1" x14ac:dyDescent="0.25">
      <c r="A58" s="23">
        <v>36892</v>
      </c>
      <c r="B58" s="5" t="s">
        <v>10</v>
      </c>
      <c r="C58" s="2" t="s">
        <v>19</v>
      </c>
      <c r="D58" s="3" t="s">
        <v>22</v>
      </c>
      <c r="G58" s="2" t="s">
        <v>40</v>
      </c>
      <c r="H58" s="9">
        <v>9000</v>
      </c>
      <c r="I58" s="6">
        <v>10000</v>
      </c>
      <c r="K58" s="24"/>
    </row>
    <row r="59" spans="1:11" outlineLevel="1" x14ac:dyDescent="0.25">
      <c r="A59" s="23">
        <v>36892</v>
      </c>
      <c r="B59" s="38" t="s">
        <v>10</v>
      </c>
      <c r="C59" s="21" t="s">
        <v>19</v>
      </c>
      <c r="D59" s="39" t="s">
        <v>22</v>
      </c>
      <c r="E59" s="40"/>
      <c r="F59" s="40"/>
      <c r="G59" s="21" t="s">
        <v>41</v>
      </c>
      <c r="H59" s="15">
        <v>7200</v>
      </c>
      <c r="I59" s="40">
        <v>8000</v>
      </c>
      <c r="J59" s="40"/>
      <c r="K59" s="42"/>
    </row>
    <row r="60" spans="1:11" x14ac:dyDescent="0.25">
      <c r="A60" s="23">
        <v>36892</v>
      </c>
      <c r="B60" s="8" t="s">
        <v>10</v>
      </c>
      <c r="C60" s="7" t="s">
        <v>19</v>
      </c>
      <c r="D60" s="36" t="s">
        <v>25</v>
      </c>
      <c r="E60" s="13">
        <f>B9</f>
        <v>1500</v>
      </c>
      <c r="F60" s="13">
        <v>1000</v>
      </c>
      <c r="G60" s="20" t="s">
        <v>50</v>
      </c>
      <c r="H60" s="37">
        <v>27000</v>
      </c>
      <c r="I60" s="37">
        <f>SUM(I61:I64)</f>
        <v>30000</v>
      </c>
      <c r="J60" s="13">
        <f>J48*(E60*100/E48+F60*100/F48)/200</f>
        <v>1333.3333333333335</v>
      </c>
      <c r="K60" s="41">
        <f t="shared" si="1"/>
        <v>1666.6666666666665</v>
      </c>
    </row>
    <row r="61" spans="1:11" outlineLevel="1" x14ac:dyDescent="0.25">
      <c r="A61" s="23">
        <v>36892</v>
      </c>
      <c r="B61" s="5" t="s">
        <v>10</v>
      </c>
      <c r="C61" s="2" t="s">
        <v>19</v>
      </c>
      <c r="D61" s="3" t="s">
        <v>25</v>
      </c>
      <c r="G61" s="2" t="s">
        <v>30</v>
      </c>
      <c r="H61" s="9">
        <v>4500</v>
      </c>
      <c r="I61" s="6">
        <v>5000</v>
      </c>
      <c r="K61" s="24"/>
    </row>
    <row r="62" spans="1:11" outlineLevel="1" x14ac:dyDescent="0.25">
      <c r="A62" s="23">
        <v>36892</v>
      </c>
      <c r="B62" s="5" t="s">
        <v>10</v>
      </c>
      <c r="C62" s="2" t="s">
        <v>19</v>
      </c>
      <c r="D62" s="3" t="s">
        <v>25</v>
      </c>
      <c r="G62" s="2" t="s">
        <v>31</v>
      </c>
      <c r="H62" s="9">
        <v>7200</v>
      </c>
      <c r="I62" s="6">
        <v>8000</v>
      </c>
      <c r="K62" s="24"/>
    </row>
    <row r="63" spans="1:11" outlineLevel="1" x14ac:dyDescent="0.25">
      <c r="A63" s="23">
        <v>36892</v>
      </c>
      <c r="B63" s="5" t="s">
        <v>10</v>
      </c>
      <c r="C63" s="2" t="s">
        <v>19</v>
      </c>
      <c r="D63" s="3" t="s">
        <v>25</v>
      </c>
      <c r="G63" s="2" t="s">
        <v>32</v>
      </c>
      <c r="H63" s="9">
        <v>9000</v>
      </c>
      <c r="I63" s="6">
        <v>10000</v>
      </c>
      <c r="K63" s="24"/>
    </row>
    <row r="64" spans="1:11" outlineLevel="1" x14ac:dyDescent="0.25">
      <c r="A64" s="23">
        <v>36892</v>
      </c>
      <c r="B64" s="38" t="s">
        <v>10</v>
      </c>
      <c r="C64" s="21" t="s">
        <v>19</v>
      </c>
      <c r="D64" s="39" t="s">
        <v>25</v>
      </c>
      <c r="E64" s="40"/>
      <c r="F64" s="40"/>
      <c r="G64" s="21" t="s">
        <v>33</v>
      </c>
      <c r="H64" s="15">
        <v>6300</v>
      </c>
      <c r="I64" s="40">
        <v>7000</v>
      </c>
      <c r="J64" s="40"/>
      <c r="K64" s="42"/>
    </row>
    <row r="65" spans="1:11" x14ac:dyDescent="0.25">
      <c r="A65" s="23">
        <v>36893</v>
      </c>
      <c r="B65" s="4" t="s">
        <v>9</v>
      </c>
      <c r="C65" s="2"/>
      <c r="D65" s="1"/>
      <c r="E65" s="22">
        <f>SUM(E66:E77)</f>
        <v>3500</v>
      </c>
      <c r="F65" s="22">
        <f>SUM(F66:F77)</f>
        <v>3500</v>
      </c>
      <c r="H65" s="22">
        <v>98550</v>
      </c>
      <c r="I65" s="22">
        <f>SUM(I66,I73,I77)</f>
        <v>109500</v>
      </c>
      <c r="J65" s="22">
        <f>MAX(E66:E77)+H5</f>
        <v>4500</v>
      </c>
      <c r="K65" s="24">
        <f>I65-H65-J65</f>
        <v>6450</v>
      </c>
    </row>
    <row r="66" spans="1:11" x14ac:dyDescent="0.25">
      <c r="A66" s="23">
        <v>36893</v>
      </c>
      <c r="B66" s="8" t="s">
        <v>9</v>
      </c>
      <c r="C66" s="7" t="s">
        <v>21</v>
      </c>
      <c r="D66" s="36" t="s">
        <v>27</v>
      </c>
      <c r="E66" s="13">
        <v>1000</v>
      </c>
      <c r="F66" s="13">
        <v>2000</v>
      </c>
      <c r="G66" s="20" t="s">
        <v>53</v>
      </c>
      <c r="H66" s="37">
        <v>40950</v>
      </c>
      <c r="I66" s="37">
        <f>SUM(I67:I72)</f>
        <v>45500</v>
      </c>
      <c r="J66" s="13">
        <f>J65*(E66*100/E65+F66*100/F65)/200</f>
        <v>1928.5714285714287</v>
      </c>
      <c r="K66" s="41">
        <f t="shared" ref="K66:K77" si="2">I66-H66-J66</f>
        <v>2621.4285714285716</v>
      </c>
    </row>
    <row r="67" spans="1:11" outlineLevel="1" x14ac:dyDescent="0.25">
      <c r="A67" s="23">
        <v>36893</v>
      </c>
      <c r="B67" s="5" t="s">
        <v>9</v>
      </c>
      <c r="C67" s="2" t="s">
        <v>21</v>
      </c>
      <c r="D67" s="3" t="s">
        <v>27</v>
      </c>
      <c r="G67" s="2" t="s">
        <v>29</v>
      </c>
      <c r="H67" s="9">
        <v>3150</v>
      </c>
      <c r="I67" s="6">
        <v>3500</v>
      </c>
      <c r="K67" s="24"/>
    </row>
    <row r="68" spans="1:11" outlineLevel="1" x14ac:dyDescent="0.25">
      <c r="A68" s="23">
        <v>36893</v>
      </c>
      <c r="B68" s="5" t="s">
        <v>9</v>
      </c>
      <c r="C68" s="2" t="s">
        <v>21</v>
      </c>
      <c r="D68" s="3" t="s">
        <v>27</v>
      </c>
      <c r="G68" s="2" t="s">
        <v>30</v>
      </c>
      <c r="H68" s="9">
        <v>9000</v>
      </c>
      <c r="I68" s="6">
        <v>10000</v>
      </c>
      <c r="K68" s="24"/>
    </row>
    <row r="69" spans="1:11" outlineLevel="1" x14ac:dyDescent="0.25">
      <c r="A69" s="23">
        <v>36893</v>
      </c>
      <c r="B69" s="5" t="s">
        <v>9</v>
      </c>
      <c r="C69" s="2" t="s">
        <v>21</v>
      </c>
      <c r="D69" s="3" t="s">
        <v>27</v>
      </c>
      <c r="G69" s="2" t="s">
        <v>39</v>
      </c>
      <c r="H69" s="9">
        <v>7200</v>
      </c>
      <c r="I69" s="6">
        <v>8000</v>
      </c>
      <c r="K69" s="24"/>
    </row>
    <row r="70" spans="1:11" outlineLevel="1" x14ac:dyDescent="0.25">
      <c r="A70" s="23">
        <v>36893</v>
      </c>
      <c r="B70" s="5" t="s">
        <v>9</v>
      </c>
      <c r="C70" s="2" t="s">
        <v>21</v>
      </c>
      <c r="D70" s="3" t="s">
        <v>27</v>
      </c>
      <c r="G70" s="2" t="s">
        <v>40</v>
      </c>
      <c r="H70" s="9">
        <v>5400</v>
      </c>
      <c r="I70" s="6">
        <v>6000</v>
      </c>
      <c r="K70" s="24"/>
    </row>
    <row r="71" spans="1:11" outlineLevel="1" x14ac:dyDescent="0.25">
      <c r="A71" s="23">
        <v>36892</v>
      </c>
      <c r="B71" s="5" t="s">
        <v>9</v>
      </c>
      <c r="C71" s="2"/>
      <c r="D71" s="1"/>
      <c r="G71" s="2" t="s">
        <v>41</v>
      </c>
      <c r="H71" s="9">
        <v>2700</v>
      </c>
      <c r="I71" s="6">
        <v>3000</v>
      </c>
      <c r="K71" s="24"/>
    </row>
    <row r="72" spans="1:11" outlineLevel="1" x14ac:dyDescent="0.25">
      <c r="A72" s="23">
        <v>36892</v>
      </c>
      <c r="B72" s="38" t="s">
        <v>9</v>
      </c>
      <c r="C72" s="21" t="s">
        <v>19</v>
      </c>
      <c r="D72" s="39" t="s">
        <v>22</v>
      </c>
      <c r="E72" s="40"/>
      <c r="F72" s="40"/>
      <c r="G72" s="21" t="s">
        <v>15</v>
      </c>
      <c r="H72" s="15">
        <v>13500</v>
      </c>
      <c r="I72" s="40">
        <v>15000</v>
      </c>
      <c r="J72" s="40"/>
      <c r="K72" s="42"/>
    </row>
    <row r="73" spans="1:11" x14ac:dyDescent="0.25">
      <c r="A73" s="23">
        <v>36892</v>
      </c>
      <c r="B73" s="8" t="s">
        <v>9</v>
      </c>
      <c r="C73" s="7" t="s">
        <v>19</v>
      </c>
      <c r="D73" s="36" t="s">
        <v>22</v>
      </c>
      <c r="E73" s="13">
        <v>500</v>
      </c>
      <c r="F73" s="13">
        <v>500</v>
      </c>
      <c r="G73" s="20" t="s">
        <v>54</v>
      </c>
      <c r="H73" s="37">
        <v>29700</v>
      </c>
      <c r="I73" s="37">
        <f>SUM(I74:I76)</f>
        <v>33000</v>
      </c>
      <c r="J73" s="13">
        <f>J65*(E73*100/E65+F73*100/F65)/200</f>
        <v>642.85714285714289</v>
      </c>
      <c r="K73" s="41">
        <f t="shared" si="2"/>
        <v>2657.1428571428569</v>
      </c>
    </row>
    <row r="74" spans="1:11" outlineLevel="1" x14ac:dyDescent="0.25">
      <c r="A74" s="23">
        <v>36892</v>
      </c>
      <c r="B74" s="5" t="s">
        <v>9</v>
      </c>
      <c r="C74" s="2" t="s">
        <v>19</v>
      </c>
      <c r="D74" s="3" t="s">
        <v>22</v>
      </c>
      <c r="G74" s="2" t="s">
        <v>31</v>
      </c>
      <c r="H74" s="9">
        <v>7200</v>
      </c>
      <c r="I74" s="6">
        <v>8000</v>
      </c>
      <c r="K74" s="24"/>
    </row>
    <row r="75" spans="1:11" outlineLevel="1" x14ac:dyDescent="0.25">
      <c r="A75" s="23">
        <v>36892</v>
      </c>
      <c r="B75" s="5" t="s">
        <v>9</v>
      </c>
      <c r="C75" s="2" t="s">
        <v>19</v>
      </c>
      <c r="D75" s="3" t="s">
        <v>22</v>
      </c>
      <c r="G75" s="2" t="s">
        <v>32</v>
      </c>
      <c r="H75" s="9">
        <v>13500</v>
      </c>
      <c r="I75" s="6">
        <v>15000</v>
      </c>
      <c r="K75" s="24"/>
    </row>
    <row r="76" spans="1:11" outlineLevel="1" x14ac:dyDescent="0.25">
      <c r="A76" s="23">
        <v>36892</v>
      </c>
      <c r="B76" s="38" t="s">
        <v>9</v>
      </c>
      <c r="C76" s="21" t="s">
        <v>19</v>
      </c>
      <c r="D76" s="39" t="s">
        <v>22</v>
      </c>
      <c r="E76" s="40"/>
      <c r="F76" s="40"/>
      <c r="G76" s="21" t="s">
        <v>33</v>
      </c>
      <c r="H76" s="15">
        <v>9000</v>
      </c>
      <c r="I76" s="40">
        <v>10000</v>
      </c>
      <c r="J76" s="40"/>
      <c r="K76" s="42"/>
    </row>
    <row r="77" spans="1:11" x14ac:dyDescent="0.25">
      <c r="A77" s="23">
        <v>36892</v>
      </c>
      <c r="B77" s="8" t="s">
        <v>9</v>
      </c>
      <c r="C77" s="7" t="s">
        <v>19</v>
      </c>
      <c r="D77" s="36" t="s">
        <v>22</v>
      </c>
      <c r="E77" s="13">
        <v>2000</v>
      </c>
      <c r="F77" s="13">
        <v>1000</v>
      </c>
      <c r="G77" s="20" t="s">
        <v>55</v>
      </c>
      <c r="H77" s="37">
        <v>27900</v>
      </c>
      <c r="I77" s="37">
        <f>SUM(I78:I81)</f>
        <v>31000</v>
      </c>
      <c r="J77" s="13">
        <f>J65*(E77*100/E65+F77*100/F65)/200</f>
        <v>1928.5714285714287</v>
      </c>
      <c r="K77" s="41">
        <f t="shared" si="2"/>
        <v>1171.4285714285713</v>
      </c>
    </row>
    <row r="78" spans="1:11" outlineLevel="1" x14ac:dyDescent="0.25">
      <c r="A78" s="23">
        <v>36892</v>
      </c>
      <c r="B78" s="5" t="s">
        <v>9</v>
      </c>
      <c r="C78" s="2" t="s">
        <v>19</v>
      </c>
      <c r="D78" s="3" t="s">
        <v>22</v>
      </c>
      <c r="G78" s="2" t="s">
        <v>12</v>
      </c>
      <c r="H78" s="9">
        <v>13500</v>
      </c>
      <c r="I78" s="6">
        <v>15000</v>
      </c>
      <c r="K78" s="24"/>
    </row>
    <row r="79" spans="1:11" outlineLevel="1" x14ac:dyDescent="0.25">
      <c r="A79" s="23">
        <v>36892</v>
      </c>
      <c r="B79" s="5" t="s">
        <v>9</v>
      </c>
      <c r="C79" s="2" t="s">
        <v>20</v>
      </c>
      <c r="D79" s="3" t="s">
        <v>28</v>
      </c>
      <c r="G79" s="2" t="s">
        <v>13</v>
      </c>
      <c r="H79" s="9">
        <v>900</v>
      </c>
      <c r="I79" s="6">
        <v>1000</v>
      </c>
      <c r="K79" s="24"/>
    </row>
    <row r="80" spans="1:11" outlineLevel="1" x14ac:dyDescent="0.25">
      <c r="A80" s="23">
        <v>36892</v>
      </c>
      <c r="B80" s="5" t="s">
        <v>9</v>
      </c>
      <c r="C80" s="2" t="s">
        <v>20</v>
      </c>
      <c r="D80" s="3" t="s">
        <v>28</v>
      </c>
      <c r="G80" s="2" t="s">
        <v>14</v>
      </c>
      <c r="H80" s="9">
        <v>9000</v>
      </c>
      <c r="I80" s="6">
        <v>10000</v>
      </c>
      <c r="K80" s="24"/>
    </row>
    <row r="81" spans="1:11" ht="15.75" outlineLevel="1" thickBot="1" x14ac:dyDescent="0.3">
      <c r="A81" s="25">
        <v>36892</v>
      </c>
      <c r="B81" s="43" t="s">
        <v>9</v>
      </c>
      <c r="C81" s="44" t="s">
        <v>20</v>
      </c>
      <c r="D81" s="45" t="s">
        <v>28</v>
      </c>
      <c r="E81" s="26"/>
      <c r="F81" s="26"/>
      <c r="G81" s="44" t="s">
        <v>15</v>
      </c>
      <c r="H81" s="27">
        <v>4500</v>
      </c>
      <c r="I81" s="26">
        <v>5000</v>
      </c>
      <c r="J81" s="26"/>
      <c r="K81" s="28"/>
    </row>
  </sheetData>
  <autoFilter ref="A13:D81"/>
  <mergeCells count="3">
    <mergeCell ref="A1:F1"/>
    <mergeCell ref="G3:H3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ЕВГЕНИЙ</cp:lastModifiedBy>
  <dcterms:created xsi:type="dcterms:W3CDTF">2016-09-14T15:11:12Z</dcterms:created>
  <dcterms:modified xsi:type="dcterms:W3CDTF">2016-09-15T11:47:52Z</dcterms:modified>
</cp:coreProperties>
</file>