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2980" windowHeight="9000"/>
  </bookViews>
  <sheets>
    <sheet name="Форма 1.8" sheetId="1" r:id="rId1"/>
  </sheets>
  <externalReferences>
    <externalReference r:id="rId2"/>
  </externalReferences>
  <definedNames>
    <definedName name="_xlnm.Print_Area" localSheetId="0">'Форма 1.8'!$A$1:$I$45</definedName>
  </definedNames>
  <calcPr calcId="145621" concurrentCalc="0"/>
</workbook>
</file>

<file path=xl/calcChain.xml><?xml version="1.0" encoding="utf-8"?>
<calcChain xmlns="http://schemas.openxmlformats.org/spreadsheetml/2006/main">
  <c r="F15" i="1" l="1"/>
  <c r="L15" i="1"/>
  <c r="R15" i="1"/>
  <c r="AD15" i="1"/>
  <c r="AP15" i="1"/>
  <c r="R16" i="1"/>
  <c r="AD16" i="1"/>
  <c r="AP16" i="1"/>
  <c r="R35" i="1"/>
  <c r="AD35" i="1"/>
  <c r="AP35" i="1"/>
  <c r="F33" i="1"/>
  <c r="L33" i="1"/>
  <c r="R33" i="1"/>
  <c r="AD33" i="1"/>
  <c r="AP33" i="1"/>
  <c r="R34" i="1"/>
  <c r="AD34" i="1"/>
  <c r="AP34" i="1"/>
  <c r="AP36" i="1"/>
  <c r="E15" i="1"/>
  <c r="K15" i="1"/>
  <c r="Q15" i="1"/>
  <c r="AC15" i="1"/>
  <c r="AO15" i="1"/>
  <c r="Q16" i="1"/>
  <c r="AC16" i="1"/>
  <c r="AO16" i="1"/>
  <c r="Q35" i="1"/>
  <c r="AC35" i="1"/>
  <c r="AO35" i="1"/>
  <c r="E33" i="1"/>
  <c r="K33" i="1"/>
  <c r="Q33" i="1"/>
  <c r="AC33" i="1"/>
  <c r="AO33" i="1"/>
  <c r="Q34" i="1"/>
  <c r="AC34" i="1"/>
  <c r="AO34" i="1"/>
  <c r="AO36" i="1"/>
  <c r="AN15" i="1"/>
  <c r="AN16" i="1"/>
  <c r="AN35" i="1"/>
  <c r="AN33" i="1"/>
  <c r="AN34" i="1"/>
  <c r="AN36" i="1"/>
  <c r="AJ36" i="1"/>
  <c r="AI36" i="1"/>
  <c r="AH15" i="1"/>
  <c r="AH16" i="1"/>
  <c r="AH35" i="1"/>
  <c r="AH36" i="1"/>
  <c r="AD36" i="1"/>
  <c r="AC36" i="1"/>
  <c r="AB15" i="1"/>
  <c r="AB16" i="1"/>
  <c r="AB35" i="1"/>
  <c r="AB33" i="1"/>
  <c r="AB34" i="1"/>
  <c r="AB36" i="1"/>
  <c r="X36" i="1"/>
  <c r="W36" i="1"/>
  <c r="V15" i="1"/>
  <c r="V16" i="1"/>
  <c r="V35" i="1"/>
  <c r="V36" i="1"/>
  <c r="R36" i="1"/>
  <c r="Q36" i="1"/>
  <c r="P15" i="1"/>
  <c r="P16" i="1"/>
  <c r="P35" i="1"/>
  <c r="P33" i="1"/>
  <c r="P34" i="1"/>
  <c r="P36" i="1"/>
  <c r="L36" i="1"/>
  <c r="K36" i="1"/>
  <c r="J15" i="1"/>
  <c r="J16" i="1"/>
  <c r="J35" i="1"/>
  <c r="J33" i="1"/>
  <c r="J34" i="1"/>
  <c r="J36" i="1"/>
  <c r="F36" i="1"/>
  <c r="E36" i="1"/>
  <c r="D15" i="1"/>
  <c r="D16" i="1"/>
  <c r="D35" i="1"/>
  <c r="D33" i="1"/>
  <c r="D34" i="1"/>
  <c r="D36" i="1"/>
  <c r="F9" i="1"/>
  <c r="L9" i="1"/>
  <c r="R9" i="1"/>
  <c r="AD9" i="1"/>
  <c r="AP9" i="1"/>
  <c r="AS35" i="1"/>
  <c r="E9" i="1"/>
  <c r="K9" i="1"/>
  <c r="Q9" i="1"/>
  <c r="AC9" i="1"/>
  <c r="AO9" i="1"/>
  <c r="AR35" i="1"/>
  <c r="AN9" i="1"/>
  <c r="AQ35" i="1"/>
  <c r="AM35" i="1"/>
  <c r="AL35" i="1"/>
  <c r="AH9" i="1"/>
  <c r="AK35" i="1"/>
  <c r="AG35" i="1"/>
  <c r="AF35" i="1"/>
  <c r="AB9" i="1"/>
  <c r="AE35" i="1"/>
  <c r="AA35" i="1"/>
  <c r="Z35" i="1"/>
  <c r="V9" i="1"/>
  <c r="Y35" i="1"/>
  <c r="U35" i="1"/>
  <c r="T35" i="1"/>
  <c r="P9" i="1"/>
  <c r="S35" i="1"/>
  <c r="O35" i="1"/>
  <c r="N35" i="1"/>
  <c r="J9" i="1"/>
  <c r="M35" i="1"/>
  <c r="I35" i="1"/>
  <c r="H35" i="1"/>
  <c r="D9" i="1"/>
  <c r="G35" i="1"/>
  <c r="AS34" i="1"/>
  <c r="AR34" i="1"/>
  <c r="AQ34" i="1"/>
  <c r="AM34" i="1"/>
  <c r="AL34" i="1"/>
  <c r="AK34" i="1"/>
  <c r="AH34" i="1"/>
  <c r="AG34" i="1"/>
  <c r="AF34" i="1"/>
  <c r="AE34" i="1"/>
  <c r="AA34" i="1"/>
  <c r="Z34" i="1"/>
  <c r="Y34" i="1"/>
  <c r="V34" i="1"/>
  <c r="U34" i="1"/>
  <c r="T34" i="1"/>
  <c r="S34" i="1"/>
  <c r="O34" i="1"/>
  <c r="N34" i="1"/>
  <c r="M34" i="1"/>
  <c r="I34" i="1"/>
  <c r="H34" i="1"/>
  <c r="G34" i="1"/>
  <c r="AS33" i="1"/>
  <c r="AR33" i="1"/>
  <c r="AQ33" i="1"/>
  <c r="AM33" i="1"/>
  <c r="AL33" i="1"/>
  <c r="AK33" i="1"/>
  <c r="AH33" i="1"/>
  <c r="AG33" i="1"/>
  <c r="AF33" i="1"/>
  <c r="AE33" i="1"/>
  <c r="AA33" i="1"/>
  <c r="Z33" i="1"/>
  <c r="Y33" i="1"/>
  <c r="V33" i="1"/>
  <c r="U33" i="1"/>
  <c r="T33" i="1"/>
  <c r="S33" i="1"/>
  <c r="O33" i="1"/>
  <c r="N33" i="1"/>
  <c r="M33" i="1"/>
  <c r="I33" i="1"/>
  <c r="H33" i="1"/>
  <c r="G33" i="1"/>
  <c r="R32" i="1"/>
  <c r="AD32" i="1"/>
  <c r="AP32" i="1"/>
  <c r="AS32" i="1"/>
  <c r="Q32" i="1"/>
  <c r="AC32" i="1"/>
  <c r="AO32" i="1"/>
  <c r="AR32" i="1"/>
  <c r="AN32" i="1"/>
  <c r="AQ32" i="1"/>
  <c r="AM32" i="1"/>
  <c r="AL32" i="1"/>
  <c r="AK32" i="1"/>
  <c r="AH32" i="1"/>
  <c r="AG32" i="1"/>
  <c r="AF32" i="1"/>
  <c r="AB32" i="1"/>
  <c r="AE32" i="1"/>
  <c r="AA32" i="1"/>
  <c r="Z32" i="1"/>
  <c r="Y32" i="1"/>
  <c r="V32" i="1"/>
  <c r="U32" i="1"/>
  <c r="T32" i="1"/>
  <c r="P32" i="1"/>
  <c r="S32" i="1"/>
  <c r="O32" i="1"/>
  <c r="N32" i="1"/>
  <c r="J32" i="1"/>
  <c r="M32" i="1"/>
  <c r="I32" i="1"/>
  <c r="H32" i="1"/>
  <c r="D32" i="1"/>
  <c r="G32" i="1"/>
  <c r="R31" i="1"/>
  <c r="AD31" i="1"/>
  <c r="AP31" i="1"/>
  <c r="AS31" i="1"/>
  <c r="Q31" i="1"/>
  <c r="AC31" i="1"/>
  <c r="AO31" i="1"/>
  <c r="AR31" i="1"/>
  <c r="AN31" i="1"/>
  <c r="AQ31" i="1"/>
  <c r="AM31" i="1"/>
  <c r="AL31" i="1"/>
  <c r="AK31" i="1"/>
  <c r="AH31" i="1"/>
  <c r="AG31" i="1"/>
  <c r="AF31" i="1"/>
  <c r="AB31" i="1"/>
  <c r="AE31" i="1"/>
  <c r="AA31" i="1"/>
  <c r="Z31" i="1"/>
  <c r="Y31" i="1"/>
  <c r="V31" i="1"/>
  <c r="U31" i="1"/>
  <c r="T31" i="1"/>
  <c r="P31" i="1"/>
  <c r="S31" i="1"/>
  <c r="O31" i="1"/>
  <c r="N31" i="1"/>
  <c r="J31" i="1"/>
  <c r="M31" i="1"/>
  <c r="I31" i="1"/>
  <c r="H31" i="1"/>
  <c r="D31" i="1"/>
  <c r="G31" i="1"/>
  <c r="R30" i="1"/>
  <c r="AD30" i="1"/>
  <c r="AP30" i="1"/>
  <c r="AS30" i="1"/>
  <c r="Q30" i="1"/>
  <c r="AC30" i="1"/>
  <c r="AO30" i="1"/>
  <c r="AR30" i="1"/>
  <c r="AN30" i="1"/>
  <c r="AQ30" i="1"/>
  <c r="AM30" i="1"/>
  <c r="AL30" i="1"/>
  <c r="AK30" i="1"/>
  <c r="AH30" i="1"/>
  <c r="AG30" i="1"/>
  <c r="AF30" i="1"/>
  <c r="AB30" i="1"/>
  <c r="AE30" i="1"/>
  <c r="AA30" i="1"/>
  <c r="Z30" i="1"/>
  <c r="Y30" i="1"/>
  <c r="V30" i="1"/>
  <c r="U30" i="1"/>
  <c r="T30" i="1"/>
  <c r="P30" i="1"/>
  <c r="S30" i="1"/>
  <c r="O30" i="1"/>
  <c r="N30" i="1"/>
  <c r="J30" i="1"/>
  <c r="M30" i="1"/>
  <c r="I30" i="1"/>
  <c r="H30" i="1"/>
  <c r="D30" i="1"/>
  <c r="G30" i="1"/>
  <c r="R29" i="1"/>
  <c r="AD29" i="1"/>
  <c r="AP29" i="1"/>
  <c r="AS29" i="1"/>
  <c r="Q29" i="1"/>
  <c r="AC29" i="1"/>
  <c r="AO29" i="1"/>
  <c r="AR29" i="1"/>
  <c r="AN29" i="1"/>
  <c r="AQ29" i="1"/>
  <c r="AM29" i="1"/>
  <c r="AL29" i="1"/>
  <c r="AK29" i="1"/>
  <c r="AH29" i="1"/>
  <c r="AG29" i="1"/>
  <c r="AF29" i="1"/>
  <c r="AB29" i="1"/>
  <c r="AE29" i="1"/>
  <c r="AA29" i="1"/>
  <c r="Z29" i="1"/>
  <c r="Y29" i="1"/>
  <c r="V29" i="1"/>
  <c r="U29" i="1"/>
  <c r="T29" i="1"/>
  <c r="P29" i="1"/>
  <c r="S29" i="1"/>
  <c r="O29" i="1"/>
  <c r="N29" i="1"/>
  <c r="J29" i="1"/>
  <c r="M29" i="1"/>
  <c r="I29" i="1"/>
  <c r="H29" i="1"/>
  <c r="D29" i="1"/>
  <c r="G29" i="1"/>
  <c r="R28" i="1"/>
  <c r="AD28" i="1"/>
  <c r="AP28" i="1"/>
  <c r="AS28" i="1"/>
  <c r="Q28" i="1"/>
  <c r="AC28" i="1"/>
  <c r="AO28" i="1"/>
  <c r="AR28" i="1"/>
  <c r="AN28" i="1"/>
  <c r="AQ28" i="1"/>
  <c r="AM28" i="1"/>
  <c r="AL28" i="1"/>
  <c r="AK28" i="1"/>
  <c r="AH28" i="1"/>
  <c r="AG28" i="1"/>
  <c r="AF28" i="1"/>
  <c r="AB28" i="1"/>
  <c r="AE28" i="1"/>
  <c r="AA28" i="1"/>
  <c r="Z28" i="1"/>
  <c r="Y28" i="1"/>
  <c r="V28" i="1"/>
  <c r="U28" i="1"/>
  <c r="T28" i="1"/>
  <c r="P28" i="1"/>
  <c r="S28" i="1"/>
  <c r="O28" i="1"/>
  <c r="N28" i="1"/>
  <c r="J28" i="1"/>
  <c r="M28" i="1"/>
  <c r="I28" i="1"/>
  <c r="H28" i="1"/>
  <c r="D28" i="1"/>
  <c r="G28" i="1"/>
  <c r="R27" i="1"/>
  <c r="AD27" i="1"/>
  <c r="AP27" i="1"/>
  <c r="AS27" i="1"/>
  <c r="Q27" i="1"/>
  <c r="AC27" i="1"/>
  <c r="AO27" i="1"/>
  <c r="AR27" i="1"/>
  <c r="AN27" i="1"/>
  <c r="AQ27" i="1"/>
  <c r="AM27" i="1"/>
  <c r="AL27" i="1"/>
  <c r="AK27" i="1"/>
  <c r="AH27" i="1"/>
  <c r="AG27" i="1"/>
  <c r="AF27" i="1"/>
  <c r="AB27" i="1"/>
  <c r="AE27" i="1"/>
  <c r="AA27" i="1"/>
  <c r="Z27" i="1"/>
  <c r="Y27" i="1"/>
  <c r="V27" i="1"/>
  <c r="U27" i="1"/>
  <c r="T27" i="1"/>
  <c r="P27" i="1"/>
  <c r="S27" i="1"/>
  <c r="O27" i="1"/>
  <c r="N27" i="1"/>
  <c r="J27" i="1"/>
  <c r="M27" i="1"/>
  <c r="I27" i="1"/>
  <c r="H27" i="1"/>
  <c r="D27" i="1"/>
  <c r="G27" i="1"/>
  <c r="R26" i="1"/>
  <c r="AD26" i="1"/>
  <c r="AP26" i="1"/>
  <c r="AS26" i="1"/>
  <c r="Q26" i="1"/>
  <c r="AC26" i="1"/>
  <c r="AO26" i="1"/>
  <c r="AR26" i="1"/>
  <c r="AN26" i="1"/>
  <c r="AQ26" i="1"/>
  <c r="AM26" i="1"/>
  <c r="AL26" i="1"/>
  <c r="AK26" i="1"/>
  <c r="AH26" i="1"/>
  <c r="AG26" i="1"/>
  <c r="AF26" i="1"/>
  <c r="AB26" i="1"/>
  <c r="AE26" i="1"/>
  <c r="AA26" i="1"/>
  <c r="Z26" i="1"/>
  <c r="Y26" i="1"/>
  <c r="V26" i="1"/>
  <c r="U26" i="1"/>
  <c r="T26" i="1"/>
  <c r="P26" i="1"/>
  <c r="S26" i="1"/>
  <c r="O26" i="1"/>
  <c r="N26" i="1"/>
  <c r="J26" i="1"/>
  <c r="M26" i="1"/>
  <c r="I26" i="1"/>
  <c r="H26" i="1"/>
  <c r="D26" i="1"/>
  <c r="G26" i="1"/>
  <c r="R25" i="1"/>
  <c r="AD25" i="1"/>
  <c r="AP25" i="1"/>
  <c r="AS25" i="1"/>
  <c r="Q25" i="1"/>
  <c r="AC25" i="1"/>
  <c r="AO25" i="1"/>
  <c r="AR25" i="1"/>
  <c r="AN25" i="1"/>
  <c r="AQ25" i="1"/>
  <c r="AM25" i="1"/>
  <c r="AL25" i="1"/>
  <c r="AK25" i="1"/>
  <c r="AH25" i="1"/>
  <c r="AG25" i="1"/>
  <c r="AF25" i="1"/>
  <c r="AB25" i="1"/>
  <c r="AE25" i="1"/>
  <c r="AA25" i="1"/>
  <c r="Z25" i="1"/>
  <c r="Y25" i="1"/>
  <c r="V25" i="1"/>
  <c r="U25" i="1"/>
  <c r="T25" i="1"/>
  <c r="P25" i="1"/>
  <c r="S25" i="1"/>
  <c r="O25" i="1"/>
  <c r="N25" i="1"/>
  <c r="J25" i="1"/>
  <c r="M25" i="1"/>
  <c r="I25" i="1"/>
  <c r="H25" i="1"/>
  <c r="D25" i="1"/>
  <c r="G25" i="1"/>
  <c r="R24" i="1"/>
  <c r="AD24" i="1"/>
  <c r="AP24" i="1"/>
  <c r="AS24" i="1"/>
  <c r="Q24" i="1"/>
  <c r="AC24" i="1"/>
  <c r="AO24" i="1"/>
  <c r="AR24" i="1"/>
  <c r="AN24" i="1"/>
  <c r="AQ24" i="1"/>
  <c r="AM24" i="1"/>
  <c r="AL24" i="1"/>
  <c r="AK24" i="1"/>
  <c r="AH24" i="1"/>
  <c r="AG24" i="1"/>
  <c r="AF24" i="1"/>
  <c r="AB24" i="1"/>
  <c r="AE24" i="1"/>
  <c r="AA24" i="1"/>
  <c r="Z24" i="1"/>
  <c r="Y24" i="1"/>
  <c r="V24" i="1"/>
  <c r="U24" i="1"/>
  <c r="T24" i="1"/>
  <c r="P24" i="1"/>
  <c r="S24" i="1"/>
  <c r="O24" i="1"/>
  <c r="N24" i="1"/>
  <c r="J24" i="1"/>
  <c r="M24" i="1"/>
  <c r="I24" i="1"/>
  <c r="H24" i="1"/>
  <c r="D24" i="1"/>
  <c r="G24" i="1"/>
  <c r="R23" i="1"/>
  <c r="AD23" i="1"/>
  <c r="AP23" i="1"/>
  <c r="AS23" i="1"/>
  <c r="Q23" i="1"/>
  <c r="AC23" i="1"/>
  <c r="AO23" i="1"/>
  <c r="AR23" i="1"/>
  <c r="AN23" i="1"/>
  <c r="AQ23" i="1"/>
  <c r="AM23" i="1"/>
  <c r="AL23" i="1"/>
  <c r="AK23" i="1"/>
  <c r="AH23" i="1"/>
  <c r="AG23" i="1"/>
  <c r="AF23" i="1"/>
  <c r="AB23" i="1"/>
  <c r="AE23" i="1"/>
  <c r="AA23" i="1"/>
  <c r="Z23" i="1"/>
  <c r="Y23" i="1"/>
  <c r="V23" i="1"/>
  <c r="U23" i="1"/>
  <c r="T23" i="1"/>
  <c r="P23" i="1"/>
  <c r="S23" i="1"/>
  <c r="O23" i="1"/>
  <c r="N23" i="1"/>
  <c r="J23" i="1"/>
  <c r="M23" i="1"/>
  <c r="I23" i="1"/>
  <c r="H23" i="1"/>
  <c r="D23" i="1"/>
  <c r="G23" i="1"/>
  <c r="R22" i="1"/>
  <c r="AD22" i="1"/>
  <c r="AP22" i="1"/>
  <c r="AS22" i="1"/>
  <c r="Q22" i="1"/>
  <c r="AC22" i="1"/>
  <c r="AO22" i="1"/>
  <c r="AR22" i="1"/>
  <c r="AN22" i="1"/>
  <c r="AQ22" i="1"/>
  <c r="AM22" i="1"/>
  <c r="AL22" i="1"/>
  <c r="AK22" i="1"/>
  <c r="AH22" i="1"/>
  <c r="AG22" i="1"/>
  <c r="AF22" i="1"/>
  <c r="AB22" i="1"/>
  <c r="AE22" i="1"/>
  <c r="AA22" i="1"/>
  <c r="Z22" i="1"/>
  <c r="Y22" i="1"/>
  <c r="V22" i="1"/>
  <c r="U22" i="1"/>
  <c r="T22" i="1"/>
  <c r="P22" i="1"/>
  <c r="S22" i="1"/>
  <c r="O22" i="1"/>
  <c r="N22" i="1"/>
  <c r="J22" i="1"/>
  <c r="M22" i="1"/>
  <c r="I22" i="1"/>
  <c r="H22" i="1"/>
  <c r="D22" i="1"/>
  <c r="G22" i="1"/>
  <c r="R21" i="1"/>
  <c r="AD21" i="1"/>
  <c r="AP21" i="1"/>
  <c r="AS21" i="1"/>
  <c r="Q21" i="1"/>
  <c r="AC21" i="1"/>
  <c r="AO21" i="1"/>
  <c r="AR21" i="1"/>
  <c r="AN21" i="1"/>
  <c r="AQ21" i="1"/>
  <c r="AM21" i="1"/>
  <c r="AL21" i="1"/>
  <c r="AK21" i="1"/>
  <c r="AH21" i="1"/>
  <c r="AG21" i="1"/>
  <c r="AF21" i="1"/>
  <c r="AB21" i="1"/>
  <c r="AE21" i="1"/>
  <c r="AA21" i="1"/>
  <c r="Z21" i="1"/>
  <c r="Y21" i="1"/>
  <c r="V21" i="1"/>
  <c r="U21" i="1"/>
  <c r="T21" i="1"/>
  <c r="P21" i="1"/>
  <c r="S21" i="1"/>
  <c r="O21" i="1"/>
  <c r="N21" i="1"/>
  <c r="J21" i="1"/>
  <c r="M21" i="1"/>
  <c r="I21" i="1"/>
  <c r="H21" i="1"/>
  <c r="D21" i="1"/>
  <c r="G21" i="1"/>
  <c r="R20" i="1"/>
  <c r="AD20" i="1"/>
  <c r="AP20" i="1"/>
  <c r="AS20" i="1"/>
  <c r="Q20" i="1"/>
  <c r="AC20" i="1"/>
  <c r="AO20" i="1"/>
  <c r="AR20" i="1"/>
  <c r="AN20" i="1"/>
  <c r="AQ20" i="1"/>
  <c r="AM20" i="1"/>
  <c r="AL20" i="1"/>
  <c r="AK20" i="1"/>
  <c r="AH20" i="1"/>
  <c r="AG20" i="1"/>
  <c r="AF20" i="1"/>
  <c r="AB20" i="1"/>
  <c r="AE20" i="1"/>
  <c r="AA20" i="1"/>
  <c r="Z20" i="1"/>
  <c r="Y20" i="1"/>
  <c r="V20" i="1"/>
  <c r="U20" i="1"/>
  <c r="T20" i="1"/>
  <c r="P20" i="1"/>
  <c r="S20" i="1"/>
  <c r="O20" i="1"/>
  <c r="N20" i="1"/>
  <c r="J20" i="1"/>
  <c r="M20" i="1"/>
  <c r="I20" i="1"/>
  <c r="H20" i="1"/>
  <c r="D20" i="1"/>
  <c r="G20" i="1"/>
  <c r="AP19" i="1"/>
  <c r="AS19" i="1"/>
  <c r="AO19" i="1"/>
  <c r="AR19" i="1"/>
  <c r="AN19" i="1"/>
  <c r="AQ19" i="1"/>
  <c r="AM19" i="1"/>
  <c r="AL19" i="1"/>
  <c r="AK19" i="1"/>
  <c r="AJ19" i="1"/>
  <c r="AI19" i="1"/>
  <c r="AH19" i="1"/>
  <c r="AD19" i="1"/>
  <c r="AG19" i="1"/>
  <c r="AC19" i="1"/>
  <c r="AF19" i="1"/>
  <c r="AB19" i="1"/>
  <c r="AE19" i="1"/>
  <c r="AA19" i="1"/>
  <c r="Z19" i="1"/>
  <c r="Y19" i="1"/>
  <c r="X19" i="1"/>
  <c r="W19" i="1"/>
  <c r="V19" i="1"/>
  <c r="R19" i="1"/>
  <c r="U19" i="1"/>
  <c r="Q19" i="1"/>
  <c r="T19" i="1"/>
  <c r="P19" i="1"/>
  <c r="S19" i="1"/>
  <c r="L19" i="1"/>
  <c r="O19" i="1"/>
  <c r="K19" i="1"/>
  <c r="N19" i="1"/>
  <c r="J19" i="1"/>
  <c r="M19" i="1"/>
  <c r="F19" i="1"/>
  <c r="I19" i="1"/>
  <c r="E19" i="1"/>
  <c r="H19" i="1"/>
  <c r="D19" i="1"/>
  <c r="G19" i="1"/>
  <c r="R18" i="1"/>
  <c r="AD18" i="1"/>
  <c r="AP18" i="1"/>
  <c r="AS18" i="1"/>
  <c r="Q18" i="1"/>
  <c r="AC18" i="1"/>
  <c r="AO18" i="1"/>
  <c r="AR18" i="1"/>
  <c r="AN18" i="1"/>
  <c r="AQ18" i="1"/>
  <c r="AM18" i="1"/>
  <c r="AL18" i="1"/>
  <c r="AK18" i="1"/>
  <c r="AH18" i="1"/>
  <c r="AG18" i="1"/>
  <c r="AF18" i="1"/>
  <c r="AB18" i="1"/>
  <c r="AE18" i="1"/>
  <c r="AA18" i="1"/>
  <c r="Z18" i="1"/>
  <c r="Y18" i="1"/>
  <c r="V18" i="1"/>
  <c r="U18" i="1"/>
  <c r="T18" i="1"/>
  <c r="P18" i="1"/>
  <c r="S18" i="1"/>
  <c r="O18" i="1"/>
  <c r="N18" i="1"/>
  <c r="J18" i="1"/>
  <c r="M18" i="1"/>
  <c r="I18" i="1"/>
  <c r="H18" i="1"/>
  <c r="D18" i="1"/>
  <c r="G18" i="1"/>
  <c r="R17" i="1"/>
  <c r="AD17" i="1"/>
  <c r="AP17" i="1"/>
  <c r="AS17" i="1"/>
  <c r="Q17" i="1"/>
  <c r="AC17" i="1"/>
  <c r="AO17" i="1"/>
  <c r="AR17" i="1"/>
  <c r="AN17" i="1"/>
  <c r="AQ17" i="1"/>
  <c r="AM17" i="1"/>
  <c r="AL17" i="1"/>
  <c r="AK17" i="1"/>
  <c r="AH17" i="1"/>
  <c r="AG17" i="1"/>
  <c r="AF17" i="1"/>
  <c r="AB17" i="1"/>
  <c r="AE17" i="1"/>
  <c r="AA17" i="1"/>
  <c r="Z17" i="1"/>
  <c r="Y17" i="1"/>
  <c r="V17" i="1"/>
  <c r="U17" i="1"/>
  <c r="T17" i="1"/>
  <c r="P17" i="1"/>
  <c r="S17" i="1"/>
  <c r="O17" i="1"/>
  <c r="N17" i="1"/>
  <c r="J17" i="1"/>
  <c r="M17" i="1"/>
  <c r="I17" i="1"/>
  <c r="H17" i="1"/>
  <c r="D17" i="1"/>
  <c r="G17" i="1"/>
  <c r="AS16" i="1"/>
  <c r="AR16" i="1"/>
  <c r="AQ16" i="1"/>
  <c r="AM16" i="1"/>
  <c r="AL16" i="1"/>
  <c r="AK16" i="1"/>
  <c r="AG16" i="1"/>
  <c r="AF16" i="1"/>
  <c r="AE16" i="1"/>
  <c r="AA16" i="1"/>
  <c r="Z16" i="1"/>
  <c r="Y16" i="1"/>
  <c r="U16" i="1"/>
  <c r="T16" i="1"/>
  <c r="S16" i="1"/>
  <c r="O16" i="1"/>
  <c r="N16" i="1"/>
  <c r="M16" i="1"/>
  <c r="I16" i="1"/>
  <c r="H16" i="1"/>
  <c r="G16" i="1"/>
  <c r="AS15" i="1"/>
  <c r="AR15" i="1"/>
  <c r="AQ15" i="1"/>
  <c r="AM15" i="1"/>
  <c r="AL15" i="1"/>
  <c r="AK15" i="1"/>
  <c r="AG15" i="1"/>
  <c r="AF15" i="1"/>
  <c r="AE15" i="1"/>
  <c r="AA15" i="1"/>
  <c r="Z15" i="1"/>
  <c r="Y15" i="1"/>
  <c r="U15" i="1"/>
  <c r="T15" i="1"/>
  <c r="S15" i="1"/>
  <c r="O15" i="1"/>
  <c r="N15" i="1"/>
  <c r="M15" i="1"/>
  <c r="I15" i="1"/>
  <c r="H15" i="1"/>
  <c r="G15" i="1"/>
  <c r="AP14" i="1"/>
  <c r="AS14" i="1"/>
  <c r="AO14" i="1"/>
  <c r="AR14" i="1"/>
  <c r="AN14" i="1"/>
  <c r="AQ14" i="1"/>
  <c r="AM14" i="1"/>
  <c r="AL14" i="1"/>
  <c r="AK14" i="1"/>
  <c r="AJ14" i="1"/>
  <c r="AI14" i="1"/>
  <c r="AH14" i="1"/>
  <c r="AD14" i="1"/>
  <c r="AG14" i="1"/>
  <c r="AC14" i="1"/>
  <c r="AF14" i="1"/>
  <c r="AB14" i="1"/>
  <c r="AE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O14" i="1"/>
  <c r="K14" i="1"/>
  <c r="N14" i="1"/>
  <c r="J14" i="1"/>
  <c r="M14" i="1"/>
  <c r="I14" i="1"/>
  <c r="H14" i="1"/>
  <c r="G14" i="1"/>
  <c r="F14" i="1"/>
  <c r="E14" i="1"/>
  <c r="D14" i="1"/>
  <c r="R13" i="1"/>
  <c r="AD13" i="1"/>
  <c r="AP13" i="1"/>
  <c r="AS13" i="1"/>
  <c r="Q13" i="1"/>
  <c r="AC13" i="1"/>
  <c r="AO13" i="1"/>
  <c r="AR13" i="1"/>
  <c r="AN13" i="1"/>
  <c r="AQ13" i="1"/>
  <c r="AM13" i="1"/>
  <c r="AL13" i="1"/>
  <c r="AK13" i="1"/>
  <c r="AH13" i="1"/>
  <c r="AG13" i="1"/>
  <c r="AF13" i="1"/>
  <c r="AB13" i="1"/>
  <c r="AE13" i="1"/>
  <c r="AA13" i="1"/>
  <c r="Z13" i="1"/>
  <c r="Y13" i="1"/>
  <c r="V13" i="1"/>
  <c r="U13" i="1"/>
  <c r="T13" i="1"/>
  <c r="P13" i="1"/>
  <c r="S13" i="1"/>
  <c r="O13" i="1"/>
  <c r="N13" i="1"/>
  <c r="J13" i="1"/>
  <c r="M13" i="1"/>
  <c r="I13" i="1"/>
  <c r="H13" i="1"/>
  <c r="D13" i="1"/>
  <c r="G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F11" i="1"/>
  <c r="L11" i="1"/>
  <c r="R11" i="1"/>
  <c r="AD11" i="1"/>
  <c r="AP11" i="1"/>
  <c r="E11" i="1"/>
  <c r="K11" i="1"/>
  <c r="Q11" i="1"/>
  <c r="AC11" i="1"/>
  <c r="AO11" i="1"/>
  <c r="AN11" i="1"/>
  <c r="AH11" i="1"/>
  <c r="AB11" i="1"/>
  <c r="V11" i="1"/>
  <c r="P11" i="1"/>
  <c r="J11" i="1"/>
  <c r="D11" i="1"/>
  <c r="F10" i="1"/>
  <c r="L10" i="1"/>
  <c r="R10" i="1"/>
  <c r="AD10" i="1"/>
  <c r="AP10" i="1"/>
  <c r="E10" i="1"/>
  <c r="K10" i="1"/>
  <c r="Q10" i="1"/>
  <c r="AC10" i="1"/>
  <c r="AO10" i="1"/>
  <c r="AN10" i="1"/>
  <c r="AH10" i="1"/>
  <c r="AB10" i="1"/>
  <c r="V10" i="1"/>
  <c r="P10" i="1"/>
  <c r="J10" i="1"/>
  <c r="D10" i="1"/>
</calcChain>
</file>

<file path=xl/comments1.xml><?xml version="1.0" encoding="utf-8"?>
<comments xmlns="http://schemas.openxmlformats.org/spreadsheetml/2006/main">
  <authors>
    <author>Кучменева Анастасия Леонидовна</author>
  </authors>
  <commentList>
    <comment ref="G12" authorId="0">
      <text>
        <r>
          <rPr>
            <sz val="9"/>
            <color indexed="81"/>
            <rFont val="Tahoma"/>
            <family val="2"/>
            <charset val="204"/>
          </rPr>
          <t xml:space="preserve">Должно быть 365 (366) дней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Кроме очередных и доп.отпусков невыходы на работу показывать в рабочих днях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<sst xmlns="http://schemas.openxmlformats.org/spreadsheetml/2006/main" count="247" uniqueCount="105">
  <si>
    <t>Сроки представления в ДКП: 20 числа месяца, следующего за отчетным периодом</t>
  </si>
  <si>
    <t>Форма 1.8 труд</t>
  </si>
  <si>
    <t>Отчет об использовании календарного фонда времени</t>
  </si>
  <si>
    <t>наименование Организации</t>
  </si>
  <si>
    <t>№ п/п</t>
  </si>
  <si>
    <t>Показатели</t>
  </si>
  <si>
    <t>№ стр.</t>
  </si>
  <si>
    <t>1 квартал</t>
  </si>
  <si>
    <t>2 квартал</t>
  </si>
  <si>
    <t>6 месяцев</t>
  </si>
  <si>
    <t>3 квартал</t>
  </si>
  <si>
    <t>9 месяцев</t>
  </si>
  <si>
    <t>4 квартал</t>
  </si>
  <si>
    <t>12 месяцев</t>
  </si>
  <si>
    <t>Фонд времени :</t>
  </si>
  <si>
    <t>Баланс рабочего времени
1-го с/с :</t>
  </si>
  <si>
    <t xml:space="preserve">всего  </t>
  </si>
  <si>
    <t>рабочие</t>
  </si>
  <si>
    <t>руководители специалисты служащие</t>
  </si>
  <si>
    <t>работника</t>
  </si>
  <si>
    <t>рабочего</t>
  </si>
  <si>
    <t>руководили специалисты служащие</t>
  </si>
  <si>
    <t>А</t>
  </si>
  <si>
    <t>Б</t>
  </si>
  <si>
    <t>В</t>
  </si>
  <si>
    <r>
      <t>Справочно:</t>
    </r>
    <r>
      <rPr>
        <i/>
        <sz val="12"/>
        <rFont val="Calibri"/>
        <family val="2"/>
        <charset val="204"/>
      </rPr>
      <t xml:space="preserve">
Среднесписочная численность, чел. </t>
    </r>
    <r>
      <rPr>
        <i/>
        <vertAlign val="superscript"/>
        <sz val="12"/>
        <rFont val="Calibri"/>
        <family val="2"/>
        <charset val="204"/>
      </rPr>
      <t>1)</t>
    </r>
  </si>
  <si>
    <t>01</t>
  </si>
  <si>
    <t>х</t>
  </si>
  <si>
    <r>
      <t>Среднеявочная численность, чел.</t>
    </r>
    <r>
      <rPr>
        <i/>
        <vertAlign val="superscript"/>
        <sz val="12"/>
        <rFont val="Calibri"/>
        <family val="2"/>
        <charset val="204"/>
      </rPr>
      <t>1)</t>
    </r>
  </si>
  <si>
    <t>02</t>
  </si>
  <si>
    <r>
      <t>Средняя численность отпускников, чел.</t>
    </r>
    <r>
      <rPr>
        <i/>
        <vertAlign val="superscript"/>
        <sz val="12"/>
        <rFont val="Calibri"/>
        <family val="2"/>
        <charset val="204"/>
      </rPr>
      <t>2)</t>
    </r>
  </si>
  <si>
    <t>03</t>
  </si>
  <si>
    <t>1</t>
  </si>
  <si>
    <r>
      <t>Календарное время</t>
    </r>
    <r>
      <rPr>
        <b/>
        <vertAlign val="superscript"/>
        <sz val="12"/>
        <rFont val="Calibri"/>
        <family val="2"/>
        <charset val="204"/>
      </rPr>
      <t xml:space="preserve"> 3)</t>
    </r>
  </si>
  <si>
    <t>04</t>
  </si>
  <si>
    <t>1.1</t>
  </si>
  <si>
    <r>
      <t>Выходные и праздничные дни</t>
    </r>
    <r>
      <rPr>
        <b/>
        <i/>
        <sz val="12"/>
        <rFont val="Calibri"/>
        <family val="2"/>
        <charset val="204"/>
      </rPr>
      <t xml:space="preserve"> согласно графикам выходов</t>
    </r>
  </si>
  <si>
    <t>05</t>
  </si>
  <si>
    <t>1.2</t>
  </si>
  <si>
    <r>
      <t>Номинальное время</t>
    </r>
    <r>
      <rPr>
        <b/>
        <vertAlign val="superscript"/>
        <sz val="12"/>
        <rFont val="Calibri"/>
        <family val="2"/>
        <charset val="204"/>
      </rPr>
      <t xml:space="preserve"> </t>
    </r>
    <r>
      <rPr>
        <vertAlign val="superscript"/>
        <sz val="12"/>
        <rFont val="Calibri"/>
        <family val="2"/>
        <charset val="204"/>
      </rPr>
      <t>4)</t>
    </r>
  </si>
  <si>
    <t>06</t>
  </si>
  <si>
    <t>1.2.1</t>
  </si>
  <si>
    <r>
      <t xml:space="preserve">Число отработанных человеко-дней </t>
    </r>
    <r>
      <rPr>
        <i/>
        <sz val="12"/>
        <rFont val="Calibri"/>
        <family val="2"/>
        <charset val="204"/>
      </rPr>
      <t>(без учета служебных командировок)</t>
    </r>
  </si>
  <si>
    <t>07</t>
  </si>
  <si>
    <t xml:space="preserve">   из них в выходные (праздничные) дни сверх графиков выходов</t>
  </si>
  <si>
    <t>08</t>
  </si>
  <si>
    <t>1.2.2</t>
  </si>
  <si>
    <t>Число человеко-дней служебных  командировок</t>
  </si>
  <si>
    <t>09</t>
  </si>
  <si>
    <t>1.2.3</t>
  </si>
  <si>
    <r>
      <t>Число человеко-дней целодневных простоев</t>
    </r>
    <r>
      <rPr>
        <i/>
        <sz val="12"/>
        <rFont val="Calibri"/>
        <family val="2"/>
        <charset val="204"/>
      </rPr>
      <t xml:space="preserve"> </t>
    </r>
    <r>
      <rPr>
        <i/>
        <sz val="11"/>
        <rFont val="Calibri"/>
        <family val="2"/>
        <charset val="204"/>
      </rPr>
      <t>(включая вынужденные простои, а также отпуска по инициативе администрации)</t>
    </r>
  </si>
  <si>
    <t>10</t>
  </si>
  <si>
    <t>1.2.4</t>
  </si>
  <si>
    <t>Невыходы на работу дней всего, 
в том числе:</t>
  </si>
  <si>
    <t>11</t>
  </si>
  <si>
    <t>-</t>
  </si>
  <si>
    <r>
      <t>очередные и дополнительные отпуска</t>
    </r>
    <r>
      <rPr>
        <sz val="11"/>
        <rFont val="Calibri"/>
        <family val="2"/>
        <charset val="204"/>
      </rPr>
      <t xml:space="preserve"> в календарных днях (без праздничных)</t>
    </r>
  </si>
  <si>
    <t>12</t>
  </si>
  <si>
    <t xml:space="preserve">   из них дополнительные отпуска, предоставленные по коллективному договору (сверх законодательства)</t>
  </si>
  <si>
    <t>13</t>
  </si>
  <si>
    <t>отпуска в связи с обучением без отрыва от производства</t>
  </si>
  <si>
    <t>14</t>
  </si>
  <si>
    <r>
      <t xml:space="preserve">период обучения работников, направленных на профессиональную подготовку, повышение квалификации с отрывом от производства, </t>
    </r>
    <r>
      <rPr>
        <sz val="12"/>
        <color indexed="10"/>
        <rFont val="Calibri"/>
        <family val="2"/>
        <charset val="204"/>
      </rPr>
      <t>вpемя обучения по охране труда, пожарной безопасности</t>
    </r>
  </si>
  <si>
    <t>15</t>
  </si>
  <si>
    <t>выполнение государственных и общественных обязанностей</t>
  </si>
  <si>
    <t>16</t>
  </si>
  <si>
    <t>дополнительные выходные дни по уходу за детьми инвалидами с сохранением среднего заработка</t>
  </si>
  <si>
    <t>17</t>
  </si>
  <si>
    <t>временная нетрудоспособность с сохранением заработка</t>
  </si>
  <si>
    <t>18</t>
  </si>
  <si>
    <r>
      <t xml:space="preserve">временная нетрудоспособность без сохранения заработка </t>
    </r>
    <r>
      <rPr>
        <i/>
        <sz val="12"/>
        <rFont val="Calibri"/>
        <family val="2"/>
        <charset val="204"/>
      </rPr>
      <t>(в связи с бытовой травмой, по уходу за больными членами семьи, пребывание в наркологических отделениях и т.п.)</t>
    </r>
  </si>
  <si>
    <t>19</t>
  </si>
  <si>
    <r>
      <t xml:space="preserve">отпуска без сохранения заработной платы по инициативе работника, предоставляемые администрацией </t>
    </r>
    <r>
      <rPr>
        <i/>
        <sz val="12"/>
        <rFont val="Calibri"/>
        <family val="2"/>
        <charset val="204"/>
      </rPr>
      <t>(включая дни отпуска для сдачи экзаменов, подготовки дипломного проекта, проезда в отпуск, на учебу)</t>
    </r>
  </si>
  <si>
    <t>20</t>
  </si>
  <si>
    <t>нахождение под следствием до решения суда</t>
  </si>
  <si>
    <t>21</t>
  </si>
  <si>
    <t>прогул, арест, административное задержание</t>
  </si>
  <si>
    <t>22</t>
  </si>
  <si>
    <t>неявки по трудовой дисциплине и отстранения от работы</t>
  </si>
  <si>
    <t>23</t>
  </si>
  <si>
    <t>прочие</t>
  </si>
  <si>
    <t>24</t>
  </si>
  <si>
    <t>2</t>
  </si>
  <si>
    <t>Число отработанных человеко-часов всего</t>
  </si>
  <si>
    <t>25</t>
  </si>
  <si>
    <t xml:space="preserve">   из них сверхурочно, включая работу в выходные (праздничные) дни сверх графика</t>
  </si>
  <si>
    <t>26</t>
  </si>
  <si>
    <t>3</t>
  </si>
  <si>
    <t>Число дополнительных выходных дней, предоставленных за работу в многосменном, непрерывном режиме сверх установленного рабочего дня при пятидневной рабочей неделе</t>
  </si>
  <si>
    <t>27</t>
  </si>
  <si>
    <t>4</t>
  </si>
  <si>
    <r>
      <t>Средняя продолжительность рабочего дня при пятидневной рабочей неделе</t>
    </r>
    <r>
      <rPr>
        <b/>
        <vertAlign val="superscript"/>
        <sz val="12"/>
        <rFont val="Calibri"/>
        <family val="2"/>
        <charset val="204"/>
      </rPr>
      <t xml:space="preserve"> 5)</t>
    </r>
  </si>
  <si>
    <t>28</t>
  </si>
  <si>
    <t>1)</t>
  </si>
  <si>
    <t xml:space="preserve"> без совместителей и работников несписочного состава</t>
  </si>
  <si>
    <t>2)</t>
  </si>
  <si>
    <t xml:space="preserve"> стр. 12 : (календарные дни за отчетный период  - праздничные дни за отчетный период)</t>
  </si>
  <si>
    <t>3)</t>
  </si>
  <si>
    <t xml:space="preserve"> сумма строк 05, 06</t>
  </si>
  <si>
    <t>4)</t>
  </si>
  <si>
    <t xml:space="preserve"> сумма строк 07, 09, 10, 11</t>
  </si>
  <si>
    <t>5)</t>
  </si>
  <si>
    <t xml:space="preserve"> (стр.25-стр.26) : (стр.07-стр.08+стр.27)</t>
  </si>
  <si>
    <t>"_18_"_апреля_2016 года</t>
  </si>
  <si>
    <t>фамилия, № тел. исполнителя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</si>
</sst>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164" formatCode="#,##0.0"/>
    <numFmt numFmtId="165" formatCode="_(* #,##0_);_(* \(#,##0\);_(* &quot;-&quot;_);_(@_)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u/>
      <sz val="12"/>
      <name val="Calibri"/>
      <family val="2"/>
      <charset val="204"/>
      <scheme val="minor"/>
    </font>
    <font>
      <i/>
      <sz val="12"/>
      <name val="Calibri"/>
      <family val="2"/>
      <charset val="204"/>
    </font>
    <font>
      <i/>
      <vertAlign val="superscript"/>
      <sz val="12"/>
      <name val="Calibri"/>
      <family val="2"/>
      <charset val="204"/>
    </font>
    <font>
      <b/>
      <vertAlign val="superscript"/>
      <sz val="12"/>
      <name val="Calibri"/>
      <family val="2"/>
      <charset val="204"/>
    </font>
    <font>
      <b/>
      <i/>
      <sz val="12"/>
      <name val="Calibri"/>
      <family val="2"/>
      <charset val="204"/>
    </font>
    <font>
      <vertAlign val="superscript"/>
      <sz val="12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indexed="10"/>
      <name val="Calibri"/>
      <family val="2"/>
      <charset val="204"/>
    </font>
    <font>
      <sz val="12"/>
      <color rgb="FFFF0000"/>
      <name val="Calibri"/>
      <family val="2"/>
      <charset val="204"/>
      <scheme val="minor"/>
    </font>
    <font>
      <i/>
      <vertAlign val="superscript"/>
      <sz val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25" fillId="0" borderId="0"/>
    <xf numFmtId="0" fontId="26" fillId="0" borderId="0"/>
    <xf numFmtId="165" fontId="25" fillId="0" borderId="0" applyFont="0" applyFill="0" applyBorder="0" applyAlignment="0" applyProtection="0"/>
  </cellStyleXfs>
  <cellXfs count="280">
    <xf numFmtId="0" fontId="0" fillId="0" borderId="0" xfId="0"/>
    <xf numFmtId="49" fontId="2" fillId="0" borderId="0" xfId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3" fillId="0" borderId="0" xfId="1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Alignment="1" applyProtection="1">
      <alignment horizontal="right" vertical="center"/>
    </xf>
    <xf numFmtId="3" fontId="3" fillId="0" borderId="0" xfId="1" applyNumberFormat="1" applyFont="1" applyFill="1" applyBorder="1" applyAlignment="1" applyProtection="1">
      <alignment horizontal="left"/>
    </xf>
    <xf numFmtId="0" fontId="3" fillId="0" borderId="0" xfId="1" applyFont="1" applyFill="1" applyBorder="1" applyAlignment="1" applyProtection="1"/>
    <xf numFmtId="0" fontId="2" fillId="0" borderId="0" xfId="1" applyFont="1" applyAlignment="1" applyProtection="1">
      <alignment horizontal="centerContinuous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vertical="top"/>
    </xf>
    <xf numFmtId="0" fontId="2" fillId="3" borderId="8" xfId="1" applyFont="1" applyFill="1" applyBorder="1" applyAlignment="1" applyProtection="1">
      <alignment horizontal="center" vertical="center" wrapText="1"/>
    </xf>
    <xf numFmtId="0" fontId="2" fillId="3" borderId="9" xfId="1" applyFont="1" applyFill="1" applyBorder="1" applyAlignment="1" applyProtection="1">
      <alignment horizontal="center" vertical="center" wrapText="1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top"/>
    </xf>
    <xf numFmtId="49" fontId="2" fillId="3" borderId="8" xfId="1" applyNumberFormat="1" applyFont="1" applyFill="1" applyBorder="1" applyAlignment="1" applyProtection="1">
      <alignment horizontal="center" vertical="top"/>
    </xf>
    <xf numFmtId="49" fontId="2" fillId="3" borderId="9" xfId="1" applyNumberFormat="1" applyFont="1" applyFill="1" applyBorder="1" applyAlignment="1" applyProtection="1">
      <alignment horizontal="center" vertical="top" wrapText="1"/>
    </xf>
    <xf numFmtId="49" fontId="2" fillId="3" borderId="10" xfId="1" applyNumberFormat="1" applyFont="1" applyFill="1" applyBorder="1" applyAlignment="1" applyProtection="1">
      <alignment horizontal="center" vertical="top" wrapText="1"/>
    </xf>
    <xf numFmtId="0" fontId="2" fillId="3" borderId="11" xfId="1" applyFont="1" applyFill="1" applyBorder="1" applyAlignment="1" applyProtection="1">
      <alignment horizontal="center" vertical="top"/>
    </xf>
    <xf numFmtId="0" fontId="2" fillId="3" borderId="12" xfId="1" applyFont="1" applyFill="1" applyBorder="1" applyAlignment="1" applyProtection="1">
      <alignment horizontal="center" vertical="top"/>
    </xf>
    <xf numFmtId="0" fontId="2" fillId="3" borderId="13" xfId="1" applyFont="1" applyFill="1" applyBorder="1" applyAlignment="1" applyProtection="1">
      <alignment horizontal="center" vertical="top"/>
    </xf>
    <xf numFmtId="0" fontId="2" fillId="3" borderId="14" xfId="1" applyFont="1" applyFill="1" applyBorder="1" applyAlignment="1" applyProtection="1">
      <alignment horizontal="center" vertical="top" wrapText="1"/>
    </xf>
    <xf numFmtId="0" fontId="2" fillId="3" borderId="12" xfId="1" applyFont="1" applyFill="1" applyBorder="1" applyAlignment="1" applyProtection="1">
      <alignment horizontal="center" vertical="top" wrapText="1"/>
    </xf>
    <xf numFmtId="0" fontId="2" fillId="3" borderId="15" xfId="1" applyFont="1" applyFill="1" applyBorder="1" applyAlignment="1" applyProtection="1">
      <alignment horizontal="center" vertical="top" wrapText="1"/>
    </xf>
    <xf numFmtId="0" fontId="3" fillId="0" borderId="0" xfId="1" applyFont="1" applyAlignment="1" applyProtection="1">
      <alignment horizontal="center" vertical="top"/>
    </xf>
    <xf numFmtId="49" fontId="6" fillId="0" borderId="16" xfId="1" applyNumberFormat="1" applyFont="1" applyBorder="1" applyAlignment="1" applyProtection="1">
      <alignment horizontal="left"/>
    </xf>
    <xf numFmtId="49" fontId="7" fillId="0" borderId="17" xfId="1" applyNumberFormat="1" applyFont="1" applyBorder="1" applyAlignment="1" applyProtection="1">
      <alignment horizontal="left" wrapText="1"/>
    </xf>
    <xf numFmtId="49" fontId="3" fillId="0" borderId="18" xfId="1" applyNumberFormat="1" applyFont="1" applyBorder="1" applyAlignment="1" applyProtection="1">
      <alignment horizontal="center"/>
    </xf>
    <xf numFmtId="3" fontId="6" fillId="0" borderId="19" xfId="1" applyNumberFormat="1" applyFont="1" applyBorder="1" applyAlignment="1" applyProtection="1">
      <alignment horizontal="center"/>
    </xf>
    <xf numFmtId="3" fontId="6" fillId="2" borderId="20" xfId="1" applyNumberFormat="1" applyFont="1" applyFill="1" applyBorder="1" applyAlignment="1" applyProtection="1">
      <alignment horizontal="center"/>
      <protection locked="0"/>
    </xf>
    <xf numFmtId="3" fontId="6" fillId="2" borderId="21" xfId="1" applyNumberFormat="1" applyFont="1" applyFill="1" applyBorder="1" applyAlignment="1" applyProtection="1">
      <alignment horizontal="center"/>
      <protection locked="0"/>
    </xf>
    <xf numFmtId="0" fontId="6" fillId="0" borderId="22" xfId="1" applyFont="1" applyBorder="1" applyAlignment="1" applyProtection="1">
      <alignment horizontal="center"/>
    </xf>
    <xf numFmtId="0" fontId="6" fillId="0" borderId="20" xfId="1" applyFont="1" applyBorder="1" applyAlignment="1" applyProtection="1">
      <alignment horizontal="center"/>
    </xf>
    <xf numFmtId="0" fontId="6" fillId="0" borderId="23" xfId="1" applyFont="1" applyBorder="1" applyAlignment="1" applyProtection="1">
      <alignment horizontal="center"/>
    </xf>
    <xf numFmtId="3" fontId="6" fillId="4" borderId="19" xfId="1" applyNumberFormat="1" applyFont="1" applyFill="1" applyBorder="1" applyAlignment="1" applyProtection="1">
      <alignment horizontal="center"/>
    </xf>
    <xf numFmtId="3" fontId="6" fillId="4" borderId="20" xfId="1" applyNumberFormat="1" applyFont="1" applyFill="1" applyBorder="1" applyAlignment="1" applyProtection="1">
      <alignment horizontal="center"/>
    </xf>
    <xf numFmtId="3" fontId="6" fillId="4" borderId="21" xfId="1" applyNumberFormat="1" applyFont="1" applyFill="1" applyBorder="1" applyAlignment="1" applyProtection="1">
      <alignment horizontal="center"/>
    </xf>
    <xf numFmtId="0" fontId="6" fillId="4" borderId="22" xfId="1" applyFont="1" applyFill="1" applyBorder="1" applyAlignment="1" applyProtection="1">
      <alignment horizontal="center"/>
    </xf>
    <xf numFmtId="0" fontId="6" fillId="4" borderId="20" xfId="1" applyFont="1" applyFill="1" applyBorder="1" applyAlignment="1" applyProtection="1">
      <alignment horizontal="center"/>
    </xf>
    <xf numFmtId="0" fontId="6" fillId="4" borderId="23" xfId="1" applyFont="1" applyFill="1" applyBorder="1" applyAlignment="1" applyProtection="1">
      <alignment horizontal="center"/>
    </xf>
    <xf numFmtId="0" fontId="6" fillId="0" borderId="0" xfId="1" applyFont="1" applyProtection="1"/>
    <xf numFmtId="49" fontId="6" fillId="0" borderId="24" xfId="1" applyNumberFormat="1" applyFont="1" applyBorder="1" applyAlignment="1" applyProtection="1">
      <alignment horizontal="left"/>
    </xf>
    <xf numFmtId="49" fontId="6" fillId="0" borderId="25" xfId="1" applyNumberFormat="1" applyFont="1" applyBorder="1" applyAlignment="1" applyProtection="1">
      <alignment horizontal="left" wrapText="1"/>
    </xf>
    <xf numFmtId="49" fontId="3" fillId="0" borderId="26" xfId="1" applyNumberFormat="1" applyFont="1" applyBorder="1" applyAlignment="1" applyProtection="1">
      <alignment horizontal="center"/>
    </xf>
    <xf numFmtId="3" fontId="6" fillId="0" borderId="27" xfId="1" applyNumberFormat="1" applyFont="1" applyBorder="1" applyAlignment="1" applyProtection="1">
      <alignment horizontal="center"/>
    </xf>
    <xf numFmtId="3" fontId="6" fillId="2" borderId="28" xfId="1" applyNumberFormat="1" applyFont="1" applyFill="1" applyBorder="1" applyAlignment="1" applyProtection="1">
      <alignment horizontal="center"/>
      <protection locked="0"/>
    </xf>
    <xf numFmtId="3" fontId="6" fillId="2" borderId="29" xfId="1" applyNumberFormat="1" applyFont="1" applyFill="1" applyBorder="1" applyAlignment="1" applyProtection="1">
      <alignment horizontal="center"/>
      <protection locked="0"/>
    </xf>
    <xf numFmtId="0" fontId="6" fillId="0" borderId="30" xfId="1" applyFont="1" applyBorder="1" applyAlignment="1" applyProtection="1">
      <alignment horizontal="center"/>
    </xf>
    <xf numFmtId="0" fontId="6" fillId="0" borderId="28" xfId="1" applyFont="1" applyBorder="1" applyAlignment="1" applyProtection="1">
      <alignment horizontal="center"/>
    </xf>
    <xf numFmtId="0" fontId="6" fillId="0" borderId="31" xfId="1" applyFont="1" applyBorder="1" applyAlignment="1" applyProtection="1">
      <alignment horizontal="center"/>
    </xf>
    <xf numFmtId="3" fontId="6" fillId="4" borderId="27" xfId="1" applyNumberFormat="1" applyFont="1" applyFill="1" applyBorder="1" applyAlignment="1" applyProtection="1">
      <alignment horizontal="center"/>
    </xf>
    <xf numFmtId="3" fontId="6" fillId="4" borderId="28" xfId="1" applyNumberFormat="1" applyFont="1" applyFill="1" applyBorder="1" applyAlignment="1" applyProtection="1">
      <alignment horizontal="center"/>
    </xf>
    <xf numFmtId="3" fontId="6" fillId="4" borderId="29" xfId="1" applyNumberFormat="1" applyFont="1" applyFill="1" applyBorder="1" applyAlignment="1" applyProtection="1">
      <alignment horizontal="center"/>
    </xf>
    <xf numFmtId="0" fontId="6" fillId="4" borderId="30" xfId="1" applyFont="1" applyFill="1" applyBorder="1" applyAlignment="1" applyProtection="1">
      <alignment horizontal="center"/>
    </xf>
    <xf numFmtId="0" fontId="6" fillId="4" borderId="28" xfId="1" applyFont="1" applyFill="1" applyBorder="1" applyAlignment="1" applyProtection="1">
      <alignment horizontal="center"/>
    </xf>
    <xf numFmtId="0" fontId="6" fillId="4" borderId="31" xfId="1" applyFont="1" applyFill="1" applyBorder="1" applyAlignment="1" applyProtection="1">
      <alignment horizontal="center"/>
    </xf>
    <xf numFmtId="49" fontId="6" fillId="0" borderId="32" xfId="1" applyNumberFormat="1" applyFont="1" applyBorder="1" applyAlignment="1" applyProtection="1">
      <alignment horizontal="left"/>
    </xf>
    <xf numFmtId="49" fontId="6" fillId="0" borderId="33" xfId="1" applyNumberFormat="1" applyFont="1" applyBorder="1" applyAlignment="1" applyProtection="1">
      <alignment horizontal="left" wrapText="1"/>
    </xf>
    <xf numFmtId="49" fontId="3" fillId="0" borderId="34" xfId="1" applyNumberFormat="1" applyFont="1" applyBorder="1" applyAlignment="1" applyProtection="1">
      <alignment horizontal="center"/>
    </xf>
    <xf numFmtId="3" fontId="6" fillId="0" borderId="35" xfId="1" applyNumberFormat="1" applyFont="1" applyBorder="1" applyAlignment="1" applyProtection="1">
      <alignment horizontal="center"/>
    </xf>
    <xf numFmtId="3" fontId="6" fillId="2" borderId="36" xfId="1" applyNumberFormat="1" applyFont="1" applyFill="1" applyBorder="1" applyAlignment="1" applyProtection="1">
      <alignment horizontal="center"/>
      <protection locked="0"/>
    </xf>
    <xf numFmtId="3" fontId="6" fillId="2" borderId="37" xfId="1" applyNumberFormat="1" applyFont="1" applyFill="1" applyBorder="1" applyAlignment="1" applyProtection="1">
      <alignment horizontal="center"/>
      <protection locked="0"/>
    </xf>
    <xf numFmtId="0" fontId="6" fillId="0" borderId="38" xfId="1" applyFont="1" applyBorder="1" applyAlignment="1" applyProtection="1">
      <alignment horizontal="center"/>
    </xf>
    <xf numFmtId="0" fontId="6" fillId="0" borderId="36" xfId="1" applyFont="1" applyBorder="1" applyAlignment="1" applyProtection="1">
      <alignment horizontal="center"/>
    </xf>
    <xf numFmtId="0" fontId="6" fillId="0" borderId="39" xfId="1" applyFont="1" applyBorder="1" applyAlignment="1" applyProtection="1">
      <alignment horizontal="center"/>
    </xf>
    <xf numFmtId="3" fontId="6" fillId="4" borderId="35" xfId="1" applyNumberFormat="1" applyFont="1" applyFill="1" applyBorder="1" applyAlignment="1" applyProtection="1">
      <alignment horizontal="center"/>
    </xf>
    <xf numFmtId="3" fontId="6" fillId="4" borderId="36" xfId="1" applyNumberFormat="1" applyFont="1" applyFill="1" applyBorder="1" applyAlignment="1" applyProtection="1">
      <alignment horizontal="center"/>
    </xf>
    <xf numFmtId="3" fontId="6" fillId="4" borderId="37" xfId="1" applyNumberFormat="1" applyFont="1" applyFill="1" applyBorder="1" applyAlignment="1" applyProtection="1">
      <alignment horizontal="center"/>
    </xf>
    <xf numFmtId="0" fontId="6" fillId="4" borderId="38" xfId="1" applyFont="1" applyFill="1" applyBorder="1" applyAlignment="1" applyProtection="1">
      <alignment horizontal="center"/>
    </xf>
    <xf numFmtId="0" fontId="6" fillId="4" borderId="36" xfId="1" applyFont="1" applyFill="1" applyBorder="1" applyAlignment="1" applyProtection="1">
      <alignment horizontal="center"/>
    </xf>
    <xf numFmtId="0" fontId="6" fillId="4" borderId="39" xfId="1" applyFont="1" applyFill="1" applyBorder="1" applyAlignment="1" applyProtection="1">
      <alignment horizontal="center"/>
    </xf>
    <xf numFmtId="49" fontId="2" fillId="0" borderId="16" xfId="1" applyNumberFormat="1" applyFont="1" applyBorder="1" applyAlignment="1" applyProtection="1">
      <alignment horizontal="left"/>
    </xf>
    <xf numFmtId="49" fontId="2" fillId="0" borderId="17" xfId="1" applyNumberFormat="1" applyFont="1" applyBorder="1" applyAlignment="1" applyProtection="1">
      <alignment horizontal="left" wrapText="1"/>
    </xf>
    <xf numFmtId="49" fontId="2" fillId="0" borderId="18" xfId="1" applyNumberFormat="1" applyFont="1" applyBorder="1" applyAlignment="1" applyProtection="1">
      <alignment horizontal="center"/>
    </xf>
    <xf numFmtId="3" fontId="2" fillId="0" borderId="19" xfId="1" applyNumberFormat="1" applyFont="1" applyBorder="1" applyProtection="1"/>
    <xf numFmtId="3" fontId="2" fillId="0" borderId="20" xfId="1" applyNumberFormat="1" applyFont="1" applyBorder="1" applyProtection="1"/>
    <xf numFmtId="3" fontId="2" fillId="0" borderId="21" xfId="1" applyNumberFormat="1" applyFont="1" applyBorder="1" applyProtection="1"/>
    <xf numFmtId="164" fontId="2" fillId="0" borderId="22" xfId="1" applyNumberFormat="1" applyFont="1" applyBorder="1" applyProtection="1"/>
    <xf numFmtId="164" fontId="2" fillId="0" borderId="20" xfId="1" applyNumberFormat="1" applyFont="1" applyBorder="1" applyProtection="1"/>
    <xf numFmtId="164" fontId="2" fillId="0" borderId="23" xfId="1" applyNumberFormat="1" applyFont="1" applyBorder="1" applyProtection="1"/>
    <xf numFmtId="3" fontId="2" fillId="4" borderId="19" xfId="1" applyNumberFormat="1" applyFont="1" applyFill="1" applyBorder="1" applyProtection="1"/>
    <xf numFmtId="3" fontId="2" fillId="4" borderId="20" xfId="1" applyNumberFormat="1" applyFont="1" applyFill="1" applyBorder="1" applyProtection="1"/>
    <xf numFmtId="3" fontId="2" fillId="4" borderId="21" xfId="1" applyNumberFormat="1" applyFont="1" applyFill="1" applyBorder="1" applyProtection="1"/>
    <xf numFmtId="164" fontId="2" fillId="4" borderId="22" xfId="1" applyNumberFormat="1" applyFont="1" applyFill="1" applyBorder="1" applyProtection="1"/>
    <xf numFmtId="164" fontId="2" fillId="4" borderId="20" xfId="1" applyNumberFormat="1" applyFont="1" applyFill="1" applyBorder="1" applyProtection="1"/>
    <xf numFmtId="164" fontId="2" fillId="4" borderId="23" xfId="1" applyNumberFormat="1" applyFont="1" applyFill="1" applyBorder="1" applyProtection="1"/>
    <xf numFmtId="0" fontId="2" fillId="0" borderId="0" xfId="1" applyFont="1" applyProtection="1"/>
    <xf numFmtId="49" fontId="2" fillId="0" borderId="24" xfId="1" applyNumberFormat="1" applyFont="1" applyBorder="1" applyAlignment="1" applyProtection="1">
      <alignment horizontal="left" vertical="top"/>
    </xf>
    <xf numFmtId="49" fontId="2" fillId="0" borderId="25" xfId="1" applyNumberFormat="1" applyFont="1" applyBorder="1" applyAlignment="1" applyProtection="1">
      <alignment horizontal="left" wrapText="1"/>
    </xf>
    <xf numFmtId="49" fontId="2" fillId="0" borderId="26" xfId="1" applyNumberFormat="1" applyFont="1" applyBorder="1" applyAlignment="1" applyProtection="1">
      <alignment horizontal="center"/>
    </xf>
    <xf numFmtId="3" fontId="2" fillId="0" borderId="27" xfId="1" applyNumberFormat="1" applyFont="1" applyBorder="1" applyProtection="1"/>
    <xf numFmtId="3" fontId="2" fillId="2" borderId="28" xfId="1" applyNumberFormat="1" applyFont="1" applyFill="1" applyBorder="1" applyProtection="1">
      <protection locked="0"/>
    </xf>
    <xf numFmtId="3" fontId="2" fillId="2" borderId="29" xfId="1" applyNumberFormat="1" applyFont="1" applyFill="1" applyBorder="1" applyProtection="1">
      <protection locked="0"/>
    </xf>
    <xf numFmtId="164" fontId="2" fillId="0" borderId="30" xfId="1" applyNumberFormat="1" applyFont="1" applyBorder="1" applyProtection="1"/>
    <xf numFmtId="164" fontId="2" fillId="0" borderId="28" xfId="1" applyNumberFormat="1" applyFont="1" applyBorder="1" applyProtection="1"/>
    <xf numFmtId="164" fontId="2" fillId="0" borderId="31" xfId="1" applyNumberFormat="1" applyFont="1" applyBorder="1" applyProtection="1"/>
    <xf numFmtId="3" fontId="2" fillId="4" borderId="27" xfId="1" applyNumberFormat="1" applyFont="1" applyFill="1" applyBorder="1" applyProtection="1"/>
    <xf numFmtId="3" fontId="2" fillId="4" borderId="28" xfId="1" applyNumberFormat="1" applyFont="1" applyFill="1" applyBorder="1" applyProtection="1"/>
    <xf numFmtId="3" fontId="2" fillId="4" borderId="29" xfId="1" applyNumberFormat="1" applyFont="1" applyFill="1" applyBorder="1" applyProtection="1"/>
    <xf numFmtId="164" fontId="2" fillId="4" borderId="30" xfId="1" applyNumberFormat="1" applyFont="1" applyFill="1" applyBorder="1" applyProtection="1"/>
    <xf numFmtId="164" fontId="2" fillId="4" borderId="28" xfId="1" applyNumberFormat="1" applyFont="1" applyFill="1" applyBorder="1" applyProtection="1"/>
    <xf numFmtId="164" fontId="2" fillId="4" borderId="31" xfId="1" applyNumberFormat="1" applyFont="1" applyFill="1" applyBorder="1" applyProtection="1"/>
    <xf numFmtId="49" fontId="2" fillId="0" borderId="32" xfId="1" applyNumberFormat="1" applyFont="1" applyBorder="1" applyAlignment="1" applyProtection="1">
      <alignment horizontal="left"/>
    </xf>
    <xf numFmtId="49" fontId="2" fillId="0" borderId="33" xfId="1" applyNumberFormat="1" applyFont="1" applyBorder="1" applyAlignment="1" applyProtection="1">
      <alignment horizontal="left" wrapText="1"/>
    </xf>
    <xf numFmtId="3" fontId="2" fillId="0" borderId="35" xfId="1" applyNumberFormat="1" applyFont="1" applyBorder="1" applyProtection="1"/>
    <xf numFmtId="3" fontId="2" fillId="0" borderId="36" xfId="1" applyNumberFormat="1" applyFont="1" applyBorder="1" applyProtection="1"/>
    <xf numFmtId="3" fontId="2" fillId="0" borderId="37" xfId="1" applyNumberFormat="1" applyFont="1" applyBorder="1" applyProtection="1"/>
    <xf numFmtId="164" fontId="2" fillId="0" borderId="38" xfId="1" applyNumberFormat="1" applyFont="1" applyBorder="1" applyProtection="1"/>
    <xf numFmtId="164" fontId="2" fillId="0" borderId="36" xfId="1" applyNumberFormat="1" applyFont="1" applyBorder="1" applyProtection="1"/>
    <xf numFmtId="164" fontId="2" fillId="0" borderId="39" xfId="1" applyNumberFormat="1" applyFont="1" applyBorder="1" applyProtection="1"/>
    <xf numFmtId="3" fontId="2" fillId="4" borderId="35" xfId="1" applyNumberFormat="1" applyFont="1" applyFill="1" applyBorder="1" applyProtection="1"/>
    <xf numFmtId="3" fontId="2" fillId="4" borderId="36" xfId="1" applyNumberFormat="1" applyFont="1" applyFill="1" applyBorder="1" applyProtection="1"/>
    <xf numFmtId="3" fontId="2" fillId="4" borderId="37" xfId="1" applyNumberFormat="1" applyFont="1" applyFill="1" applyBorder="1" applyProtection="1"/>
    <xf numFmtId="164" fontId="2" fillId="4" borderId="38" xfId="1" applyNumberFormat="1" applyFont="1" applyFill="1" applyBorder="1" applyProtection="1"/>
    <xf numFmtId="164" fontId="2" fillId="4" borderId="36" xfId="1" applyNumberFormat="1" applyFont="1" applyFill="1" applyBorder="1" applyProtection="1"/>
    <xf numFmtId="164" fontId="2" fillId="4" borderId="39" xfId="1" applyNumberFormat="1" applyFont="1" applyFill="1" applyBorder="1" applyProtection="1"/>
    <xf numFmtId="49" fontId="2" fillId="0" borderId="40" xfId="1" applyNumberFormat="1" applyFont="1" applyBorder="1" applyAlignment="1" applyProtection="1">
      <alignment horizontal="left"/>
    </xf>
    <xf numFmtId="49" fontId="2" fillId="0" borderId="41" xfId="1" applyNumberFormat="1" applyFont="1" applyBorder="1" applyAlignment="1" applyProtection="1">
      <alignment horizontal="left" wrapText="1"/>
    </xf>
    <xf numFmtId="49" fontId="3" fillId="0" borderId="42" xfId="1" applyNumberFormat="1" applyFont="1" applyBorder="1" applyAlignment="1" applyProtection="1">
      <alignment horizontal="center"/>
    </xf>
    <xf numFmtId="3" fontId="2" fillId="0" borderId="43" xfId="1" applyNumberFormat="1" applyFont="1" applyBorder="1" applyProtection="1"/>
    <xf numFmtId="3" fontId="2" fillId="2" borderId="44" xfId="1" applyNumberFormat="1" applyFont="1" applyFill="1" applyBorder="1" applyProtection="1">
      <protection locked="0"/>
    </xf>
    <xf numFmtId="3" fontId="2" fillId="2" borderId="45" xfId="1" applyNumberFormat="1" applyFont="1" applyFill="1" applyBorder="1" applyProtection="1">
      <protection locked="0"/>
    </xf>
    <xf numFmtId="164" fontId="2" fillId="0" borderId="46" xfId="1" applyNumberFormat="1" applyFont="1" applyBorder="1" applyProtection="1"/>
    <xf numFmtId="164" fontId="2" fillId="0" borderId="44" xfId="1" applyNumberFormat="1" applyFont="1" applyBorder="1" applyProtection="1"/>
    <xf numFmtId="164" fontId="2" fillId="0" borderId="47" xfId="1" applyNumberFormat="1" applyFont="1" applyBorder="1" applyProtection="1"/>
    <xf numFmtId="3" fontId="2" fillId="4" borderId="43" xfId="1" applyNumberFormat="1" applyFont="1" applyFill="1" applyBorder="1" applyProtection="1"/>
    <xf numFmtId="3" fontId="2" fillId="4" borderId="44" xfId="1" applyNumberFormat="1" applyFont="1" applyFill="1" applyBorder="1" applyProtection="1"/>
    <xf numFmtId="3" fontId="2" fillId="4" borderId="45" xfId="1" applyNumberFormat="1" applyFont="1" applyFill="1" applyBorder="1" applyProtection="1"/>
    <xf numFmtId="164" fontId="2" fillId="4" borderId="46" xfId="1" applyNumberFormat="1" applyFont="1" applyFill="1" applyBorder="1" applyProtection="1"/>
    <xf numFmtId="164" fontId="2" fillId="4" borderId="44" xfId="1" applyNumberFormat="1" applyFont="1" applyFill="1" applyBorder="1" applyProtection="1"/>
    <xf numFmtId="164" fontId="2" fillId="4" borderId="47" xfId="1" applyNumberFormat="1" applyFont="1" applyFill="1" applyBorder="1" applyProtection="1"/>
    <xf numFmtId="49" fontId="13" fillId="0" borderId="32" xfId="1" applyNumberFormat="1" applyFont="1" applyBorder="1" applyAlignment="1" applyProtection="1">
      <alignment horizontal="left"/>
    </xf>
    <xf numFmtId="49" fontId="14" fillId="0" borderId="33" xfId="1" applyNumberFormat="1" applyFont="1" applyBorder="1" applyAlignment="1" applyProtection="1">
      <alignment horizontal="left" wrapText="1"/>
    </xf>
    <xf numFmtId="49" fontId="4" fillId="0" borderId="34" xfId="1" applyNumberFormat="1" applyFont="1" applyBorder="1" applyAlignment="1" applyProtection="1">
      <alignment horizontal="center"/>
    </xf>
    <xf numFmtId="3" fontId="13" fillId="0" borderId="35" xfId="1" applyNumberFormat="1" applyFont="1" applyBorder="1" applyProtection="1"/>
    <xf numFmtId="3" fontId="13" fillId="2" borderId="36" xfId="1" applyNumberFormat="1" applyFont="1" applyFill="1" applyBorder="1" applyProtection="1">
      <protection locked="0"/>
    </xf>
    <xf numFmtId="3" fontId="13" fillId="2" borderId="37" xfId="1" applyNumberFormat="1" applyFont="1" applyFill="1" applyBorder="1" applyProtection="1">
      <protection locked="0"/>
    </xf>
    <xf numFmtId="164" fontId="13" fillId="0" borderId="38" xfId="1" applyNumberFormat="1" applyFont="1" applyBorder="1" applyProtection="1"/>
    <xf numFmtId="164" fontId="13" fillId="0" borderId="36" xfId="1" applyNumberFormat="1" applyFont="1" applyBorder="1" applyProtection="1"/>
    <xf numFmtId="164" fontId="13" fillId="0" borderId="39" xfId="1" applyNumberFormat="1" applyFont="1" applyBorder="1" applyProtection="1"/>
    <xf numFmtId="3" fontId="13" fillId="4" borderId="35" xfId="1" applyNumberFormat="1" applyFont="1" applyFill="1" applyBorder="1" applyProtection="1"/>
    <xf numFmtId="3" fontId="13" fillId="4" borderId="36" xfId="1" applyNumberFormat="1" applyFont="1" applyFill="1" applyBorder="1" applyProtection="1"/>
    <xf numFmtId="3" fontId="13" fillId="4" borderId="37" xfId="1" applyNumberFormat="1" applyFont="1" applyFill="1" applyBorder="1" applyProtection="1"/>
    <xf numFmtId="164" fontId="13" fillId="4" borderId="38" xfId="1" applyNumberFormat="1" applyFont="1" applyFill="1" applyBorder="1" applyProtection="1"/>
    <xf numFmtId="164" fontId="13" fillId="4" borderId="36" xfId="1" applyNumberFormat="1" applyFont="1" applyFill="1" applyBorder="1" applyProtection="1"/>
    <xf numFmtId="164" fontId="13" fillId="4" borderId="39" xfId="1" applyNumberFormat="1" applyFont="1" applyFill="1" applyBorder="1" applyProtection="1"/>
    <xf numFmtId="0" fontId="13" fillId="0" borderId="0" xfId="1" applyFont="1" applyProtection="1"/>
    <xf numFmtId="49" fontId="2" fillId="0" borderId="8" xfId="1" applyNumberFormat="1" applyFont="1" applyBorder="1" applyAlignment="1" applyProtection="1">
      <alignment horizontal="left"/>
    </xf>
    <xf numFmtId="49" fontId="2" fillId="0" borderId="9" xfId="1" applyNumberFormat="1" applyFont="1" applyBorder="1" applyAlignment="1" applyProtection="1">
      <alignment horizontal="left" wrapText="1"/>
    </xf>
    <xf numFmtId="49" fontId="3" fillId="0" borderId="10" xfId="1" applyNumberFormat="1" applyFont="1" applyBorder="1" applyAlignment="1" applyProtection="1">
      <alignment horizontal="center"/>
    </xf>
    <xf numFmtId="3" fontId="2" fillId="0" borderId="11" xfId="1" applyNumberFormat="1" applyFont="1" applyBorder="1" applyProtection="1"/>
    <xf numFmtId="3" fontId="2" fillId="2" borderId="12" xfId="1" applyNumberFormat="1" applyFont="1" applyFill="1" applyBorder="1" applyProtection="1">
      <protection locked="0"/>
    </xf>
    <xf numFmtId="3" fontId="2" fillId="2" borderId="13" xfId="1" applyNumberFormat="1" applyFont="1" applyFill="1" applyBorder="1" applyProtection="1">
      <protection locked="0"/>
    </xf>
    <xf numFmtId="164" fontId="2" fillId="0" borderId="14" xfId="1" applyNumberFormat="1" applyFont="1" applyBorder="1" applyProtection="1"/>
    <xf numFmtId="164" fontId="2" fillId="0" borderId="12" xfId="1" applyNumberFormat="1" applyFont="1" applyBorder="1" applyProtection="1"/>
    <xf numFmtId="164" fontId="2" fillId="0" borderId="15" xfId="1" applyNumberFormat="1" applyFont="1" applyBorder="1" applyProtection="1"/>
    <xf numFmtId="3" fontId="2" fillId="4" borderId="11" xfId="1" applyNumberFormat="1" applyFont="1" applyFill="1" applyBorder="1" applyProtection="1"/>
    <xf numFmtId="3" fontId="2" fillId="4" borderId="12" xfId="1" applyNumberFormat="1" applyFont="1" applyFill="1" applyBorder="1" applyProtection="1"/>
    <xf numFmtId="3" fontId="2" fillId="4" borderId="13" xfId="1" applyNumberFormat="1" applyFont="1" applyFill="1" applyBorder="1" applyProtection="1"/>
    <xf numFmtId="164" fontId="2" fillId="4" borderId="14" xfId="1" applyNumberFormat="1" applyFont="1" applyFill="1" applyBorder="1" applyProtection="1"/>
    <xf numFmtId="164" fontId="2" fillId="4" borderId="12" xfId="1" applyNumberFormat="1" applyFont="1" applyFill="1" applyBorder="1" applyProtection="1"/>
    <xf numFmtId="164" fontId="2" fillId="4" borderId="15" xfId="1" applyNumberFormat="1" applyFont="1" applyFill="1" applyBorder="1" applyProtection="1"/>
    <xf numFmtId="49" fontId="2" fillId="0" borderId="8" xfId="1" applyNumberFormat="1" applyFont="1" applyBorder="1" applyAlignment="1" applyProtection="1">
      <alignment horizontal="left" vertical="top"/>
    </xf>
    <xf numFmtId="0" fontId="2" fillId="0" borderId="9" xfId="1" applyFont="1" applyBorder="1" applyAlignment="1" applyProtection="1">
      <alignment horizontal="left" wrapText="1"/>
    </xf>
    <xf numFmtId="49" fontId="2" fillId="0" borderId="16" xfId="1" applyNumberFormat="1" applyFont="1" applyBorder="1" applyAlignment="1" applyProtection="1">
      <alignment horizontal="left" vertical="top"/>
    </xf>
    <xf numFmtId="49" fontId="2" fillId="0" borderId="24" xfId="1" applyNumberFormat="1" applyFont="1" applyBorder="1" applyAlignment="1" applyProtection="1">
      <alignment horizontal="center" vertical="top"/>
    </xf>
    <xf numFmtId="49" fontId="3" fillId="0" borderId="25" xfId="1" applyNumberFormat="1" applyFont="1" applyBorder="1" applyAlignment="1" applyProtection="1">
      <alignment horizontal="left" wrapText="1"/>
    </xf>
    <xf numFmtId="3" fontId="3" fillId="0" borderId="27" xfId="1" applyNumberFormat="1" applyFont="1" applyBorder="1" applyProtection="1"/>
    <xf numFmtId="3" fontId="3" fillId="2" borderId="28" xfId="1" applyNumberFormat="1" applyFont="1" applyFill="1" applyBorder="1" applyProtection="1">
      <protection locked="0"/>
    </xf>
    <xf numFmtId="3" fontId="3" fillId="2" borderId="29" xfId="1" applyNumberFormat="1" applyFont="1" applyFill="1" applyBorder="1" applyProtection="1">
      <protection locked="0"/>
    </xf>
    <xf numFmtId="164" fontId="3" fillId="0" borderId="30" xfId="1" applyNumberFormat="1" applyFont="1" applyBorder="1" applyProtection="1"/>
    <xf numFmtId="164" fontId="3" fillId="0" borderId="28" xfId="1" applyNumberFormat="1" applyFont="1" applyBorder="1" applyProtection="1"/>
    <xf numFmtId="164" fontId="3" fillId="0" borderId="31" xfId="1" applyNumberFormat="1" applyFont="1" applyBorder="1" applyProtection="1"/>
    <xf numFmtId="3" fontId="3" fillId="4" borderId="27" xfId="1" applyNumberFormat="1" applyFont="1" applyFill="1" applyBorder="1" applyProtection="1"/>
    <xf numFmtId="3" fontId="3" fillId="4" borderId="28" xfId="1" applyNumberFormat="1" applyFont="1" applyFill="1" applyBorder="1" applyProtection="1"/>
    <xf numFmtId="3" fontId="3" fillId="4" borderId="29" xfId="1" applyNumberFormat="1" applyFont="1" applyFill="1" applyBorder="1" applyProtection="1"/>
    <xf numFmtId="164" fontId="3" fillId="4" borderId="30" xfId="1" applyNumberFormat="1" applyFont="1" applyFill="1" applyBorder="1" applyProtection="1"/>
    <xf numFmtId="164" fontId="3" fillId="4" borderId="28" xfId="1" applyNumberFormat="1" applyFont="1" applyFill="1" applyBorder="1" applyProtection="1"/>
    <xf numFmtId="164" fontId="3" fillId="4" borderId="31" xfId="1" applyNumberFormat="1" applyFont="1" applyFill="1" applyBorder="1" applyProtection="1"/>
    <xf numFmtId="0" fontId="3" fillId="0" borderId="0" xfId="1" applyFont="1" applyProtection="1"/>
    <xf numFmtId="49" fontId="17" fillId="0" borderId="24" xfId="1" applyNumberFormat="1" applyFont="1" applyBorder="1" applyAlignment="1" applyProtection="1">
      <alignment horizontal="center"/>
    </xf>
    <xf numFmtId="49" fontId="18" fillId="0" borderId="25" xfId="1" applyNumberFormat="1" applyFont="1" applyBorder="1" applyAlignment="1" applyProtection="1">
      <alignment horizontal="left" wrapText="1"/>
    </xf>
    <xf numFmtId="3" fontId="19" fillId="0" borderId="27" xfId="1" applyNumberFormat="1" applyFont="1" applyBorder="1" applyProtection="1"/>
    <xf numFmtId="3" fontId="19" fillId="2" borderId="28" xfId="1" applyNumberFormat="1" applyFont="1" applyFill="1" applyBorder="1" applyProtection="1">
      <protection locked="0"/>
    </xf>
    <xf numFmtId="3" fontId="19" fillId="2" borderId="29" xfId="1" applyNumberFormat="1" applyFont="1" applyFill="1" applyBorder="1" applyProtection="1">
      <protection locked="0"/>
    </xf>
    <xf numFmtId="164" fontId="19" fillId="0" borderId="30" xfId="1" applyNumberFormat="1" applyFont="1" applyBorder="1" applyProtection="1"/>
    <xf numFmtId="164" fontId="19" fillId="0" borderId="28" xfId="1" applyNumberFormat="1" applyFont="1" applyBorder="1" applyProtection="1"/>
    <xf numFmtId="164" fontId="19" fillId="0" borderId="31" xfId="1" applyNumberFormat="1" applyFont="1" applyBorder="1" applyProtection="1"/>
    <xf numFmtId="3" fontId="19" fillId="4" borderId="27" xfId="1" applyNumberFormat="1" applyFont="1" applyFill="1" applyBorder="1" applyProtection="1"/>
    <xf numFmtId="3" fontId="19" fillId="4" borderId="28" xfId="1" applyNumberFormat="1" applyFont="1" applyFill="1" applyBorder="1" applyProtection="1"/>
    <xf numFmtId="3" fontId="19" fillId="4" borderId="29" xfId="1" applyNumberFormat="1" applyFont="1" applyFill="1" applyBorder="1" applyProtection="1"/>
    <xf numFmtId="164" fontId="19" fillId="4" borderId="30" xfId="1" applyNumberFormat="1" applyFont="1" applyFill="1" applyBorder="1" applyProtection="1"/>
    <xf numFmtId="164" fontId="19" fillId="4" borderId="28" xfId="1" applyNumberFormat="1" applyFont="1" applyFill="1" applyBorder="1" applyProtection="1"/>
    <xf numFmtId="164" fontId="19" fillId="4" borderId="31" xfId="1" applyNumberFormat="1" applyFont="1" applyFill="1" applyBorder="1" applyProtection="1"/>
    <xf numFmtId="0" fontId="19" fillId="0" borderId="0" xfId="1" applyFont="1" applyProtection="1"/>
    <xf numFmtId="0" fontId="3" fillId="0" borderId="25" xfId="1" applyFont="1" applyBorder="1" applyAlignment="1" applyProtection="1">
      <alignment horizontal="left" wrapText="1"/>
    </xf>
    <xf numFmtId="49" fontId="2" fillId="0" borderId="24" xfId="1" applyNumberFormat="1" applyFont="1" applyBorder="1" applyAlignment="1" applyProtection="1">
      <alignment horizontal="center"/>
    </xf>
    <xf numFmtId="49" fontId="21" fillId="0" borderId="48" xfId="1" applyNumberFormat="1" applyFont="1" applyBorder="1" applyAlignment="1" applyProtection="1">
      <alignment horizontal="left" wrapText="1"/>
    </xf>
    <xf numFmtId="49" fontId="2" fillId="0" borderId="49" xfId="1" applyNumberFormat="1" applyFont="1" applyBorder="1" applyAlignment="1" applyProtection="1">
      <alignment horizontal="center"/>
    </xf>
    <xf numFmtId="49" fontId="3" fillId="0" borderId="50" xfId="1" applyNumberFormat="1" applyFont="1" applyBorder="1" applyAlignment="1" applyProtection="1">
      <alignment horizontal="center"/>
    </xf>
    <xf numFmtId="3" fontId="3" fillId="0" borderId="51" xfId="1" applyNumberFormat="1" applyFont="1" applyBorder="1" applyProtection="1"/>
    <xf numFmtId="3" fontId="3" fillId="2" borderId="52" xfId="1" applyNumberFormat="1" applyFont="1" applyFill="1" applyBorder="1" applyProtection="1">
      <protection locked="0"/>
    </xf>
    <xf numFmtId="3" fontId="3" fillId="2" borderId="53" xfId="1" applyNumberFormat="1" applyFont="1" applyFill="1" applyBorder="1" applyProtection="1">
      <protection locked="0"/>
    </xf>
    <xf numFmtId="164" fontId="3" fillId="0" borderId="54" xfId="1" applyNumberFormat="1" applyFont="1" applyBorder="1" applyProtection="1"/>
    <xf numFmtId="164" fontId="3" fillId="0" borderId="52" xfId="1" applyNumberFormat="1" applyFont="1" applyBorder="1" applyProtection="1"/>
    <xf numFmtId="164" fontId="3" fillId="0" borderId="55" xfId="1" applyNumberFormat="1" applyFont="1" applyBorder="1" applyProtection="1"/>
    <xf numFmtId="3" fontId="3" fillId="4" borderId="51" xfId="1" applyNumberFormat="1" applyFont="1" applyFill="1" applyBorder="1" applyProtection="1"/>
    <xf numFmtId="3" fontId="3" fillId="4" borderId="52" xfId="1" applyNumberFormat="1" applyFont="1" applyFill="1" applyBorder="1" applyProtection="1"/>
    <xf numFmtId="3" fontId="3" fillId="4" borderId="53" xfId="1" applyNumberFormat="1" applyFont="1" applyFill="1" applyBorder="1" applyProtection="1"/>
    <xf numFmtId="164" fontId="3" fillId="4" borderId="54" xfId="1" applyNumberFormat="1" applyFont="1" applyFill="1" applyBorder="1" applyProtection="1"/>
    <xf numFmtId="164" fontId="3" fillId="4" borderId="52" xfId="1" applyNumberFormat="1" applyFont="1" applyFill="1" applyBorder="1" applyProtection="1"/>
    <xf numFmtId="164" fontId="3" fillId="4" borderId="55" xfId="1" applyNumberFormat="1" applyFont="1" applyFill="1" applyBorder="1" applyProtection="1"/>
    <xf numFmtId="49" fontId="2" fillId="0" borderId="42" xfId="1" applyNumberFormat="1" applyFont="1" applyBorder="1" applyAlignment="1" applyProtection="1">
      <alignment horizontal="center"/>
    </xf>
    <xf numFmtId="3" fontId="3" fillId="0" borderId="35" xfId="1" applyNumberFormat="1" applyFont="1" applyBorder="1" applyProtection="1"/>
    <xf numFmtId="3" fontId="3" fillId="2" borderId="36" xfId="1" applyNumberFormat="1" applyFont="1" applyFill="1" applyBorder="1" applyProtection="1">
      <protection locked="0"/>
    </xf>
    <xf numFmtId="3" fontId="3" fillId="2" borderId="37" xfId="1" applyNumberFormat="1" applyFont="1" applyFill="1" applyBorder="1" applyProtection="1">
      <protection locked="0"/>
    </xf>
    <xf numFmtId="164" fontId="3" fillId="0" borderId="38" xfId="1" applyNumberFormat="1" applyFont="1" applyBorder="1" applyProtection="1"/>
    <xf numFmtId="164" fontId="3" fillId="0" borderId="36" xfId="1" applyNumberFormat="1" applyFont="1" applyBorder="1" applyProtection="1"/>
    <xf numFmtId="164" fontId="3" fillId="0" borderId="39" xfId="1" applyNumberFormat="1" applyFont="1" applyBorder="1" applyProtection="1"/>
    <xf numFmtId="3" fontId="3" fillId="4" borderId="35" xfId="1" applyNumberFormat="1" applyFont="1" applyFill="1" applyBorder="1" applyProtection="1"/>
    <xf numFmtId="3" fontId="3" fillId="4" borderId="36" xfId="1" applyNumberFormat="1" applyFont="1" applyFill="1" applyBorder="1" applyProtection="1"/>
    <xf numFmtId="3" fontId="3" fillId="4" borderId="37" xfId="1" applyNumberFormat="1" applyFont="1" applyFill="1" applyBorder="1" applyProtection="1"/>
    <xf numFmtId="164" fontId="3" fillId="4" borderId="38" xfId="1" applyNumberFormat="1" applyFont="1" applyFill="1" applyBorder="1" applyProtection="1"/>
    <xf numFmtId="164" fontId="3" fillId="4" borderId="36" xfId="1" applyNumberFormat="1" applyFont="1" applyFill="1" applyBorder="1" applyProtection="1"/>
    <xf numFmtId="164" fontId="3" fillId="4" borderId="39" xfId="1" applyNumberFormat="1" applyFont="1" applyFill="1" applyBorder="1" applyProtection="1"/>
    <xf numFmtId="49" fontId="2" fillId="0" borderId="49" xfId="1" applyNumberFormat="1" applyFont="1" applyBorder="1" applyAlignment="1" applyProtection="1">
      <alignment horizontal="left" vertical="top"/>
    </xf>
    <xf numFmtId="49" fontId="2" fillId="0" borderId="48" xfId="1" applyNumberFormat="1" applyFont="1" applyBorder="1" applyAlignment="1" applyProtection="1">
      <alignment horizontal="left" vertical="center" wrapText="1"/>
    </xf>
    <xf numFmtId="3" fontId="2" fillId="0" borderId="51" xfId="1" applyNumberFormat="1" applyFont="1" applyBorder="1" applyProtection="1"/>
    <xf numFmtId="3" fontId="2" fillId="2" borderId="52" xfId="1" applyNumberFormat="1" applyFont="1" applyFill="1" applyBorder="1" applyProtection="1">
      <protection locked="0"/>
    </xf>
    <xf numFmtId="3" fontId="2" fillId="2" borderId="53" xfId="1" applyNumberFormat="1" applyFont="1" applyFill="1" applyBorder="1" applyProtection="1">
      <protection locked="0"/>
    </xf>
    <xf numFmtId="164" fontId="2" fillId="0" borderId="54" xfId="1" applyNumberFormat="1" applyFont="1" applyBorder="1" applyProtection="1"/>
    <xf numFmtId="164" fontId="2" fillId="0" borderId="52" xfId="1" applyNumberFormat="1" applyFont="1" applyBorder="1" applyProtection="1"/>
    <xf numFmtId="164" fontId="2" fillId="0" borderId="55" xfId="1" applyNumberFormat="1" applyFont="1" applyBorder="1" applyProtection="1"/>
    <xf numFmtId="3" fontId="2" fillId="4" borderId="51" xfId="1" applyNumberFormat="1" applyFont="1" applyFill="1" applyBorder="1" applyProtection="1"/>
    <xf numFmtId="3" fontId="2" fillId="4" borderId="52" xfId="1" applyNumberFormat="1" applyFont="1" applyFill="1" applyBorder="1" applyProtection="1"/>
    <xf numFmtId="3" fontId="2" fillId="4" borderId="53" xfId="1" applyNumberFormat="1" applyFont="1" applyFill="1" applyBorder="1" applyProtection="1"/>
    <xf numFmtId="164" fontId="2" fillId="4" borderId="54" xfId="1" applyNumberFormat="1" applyFont="1" applyFill="1" applyBorder="1" applyProtection="1"/>
    <xf numFmtId="164" fontId="2" fillId="4" borderId="52" xfId="1" applyNumberFormat="1" applyFont="1" applyFill="1" applyBorder="1" applyProtection="1"/>
    <xf numFmtId="164" fontId="2" fillId="4" borderId="55" xfId="1" applyNumberFormat="1" applyFont="1" applyFill="1" applyBorder="1" applyProtection="1"/>
    <xf numFmtId="49" fontId="2" fillId="0" borderId="56" xfId="1" applyNumberFormat="1" applyFont="1" applyBorder="1" applyAlignment="1" applyProtection="1">
      <alignment horizontal="left" vertical="top"/>
    </xf>
    <xf numFmtId="49" fontId="2" fillId="0" borderId="57" xfId="1" applyNumberFormat="1" applyFont="1" applyBorder="1" applyAlignment="1" applyProtection="1">
      <alignment horizontal="left" wrapText="1"/>
    </xf>
    <xf numFmtId="49" fontId="2" fillId="0" borderId="58" xfId="1" applyNumberFormat="1" applyFont="1" applyBorder="1" applyAlignment="1" applyProtection="1">
      <alignment horizontal="center"/>
    </xf>
    <xf numFmtId="164" fontId="2" fillId="0" borderId="59" xfId="1" applyNumberFormat="1" applyFont="1" applyBorder="1" applyProtection="1"/>
    <xf numFmtId="164" fontId="2" fillId="0" borderId="60" xfId="1" applyNumberFormat="1" applyFont="1" applyBorder="1" applyProtection="1"/>
    <xf numFmtId="164" fontId="2" fillId="0" borderId="61" xfId="1" applyNumberFormat="1" applyFont="1" applyBorder="1" applyProtection="1"/>
    <xf numFmtId="164" fontId="6" fillId="0" borderId="62" xfId="1" applyNumberFormat="1" applyFont="1" applyBorder="1" applyAlignment="1" applyProtection="1">
      <alignment horizontal="center"/>
    </xf>
    <xf numFmtId="164" fontId="6" fillId="0" borderId="60" xfId="1" applyNumberFormat="1" applyFont="1" applyBorder="1" applyAlignment="1" applyProtection="1">
      <alignment horizontal="center"/>
    </xf>
    <xf numFmtId="164" fontId="6" fillId="0" borderId="63" xfId="1" applyNumberFormat="1" applyFont="1" applyBorder="1" applyAlignment="1" applyProtection="1">
      <alignment horizontal="center"/>
    </xf>
    <xf numFmtId="164" fontId="2" fillId="4" borderId="59" xfId="1" applyNumberFormat="1" applyFont="1" applyFill="1" applyBorder="1" applyProtection="1"/>
    <xf numFmtId="164" fontId="2" fillId="4" borderId="60" xfId="1" applyNumberFormat="1" applyFont="1" applyFill="1" applyBorder="1" applyProtection="1"/>
    <xf numFmtId="164" fontId="2" fillId="4" borderId="61" xfId="1" applyNumberFormat="1" applyFont="1" applyFill="1" applyBorder="1" applyProtection="1"/>
    <xf numFmtId="49" fontId="22" fillId="0" borderId="0" xfId="1" applyNumberFormat="1" applyFont="1" applyAlignment="1" applyProtection="1">
      <alignment horizontal="right"/>
    </xf>
    <xf numFmtId="49" fontId="18" fillId="0" borderId="0" xfId="1" applyNumberFormat="1" applyFont="1" applyAlignment="1" applyProtection="1"/>
    <xf numFmtId="49" fontId="18" fillId="0" borderId="0" xfId="1" applyNumberFormat="1" applyFont="1" applyAlignment="1" applyProtection="1">
      <alignment horizontal="center"/>
    </xf>
    <xf numFmtId="0" fontId="18" fillId="0" borderId="0" xfId="1" applyFont="1" applyAlignment="1" applyProtection="1"/>
    <xf numFmtId="49" fontId="18" fillId="0" borderId="0" xfId="1" applyNumberFormat="1" applyFont="1" applyAlignment="1"/>
    <xf numFmtId="49" fontId="2" fillId="0" borderId="0" xfId="1" applyNumberFormat="1" applyFont="1" applyAlignment="1" applyProtection="1">
      <alignment horizontal="left"/>
    </xf>
    <xf numFmtId="0" fontId="17" fillId="0" borderId="0" xfId="1" applyFont="1" applyAlignment="1" applyProtection="1">
      <alignment horizontal="centerContinuous"/>
    </xf>
    <xf numFmtId="0" fontId="13" fillId="0" borderId="0" xfId="1" applyFont="1" applyAlignment="1" applyProtection="1">
      <alignment horizontal="centerContinuous"/>
    </xf>
    <xf numFmtId="0" fontId="3" fillId="0" borderId="0" xfId="1" applyFont="1" applyAlignment="1" applyProtection="1">
      <alignment horizontal="centerContinuous"/>
    </xf>
    <xf numFmtId="0" fontId="3" fillId="0" borderId="0" xfId="1" applyFont="1" applyAlignment="1" applyProtection="1"/>
    <xf numFmtId="41" fontId="19" fillId="2" borderId="0" xfId="2" applyFont="1" applyFill="1" applyBorder="1" applyAlignment="1" applyProtection="1">
      <alignment horizontal="center"/>
      <protection locked="0"/>
    </xf>
    <xf numFmtId="41" fontId="19" fillId="2" borderId="1" xfId="2" applyFont="1" applyFill="1" applyBorder="1" applyAlignment="1" applyProtection="1">
      <alignment vertical="top"/>
      <protection locked="0"/>
    </xf>
    <xf numFmtId="41" fontId="19" fillId="2" borderId="64" xfId="2" applyFont="1" applyFill="1" applyBorder="1" applyAlignment="1" applyProtection="1">
      <alignment horizontal="center" vertical="top"/>
      <protection locked="0"/>
    </xf>
    <xf numFmtId="0" fontId="3" fillId="0" borderId="0" xfId="1" applyFont="1" applyAlignment="1" applyProtection="1">
      <alignment wrapText="1"/>
    </xf>
    <xf numFmtId="0" fontId="3" fillId="0" borderId="0" xfId="1" applyFont="1"/>
    <xf numFmtId="0" fontId="2" fillId="3" borderId="8" xfId="1" applyFont="1" applyFill="1" applyBorder="1" applyAlignment="1" applyProtection="1">
      <alignment horizontal="center" vertical="top" wrapText="1"/>
    </xf>
    <xf numFmtId="0" fontId="2" fillId="3" borderId="9" xfId="1" applyFont="1" applyFill="1" applyBorder="1" applyAlignment="1" applyProtection="1">
      <alignment horizontal="center" vertical="top" wrapText="1"/>
    </xf>
    <xf numFmtId="0" fontId="2" fillId="3" borderId="10" xfId="1" applyFont="1" applyFill="1" applyBorder="1" applyAlignment="1" applyProtection="1">
      <alignment horizontal="center" vertical="top" wrapText="1"/>
    </xf>
    <xf numFmtId="0" fontId="5" fillId="3" borderId="5" xfId="1" applyFont="1" applyFill="1" applyBorder="1" applyAlignment="1" applyProtection="1">
      <alignment horizontal="center" vertical="center" wrapText="1"/>
    </xf>
    <xf numFmtId="0" fontId="5" fillId="3" borderId="6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49" fontId="2" fillId="3" borderId="2" xfId="1" applyNumberFormat="1" applyFont="1" applyFill="1" applyBorder="1" applyAlignment="1" applyProtection="1">
      <alignment horizontal="center" vertical="center" wrapText="1"/>
    </xf>
    <xf numFmtId="49" fontId="2" fillId="3" borderId="8" xfId="1" applyNumberFormat="1" applyFont="1" applyFill="1" applyBorder="1" applyAlignment="1" applyProtection="1">
      <alignment horizontal="center" vertical="center" wrapTex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9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top" wrapText="1"/>
    </xf>
  </cellXfs>
  <cellStyles count="6">
    <cellStyle name="Обычный" xfId="0" builtinId="0"/>
    <cellStyle name="Обычный 2" xfId="1"/>
    <cellStyle name="Обычный 3" xfId="3"/>
    <cellStyle name="Стиль 1" xfId="4"/>
    <cellStyle name="Финансовый [0] 2" xfId="2"/>
    <cellStyle name="Финансовый [0]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7;&#1085;\&#1055;&#1083;&#1086;&#1090;&#1085;&#1080;&#1082;&#1086;&#1074;&#1072;\&#1086;&#1090;&#1095;&#1077;&#1090;&#1099;\2016%20&#1075;&#1086;&#1076;\&#1087;&#1086;%20&#1085;&#1086;&#1074;&#1086;&#1081;%20&#1092;&#1086;&#1088;&#1084;&#1077;\&#1060;&#1086;&#1088;_&#1076;&#1083;&#1103;_&#1079;&#1072;&#1087;&#1086;&#1083;_&#1085;&#1086;&#1074;&#1099;&#1081;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организаций"/>
      <sheetName val="Перечень форм"/>
      <sheetName val="Форма 1.2"/>
      <sheetName val="Форма 1.1"/>
      <sheetName val="Форма 1.3"/>
      <sheetName val="Форма 1.4_1кв"/>
      <sheetName val="Форма 1.4_2кв"/>
      <sheetName val="Форма 1.4_3кв"/>
      <sheetName val="Форма 1.4_4кв"/>
      <sheetName val="Форма 1.5"/>
      <sheetName val="Форма 1.6"/>
      <sheetName val="Форма 1.7"/>
      <sheetName val="Форма 1.8"/>
      <sheetName val="Форма 2.1"/>
      <sheetName val="Форма 2.2"/>
      <sheetName val="Форма 3.1"/>
      <sheetName val="Лист1"/>
    </sheetNames>
    <sheetDataSet>
      <sheetData sheetId="0"/>
      <sheetData sheetId="1"/>
      <sheetData sheetId="2"/>
      <sheetData sheetId="3"/>
      <sheetData sheetId="4">
        <row r="7">
          <cell r="BA7">
            <v>1252.3333333333001</v>
          </cell>
          <cell r="BB7">
            <v>487.6666666667</v>
          </cell>
          <cell r="BE7">
            <v>1373.6666666666999</v>
          </cell>
          <cell r="BF7">
            <v>503.3333333333</v>
          </cell>
        </row>
        <row r="8">
          <cell r="BA8">
            <v>1136.774209656</v>
          </cell>
          <cell r="BB8">
            <v>447.2797769508</v>
          </cell>
          <cell r="BE8">
            <v>1221.14165895</v>
          </cell>
          <cell r="BF8">
            <v>442.49261860090002</v>
          </cell>
        </row>
        <row r="9">
          <cell r="BA9">
            <v>53</v>
          </cell>
          <cell r="BB9">
            <v>32</v>
          </cell>
          <cell r="BE9">
            <v>98.333333333300004</v>
          </cell>
          <cell r="BF9">
            <v>55</v>
          </cell>
        </row>
        <row r="10">
          <cell r="BA10">
            <v>53569</v>
          </cell>
          <cell r="BB10">
            <v>23480</v>
          </cell>
          <cell r="BE10">
            <v>57914</v>
          </cell>
          <cell r="BF10">
            <v>24693</v>
          </cell>
        </row>
        <row r="11">
          <cell r="BA11">
            <v>563655</v>
          </cell>
          <cell r="BB11">
            <v>207153</v>
          </cell>
          <cell r="BE11">
            <v>610925</v>
          </cell>
          <cell r="BF11">
            <v>219092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T45"/>
  <sheetViews>
    <sheetView tabSelected="1" zoomScale="90" zoomScaleNormal="90" workbookViewId="0">
      <pane xSplit="3" ySplit="8" topLeftCell="D12" activePane="bottomRight" state="frozenSplit"/>
      <selection pane="topRight" activeCell="D1" sqref="D1"/>
      <selection pane="bottomLeft" activeCell="A9" sqref="A9"/>
      <selection pane="bottomRight" activeCell="A3" sqref="A3:I3"/>
    </sheetView>
  </sheetViews>
  <sheetFormatPr defaultColWidth="5.5703125" defaultRowHeight="15.75" outlineLevelCol="1" x14ac:dyDescent="0.25"/>
  <cols>
    <col min="1" max="1" width="5.5703125" style="256" customWidth="1"/>
    <col min="2" max="2" width="65.85546875" style="264" customWidth="1"/>
    <col min="3" max="3" width="4.7109375" style="179" bestFit="1" customWidth="1"/>
    <col min="4" max="4" width="13" style="179" customWidth="1"/>
    <col min="5" max="5" width="13.85546875" style="179" customWidth="1" outlineLevel="1"/>
    <col min="6" max="6" width="15.42578125" style="179" customWidth="1" outlineLevel="1"/>
    <col min="7" max="8" width="11.5703125" style="179" customWidth="1" outlineLevel="1"/>
    <col min="9" max="9" width="14" style="179" customWidth="1" outlineLevel="1"/>
    <col min="10" max="10" width="12.7109375" style="179" customWidth="1"/>
    <col min="11" max="12" width="12.7109375" style="179" customWidth="1" outlineLevel="1"/>
    <col min="13" max="15" width="10.85546875" style="179" customWidth="1" outlineLevel="1"/>
    <col min="16" max="16" width="14.42578125" style="179" hidden="1" customWidth="1"/>
    <col min="17" max="18" width="11.5703125" style="179" hidden="1" customWidth="1" outlineLevel="1"/>
    <col min="19" max="21" width="10.7109375" style="179" hidden="1" customWidth="1" outlineLevel="1"/>
    <col min="22" max="22" width="12.7109375" style="179" hidden="1" customWidth="1"/>
    <col min="23" max="24" width="9.140625" style="179" hidden="1" customWidth="1" outlineLevel="1"/>
    <col min="25" max="27" width="10.42578125" style="179" hidden="1" customWidth="1" outlineLevel="1"/>
    <col min="28" max="28" width="13.7109375" style="179" hidden="1" customWidth="1"/>
    <col min="29" max="30" width="11.85546875" style="179" hidden="1" customWidth="1" outlineLevel="1"/>
    <col min="31" max="33" width="10.85546875" style="179" hidden="1" customWidth="1" outlineLevel="1"/>
    <col min="34" max="34" width="13.140625" style="179" hidden="1" customWidth="1"/>
    <col min="35" max="36" width="13.140625" style="179" hidden="1" customWidth="1" outlineLevel="1"/>
    <col min="37" max="39" width="9.140625" style="179" hidden="1" customWidth="1" outlineLevel="1"/>
    <col min="40" max="40" width="14.85546875" style="179" hidden="1" customWidth="1"/>
    <col min="41" max="42" width="12.5703125" style="179" hidden="1" customWidth="1" outlineLevel="1"/>
    <col min="43" max="45" width="10.140625" style="179" hidden="1" customWidth="1" outlineLevel="1"/>
    <col min="46" max="46" width="9.140625" style="265" customWidth="1" collapsed="1"/>
    <col min="47" max="255" width="9.140625" style="179" customWidth="1"/>
    <col min="256" max="16384" width="5.5703125" style="179"/>
  </cols>
  <sheetData>
    <row r="1" spans="1:45" s="3" customFormat="1" x14ac:dyDescent="0.25">
      <c r="A1" s="1"/>
      <c r="B1" s="2" t="s">
        <v>0</v>
      </c>
      <c r="D1" s="4"/>
      <c r="E1" s="4"/>
      <c r="H1" s="3" t="s">
        <v>1</v>
      </c>
      <c r="N1" s="5"/>
      <c r="O1" s="6"/>
      <c r="P1" s="6"/>
      <c r="T1" s="7"/>
      <c r="V1" s="7"/>
    </row>
    <row r="2" spans="1:45" s="3" customFormat="1" x14ac:dyDescent="0.25">
      <c r="A2" s="272" t="s">
        <v>2</v>
      </c>
      <c r="B2" s="272"/>
      <c r="C2" s="272"/>
      <c r="D2" s="272"/>
      <c r="E2" s="272"/>
      <c r="F2" s="272"/>
      <c r="G2" s="272"/>
      <c r="H2" s="272"/>
      <c r="I2" s="272"/>
      <c r="N2" s="5"/>
      <c r="O2" s="6"/>
      <c r="P2" s="6"/>
      <c r="T2" s="7"/>
      <c r="V2" s="7"/>
    </row>
    <row r="3" spans="1:45" s="3" customFormat="1" x14ac:dyDescent="0.25">
      <c r="A3" s="273"/>
      <c r="B3" s="273"/>
      <c r="C3" s="273"/>
      <c r="D3" s="273"/>
      <c r="E3" s="273"/>
      <c r="F3" s="273"/>
      <c r="G3" s="273"/>
      <c r="H3" s="273"/>
      <c r="I3" s="273"/>
      <c r="N3" s="5"/>
      <c r="O3" s="6"/>
      <c r="P3" s="6"/>
      <c r="T3" s="7"/>
      <c r="V3" s="7"/>
    </row>
    <row r="4" spans="1:45" s="9" customFormat="1" ht="16.5" thickBot="1" x14ac:dyDescent="0.3">
      <c r="A4" s="274" t="s">
        <v>3</v>
      </c>
      <c r="B4" s="274"/>
      <c r="C4" s="274"/>
      <c r="D4" s="274"/>
      <c r="E4" s="274"/>
      <c r="F4" s="274"/>
      <c r="G4" s="274"/>
      <c r="H4" s="274"/>
      <c r="I4" s="274"/>
      <c r="J4" s="8"/>
      <c r="K4" s="8"/>
      <c r="L4" s="8"/>
    </row>
    <row r="5" spans="1:45" s="9" customFormat="1" ht="18.75" x14ac:dyDescent="0.25">
      <c r="A5" s="275" t="s">
        <v>4</v>
      </c>
      <c r="B5" s="277" t="s">
        <v>5</v>
      </c>
      <c r="C5" s="279" t="s">
        <v>6</v>
      </c>
      <c r="D5" s="269" t="s">
        <v>7</v>
      </c>
      <c r="E5" s="270"/>
      <c r="F5" s="270"/>
      <c r="G5" s="270"/>
      <c r="H5" s="270"/>
      <c r="I5" s="271"/>
      <c r="J5" s="269" t="s">
        <v>8</v>
      </c>
      <c r="K5" s="270"/>
      <c r="L5" s="270"/>
      <c r="M5" s="270"/>
      <c r="N5" s="270"/>
      <c r="O5" s="271"/>
      <c r="P5" s="269" t="s">
        <v>9</v>
      </c>
      <c r="Q5" s="270"/>
      <c r="R5" s="270"/>
      <c r="S5" s="270"/>
      <c r="T5" s="270"/>
      <c r="U5" s="271"/>
      <c r="V5" s="269" t="s">
        <v>10</v>
      </c>
      <c r="W5" s="270"/>
      <c r="X5" s="270"/>
      <c r="Y5" s="270"/>
      <c r="Z5" s="270"/>
      <c r="AA5" s="271"/>
      <c r="AB5" s="269" t="s">
        <v>11</v>
      </c>
      <c r="AC5" s="270"/>
      <c r="AD5" s="270"/>
      <c r="AE5" s="270"/>
      <c r="AF5" s="270"/>
      <c r="AG5" s="271"/>
      <c r="AH5" s="269" t="s">
        <v>12</v>
      </c>
      <c r="AI5" s="270"/>
      <c r="AJ5" s="270"/>
      <c r="AK5" s="270"/>
      <c r="AL5" s="270"/>
      <c r="AM5" s="271"/>
      <c r="AN5" s="269" t="s">
        <v>13</v>
      </c>
      <c r="AO5" s="270"/>
      <c r="AP5" s="270"/>
      <c r="AQ5" s="270"/>
      <c r="AR5" s="270"/>
      <c r="AS5" s="271"/>
    </row>
    <row r="6" spans="1:45" s="10" customFormat="1" ht="35.25" customHeight="1" x14ac:dyDescent="0.25">
      <c r="A6" s="276"/>
      <c r="B6" s="278"/>
      <c r="C6" s="268"/>
      <c r="D6" s="266" t="s">
        <v>14</v>
      </c>
      <c r="E6" s="267"/>
      <c r="F6" s="267"/>
      <c r="G6" s="267" t="s">
        <v>15</v>
      </c>
      <c r="H6" s="267"/>
      <c r="I6" s="268"/>
      <c r="J6" s="266" t="s">
        <v>14</v>
      </c>
      <c r="K6" s="267"/>
      <c r="L6" s="267"/>
      <c r="M6" s="267" t="s">
        <v>15</v>
      </c>
      <c r="N6" s="267"/>
      <c r="O6" s="268"/>
      <c r="P6" s="266" t="s">
        <v>14</v>
      </c>
      <c r="Q6" s="267"/>
      <c r="R6" s="267"/>
      <c r="S6" s="267" t="s">
        <v>15</v>
      </c>
      <c r="T6" s="267"/>
      <c r="U6" s="268"/>
      <c r="V6" s="266" t="s">
        <v>14</v>
      </c>
      <c r="W6" s="267"/>
      <c r="X6" s="267"/>
      <c r="Y6" s="267" t="s">
        <v>15</v>
      </c>
      <c r="Z6" s="267"/>
      <c r="AA6" s="268"/>
      <c r="AB6" s="266" t="s">
        <v>14</v>
      </c>
      <c r="AC6" s="267"/>
      <c r="AD6" s="267"/>
      <c r="AE6" s="267" t="s">
        <v>15</v>
      </c>
      <c r="AF6" s="267"/>
      <c r="AG6" s="268"/>
      <c r="AH6" s="266" t="s">
        <v>14</v>
      </c>
      <c r="AI6" s="267"/>
      <c r="AJ6" s="267"/>
      <c r="AK6" s="267" t="s">
        <v>15</v>
      </c>
      <c r="AL6" s="267"/>
      <c r="AM6" s="268"/>
      <c r="AN6" s="266" t="s">
        <v>14</v>
      </c>
      <c r="AO6" s="267"/>
      <c r="AP6" s="267"/>
      <c r="AQ6" s="267" t="s">
        <v>15</v>
      </c>
      <c r="AR6" s="267"/>
      <c r="AS6" s="268"/>
    </row>
    <row r="7" spans="1:45" s="14" customFormat="1" ht="60.75" customHeight="1" x14ac:dyDescent="0.25">
      <c r="A7" s="276"/>
      <c r="B7" s="278"/>
      <c r="C7" s="268"/>
      <c r="D7" s="11" t="s">
        <v>16</v>
      </c>
      <c r="E7" s="12" t="s">
        <v>17</v>
      </c>
      <c r="F7" s="12" t="s">
        <v>18</v>
      </c>
      <c r="G7" s="12" t="s">
        <v>19</v>
      </c>
      <c r="H7" s="12" t="s">
        <v>20</v>
      </c>
      <c r="I7" s="13" t="s">
        <v>21</v>
      </c>
      <c r="J7" s="11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3" t="s">
        <v>21</v>
      </c>
      <c r="P7" s="11" t="s">
        <v>16</v>
      </c>
      <c r="Q7" s="12" t="s">
        <v>17</v>
      </c>
      <c r="R7" s="12" t="s">
        <v>18</v>
      </c>
      <c r="S7" s="12" t="s">
        <v>19</v>
      </c>
      <c r="T7" s="12" t="s">
        <v>20</v>
      </c>
      <c r="U7" s="13" t="s">
        <v>21</v>
      </c>
      <c r="V7" s="11" t="s">
        <v>16</v>
      </c>
      <c r="W7" s="12" t="s">
        <v>17</v>
      </c>
      <c r="X7" s="12" t="s">
        <v>18</v>
      </c>
      <c r="Y7" s="12" t="s">
        <v>19</v>
      </c>
      <c r="Z7" s="12" t="s">
        <v>20</v>
      </c>
      <c r="AA7" s="13" t="s">
        <v>21</v>
      </c>
      <c r="AB7" s="11" t="s">
        <v>16</v>
      </c>
      <c r="AC7" s="12" t="s">
        <v>17</v>
      </c>
      <c r="AD7" s="12" t="s">
        <v>18</v>
      </c>
      <c r="AE7" s="12" t="s">
        <v>19</v>
      </c>
      <c r="AF7" s="12" t="s">
        <v>20</v>
      </c>
      <c r="AG7" s="13" t="s">
        <v>21</v>
      </c>
      <c r="AH7" s="11" t="s">
        <v>16</v>
      </c>
      <c r="AI7" s="12" t="s">
        <v>17</v>
      </c>
      <c r="AJ7" s="12" t="s">
        <v>18</v>
      </c>
      <c r="AK7" s="12" t="s">
        <v>19</v>
      </c>
      <c r="AL7" s="12" t="s">
        <v>20</v>
      </c>
      <c r="AM7" s="13" t="s">
        <v>21</v>
      </c>
      <c r="AN7" s="11" t="s">
        <v>16</v>
      </c>
      <c r="AO7" s="12" t="s">
        <v>17</v>
      </c>
      <c r="AP7" s="12" t="s">
        <v>18</v>
      </c>
      <c r="AQ7" s="12" t="s">
        <v>19</v>
      </c>
      <c r="AR7" s="12" t="s">
        <v>20</v>
      </c>
      <c r="AS7" s="13" t="s">
        <v>21</v>
      </c>
    </row>
    <row r="8" spans="1:45" s="24" customFormat="1" x14ac:dyDescent="0.25">
      <c r="A8" s="15" t="s">
        <v>22</v>
      </c>
      <c r="B8" s="16" t="s">
        <v>23</v>
      </c>
      <c r="C8" s="17" t="s">
        <v>24</v>
      </c>
      <c r="D8" s="18">
        <v>1</v>
      </c>
      <c r="E8" s="19">
        <v>2</v>
      </c>
      <c r="F8" s="20">
        <v>3</v>
      </c>
      <c r="G8" s="21">
        <v>4</v>
      </c>
      <c r="H8" s="22">
        <v>5</v>
      </c>
      <c r="I8" s="23">
        <v>6</v>
      </c>
      <c r="J8" s="18">
        <v>1</v>
      </c>
      <c r="K8" s="19">
        <v>2</v>
      </c>
      <c r="L8" s="20">
        <v>3</v>
      </c>
      <c r="M8" s="21">
        <v>4</v>
      </c>
      <c r="N8" s="22">
        <v>5</v>
      </c>
      <c r="O8" s="23">
        <v>6</v>
      </c>
      <c r="P8" s="18">
        <v>1</v>
      </c>
      <c r="Q8" s="19">
        <v>2</v>
      </c>
      <c r="R8" s="20">
        <v>3</v>
      </c>
      <c r="S8" s="21">
        <v>4</v>
      </c>
      <c r="T8" s="22">
        <v>5</v>
      </c>
      <c r="U8" s="23">
        <v>6</v>
      </c>
      <c r="V8" s="18">
        <v>1</v>
      </c>
      <c r="W8" s="19">
        <v>2</v>
      </c>
      <c r="X8" s="20">
        <v>3</v>
      </c>
      <c r="Y8" s="21">
        <v>4</v>
      </c>
      <c r="Z8" s="22">
        <v>5</v>
      </c>
      <c r="AA8" s="23">
        <v>6</v>
      </c>
      <c r="AB8" s="18">
        <v>1</v>
      </c>
      <c r="AC8" s="19">
        <v>2</v>
      </c>
      <c r="AD8" s="20">
        <v>3</v>
      </c>
      <c r="AE8" s="21">
        <v>4</v>
      </c>
      <c r="AF8" s="22">
        <v>5</v>
      </c>
      <c r="AG8" s="23">
        <v>6</v>
      </c>
      <c r="AH8" s="18">
        <v>1</v>
      </c>
      <c r="AI8" s="19">
        <v>2</v>
      </c>
      <c r="AJ8" s="20">
        <v>3</v>
      </c>
      <c r="AK8" s="21">
        <v>4</v>
      </c>
      <c r="AL8" s="22">
        <v>5</v>
      </c>
      <c r="AM8" s="23">
        <v>6</v>
      </c>
      <c r="AN8" s="18">
        <v>1</v>
      </c>
      <c r="AO8" s="19">
        <v>2</v>
      </c>
      <c r="AP8" s="20">
        <v>3</v>
      </c>
      <c r="AQ8" s="21">
        <v>4</v>
      </c>
      <c r="AR8" s="22">
        <v>5</v>
      </c>
      <c r="AS8" s="23">
        <v>6</v>
      </c>
    </row>
    <row r="9" spans="1:45" s="40" customFormat="1" ht="33.75" x14ac:dyDescent="0.25">
      <c r="A9" s="25"/>
      <c r="B9" s="26" t="s">
        <v>25</v>
      </c>
      <c r="C9" s="27" t="s">
        <v>26</v>
      </c>
      <c r="D9" s="28">
        <f>SUM(E9:F9)</f>
        <v>1740</v>
      </c>
      <c r="E9" s="29">
        <f>'[1]Форма 1.3'!BA7</f>
        <v>1252.3333333333001</v>
      </c>
      <c r="F9" s="30">
        <f>'[1]Форма 1.3'!BB7</f>
        <v>487.6666666667</v>
      </c>
      <c r="G9" s="31" t="s">
        <v>27</v>
      </c>
      <c r="H9" s="32" t="s">
        <v>27</v>
      </c>
      <c r="I9" s="33" t="s">
        <v>27</v>
      </c>
      <c r="J9" s="28">
        <f>SUM(K9:L9)</f>
        <v>1877</v>
      </c>
      <c r="K9" s="29">
        <f>'[1]Форма 1.3'!BE7</f>
        <v>1373.6666666666999</v>
      </c>
      <c r="L9" s="30">
        <f>'[1]Форма 1.3'!BF7</f>
        <v>503.3333333333</v>
      </c>
      <c r="M9" s="31" t="s">
        <v>27</v>
      </c>
      <c r="N9" s="32" t="s">
        <v>27</v>
      </c>
      <c r="O9" s="33" t="s">
        <v>27</v>
      </c>
      <c r="P9" s="34">
        <f>SUM(Q9:R9)</f>
        <v>1808.5</v>
      </c>
      <c r="Q9" s="35">
        <f t="shared" ref="Q9:R11" si="0">ROUND((E9*3+K9*3)/6,10)</f>
        <v>1313</v>
      </c>
      <c r="R9" s="36">
        <f t="shared" si="0"/>
        <v>495.5</v>
      </c>
      <c r="S9" s="37" t="s">
        <v>27</v>
      </c>
      <c r="T9" s="38" t="s">
        <v>27</v>
      </c>
      <c r="U9" s="39" t="s">
        <v>27</v>
      </c>
      <c r="V9" s="28">
        <f>SUM(W9:X9)</f>
        <v>0</v>
      </c>
      <c r="W9" s="29"/>
      <c r="X9" s="30"/>
      <c r="Y9" s="31" t="s">
        <v>27</v>
      </c>
      <c r="Z9" s="32" t="s">
        <v>27</v>
      </c>
      <c r="AA9" s="33" t="s">
        <v>27</v>
      </c>
      <c r="AB9" s="34">
        <f>SUM(AC9:AD9)</f>
        <v>1205.6666666665999</v>
      </c>
      <c r="AC9" s="35">
        <f t="shared" ref="AC9:AD11" si="1">ROUND((Q9*6+W9*3)/9,10)</f>
        <v>875.33333333329995</v>
      </c>
      <c r="AD9" s="36">
        <f t="shared" si="1"/>
        <v>330.3333333333</v>
      </c>
      <c r="AE9" s="37" t="s">
        <v>27</v>
      </c>
      <c r="AF9" s="38" t="s">
        <v>27</v>
      </c>
      <c r="AG9" s="39" t="s">
        <v>27</v>
      </c>
      <c r="AH9" s="28">
        <f>SUM(AI9:AJ9)</f>
        <v>0</v>
      </c>
      <c r="AI9" s="29"/>
      <c r="AJ9" s="30"/>
      <c r="AK9" s="31" t="s">
        <v>27</v>
      </c>
      <c r="AL9" s="32" t="s">
        <v>27</v>
      </c>
      <c r="AM9" s="33" t="s">
        <v>27</v>
      </c>
      <c r="AN9" s="28">
        <f>SUM(AO9:AP9)</f>
        <v>904.25</v>
      </c>
      <c r="AO9" s="35">
        <f t="shared" ref="AO9:AP11" si="2">ROUND((AC9*9+AI9*3)/12,10)</f>
        <v>656.5</v>
      </c>
      <c r="AP9" s="36">
        <f t="shared" si="2"/>
        <v>247.75</v>
      </c>
      <c r="AQ9" s="37" t="s">
        <v>27</v>
      </c>
      <c r="AR9" s="38" t="s">
        <v>27</v>
      </c>
      <c r="AS9" s="39" t="s">
        <v>27</v>
      </c>
    </row>
    <row r="10" spans="1:45" s="40" customFormat="1" ht="18" x14ac:dyDescent="0.25">
      <c r="A10" s="41"/>
      <c r="B10" s="42" t="s">
        <v>28</v>
      </c>
      <c r="C10" s="43" t="s">
        <v>29</v>
      </c>
      <c r="D10" s="44">
        <f>SUM(E10:F10)</f>
        <v>1584.0539866068</v>
      </c>
      <c r="E10" s="45">
        <f>'[1]Форма 1.3'!BA8</f>
        <v>1136.774209656</v>
      </c>
      <c r="F10" s="46">
        <f>'[1]Форма 1.3'!BB8</f>
        <v>447.2797769508</v>
      </c>
      <c r="G10" s="47" t="s">
        <v>27</v>
      </c>
      <c r="H10" s="48" t="s">
        <v>27</v>
      </c>
      <c r="I10" s="49" t="s">
        <v>27</v>
      </c>
      <c r="J10" s="44">
        <f>SUM(K10:L10)</f>
        <v>1663.6342775508999</v>
      </c>
      <c r="K10" s="45">
        <f>'[1]Форма 1.3'!BE8</f>
        <v>1221.14165895</v>
      </c>
      <c r="L10" s="46">
        <f>'[1]Форма 1.3'!BF8</f>
        <v>442.49261860090002</v>
      </c>
      <c r="M10" s="47" t="s">
        <v>27</v>
      </c>
      <c r="N10" s="48" t="s">
        <v>27</v>
      </c>
      <c r="O10" s="49" t="s">
        <v>27</v>
      </c>
      <c r="P10" s="50">
        <f>SUM(Q10:R10)</f>
        <v>1623.8441320789</v>
      </c>
      <c r="Q10" s="51">
        <f t="shared" si="0"/>
        <v>1178.957934303</v>
      </c>
      <c r="R10" s="52">
        <f t="shared" si="0"/>
        <v>444.88619777589997</v>
      </c>
      <c r="S10" s="53" t="s">
        <v>27</v>
      </c>
      <c r="T10" s="54" t="s">
        <v>27</v>
      </c>
      <c r="U10" s="55" t="s">
        <v>27</v>
      </c>
      <c r="V10" s="44">
        <f>SUM(W10:X10)</f>
        <v>0</v>
      </c>
      <c r="W10" s="45"/>
      <c r="X10" s="46"/>
      <c r="Y10" s="47" t="s">
        <v>27</v>
      </c>
      <c r="Z10" s="48" t="s">
        <v>27</v>
      </c>
      <c r="AA10" s="49" t="s">
        <v>27</v>
      </c>
      <c r="AB10" s="50">
        <f>SUM(AC10:AD10)</f>
        <v>1082.5627547193001</v>
      </c>
      <c r="AC10" s="51">
        <f t="shared" si="1"/>
        <v>785.971956202</v>
      </c>
      <c r="AD10" s="52">
        <f t="shared" si="1"/>
        <v>296.59079851730002</v>
      </c>
      <c r="AE10" s="53" t="s">
        <v>27</v>
      </c>
      <c r="AF10" s="54" t="s">
        <v>27</v>
      </c>
      <c r="AG10" s="55" t="s">
        <v>27</v>
      </c>
      <c r="AH10" s="44">
        <f>SUM(AI10:AJ10)</f>
        <v>0</v>
      </c>
      <c r="AI10" s="45"/>
      <c r="AJ10" s="46"/>
      <c r="AK10" s="47" t="s">
        <v>27</v>
      </c>
      <c r="AL10" s="48" t="s">
        <v>27</v>
      </c>
      <c r="AM10" s="49" t="s">
        <v>27</v>
      </c>
      <c r="AN10" s="44">
        <f>SUM(AO10:AP10)</f>
        <v>811.92206603950001</v>
      </c>
      <c r="AO10" s="51">
        <f t="shared" si="2"/>
        <v>589.4789671515</v>
      </c>
      <c r="AP10" s="52">
        <f t="shared" si="2"/>
        <v>222.44309888800001</v>
      </c>
      <c r="AQ10" s="53" t="s">
        <v>27</v>
      </c>
      <c r="AR10" s="54" t="s">
        <v>27</v>
      </c>
      <c r="AS10" s="55" t="s">
        <v>27</v>
      </c>
    </row>
    <row r="11" spans="1:45" s="40" customFormat="1" ht="18" x14ac:dyDescent="0.25">
      <c r="A11" s="56"/>
      <c r="B11" s="57" t="s">
        <v>30</v>
      </c>
      <c r="C11" s="58" t="s">
        <v>31</v>
      </c>
      <c r="D11" s="59">
        <f>SUM(E11:F11)</f>
        <v>85</v>
      </c>
      <c r="E11" s="60">
        <f>'[1]Форма 1.3'!BA9</f>
        <v>53</v>
      </c>
      <c r="F11" s="61">
        <f>'[1]Форма 1.3'!BB9</f>
        <v>32</v>
      </c>
      <c r="G11" s="62" t="s">
        <v>27</v>
      </c>
      <c r="H11" s="63" t="s">
        <v>27</v>
      </c>
      <c r="I11" s="64" t="s">
        <v>27</v>
      </c>
      <c r="J11" s="59">
        <f>SUM(K11:L11)</f>
        <v>153.3333333333</v>
      </c>
      <c r="K11" s="60">
        <f>'[1]Форма 1.3'!BE9</f>
        <v>98.333333333300004</v>
      </c>
      <c r="L11" s="61">
        <f>'[1]Форма 1.3'!BF9</f>
        <v>55</v>
      </c>
      <c r="M11" s="62" t="s">
        <v>27</v>
      </c>
      <c r="N11" s="63" t="s">
        <v>27</v>
      </c>
      <c r="O11" s="64" t="s">
        <v>27</v>
      </c>
      <c r="P11" s="65">
        <f>SUM(Q11:R11)</f>
        <v>119.1666666667</v>
      </c>
      <c r="Q11" s="66">
        <f t="shared" si="0"/>
        <v>75.666666666699996</v>
      </c>
      <c r="R11" s="67">
        <f t="shared" si="0"/>
        <v>43.5</v>
      </c>
      <c r="S11" s="68" t="s">
        <v>27</v>
      </c>
      <c r="T11" s="69" t="s">
        <v>27</v>
      </c>
      <c r="U11" s="70" t="s">
        <v>27</v>
      </c>
      <c r="V11" s="59">
        <f>SUM(W11:X11)</f>
        <v>0</v>
      </c>
      <c r="W11" s="60"/>
      <c r="X11" s="61"/>
      <c r="Y11" s="62" t="s">
        <v>27</v>
      </c>
      <c r="Z11" s="63" t="s">
        <v>27</v>
      </c>
      <c r="AA11" s="64" t="s">
        <v>27</v>
      </c>
      <c r="AB11" s="65">
        <f>SUM(AC11:AD11)</f>
        <v>79.444444444499993</v>
      </c>
      <c r="AC11" s="66">
        <f t="shared" si="1"/>
        <v>50.4444444445</v>
      </c>
      <c r="AD11" s="67">
        <f t="shared" si="1"/>
        <v>29</v>
      </c>
      <c r="AE11" s="68" t="s">
        <v>27</v>
      </c>
      <c r="AF11" s="69" t="s">
        <v>27</v>
      </c>
      <c r="AG11" s="70" t="s">
        <v>27</v>
      </c>
      <c r="AH11" s="59">
        <f>SUM(AI11:AJ11)</f>
        <v>0</v>
      </c>
      <c r="AI11" s="60"/>
      <c r="AJ11" s="61"/>
      <c r="AK11" s="62" t="s">
        <v>27</v>
      </c>
      <c r="AL11" s="63" t="s">
        <v>27</v>
      </c>
      <c r="AM11" s="64" t="s">
        <v>27</v>
      </c>
      <c r="AN11" s="59">
        <f>SUM(AO11:AP11)</f>
        <v>59.583333333399999</v>
      </c>
      <c r="AO11" s="66">
        <f t="shared" si="2"/>
        <v>37.833333333399999</v>
      </c>
      <c r="AP11" s="67">
        <f t="shared" si="2"/>
        <v>21.75</v>
      </c>
      <c r="AQ11" s="68" t="s">
        <v>27</v>
      </c>
      <c r="AR11" s="69" t="s">
        <v>27</v>
      </c>
      <c r="AS11" s="70" t="s">
        <v>27</v>
      </c>
    </row>
    <row r="12" spans="1:45" s="86" customFormat="1" ht="18" x14ac:dyDescent="0.25">
      <c r="A12" s="71" t="s">
        <v>32</v>
      </c>
      <c r="B12" s="72" t="s">
        <v>33</v>
      </c>
      <c r="C12" s="73" t="s">
        <v>34</v>
      </c>
      <c r="D12" s="74">
        <f t="shared" ref="D12:AS12" si="3">D13+D14</f>
        <v>158379</v>
      </c>
      <c r="E12" s="75">
        <f t="shared" si="3"/>
        <v>113995</v>
      </c>
      <c r="F12" s="76">
        <f t="shared" si="3"/>
        <v>44384</v>
      </c>
      <c r="G12" s="77">
        <f t="shared" si="3"/>
        <v>91.022413793103453</v>
      </c>
      <c r="H12" s="78">
        <f t="shared" si="3"/>
        <v>91.026084642004008</v>
      </c>
      <c r="I12" s="79">
        <f t="shared" si="3"/>
        <v>91.012987012980787</v>
      </c>
      <c r="J12" s="74">
        <f t="shared" si="3"/>
        <v>93635</v>
      </c>
      <c r="K12" s="75">
        <f t="shared" si="3"/>
        <v>67765</v>
      </c>
      <c r="L12" s="76">
        <f t="shared" si="3"/>
        <v>25870</v>
      </c>
      <c r="M12" s="77">
        <f t="shared" si="3"/>
        <v>49.885455514118277</v>
      </c>
      <c r="N12" s="78">
        <f t="shared" si="3"/>
        <v>49.331472943459133</v>
      </c>
      <c r="O12" s="79">
        <f t="shared" si="3"/>
        <v>51.39735099338089</v>
      </c>
      <c r="P12" s="80">
        <f t="shared" si="3"/>
        <v>252014</v>
      </c>
      <c r="Q12" s="81">
        <f t="shared" si="3"/>
        <v>181760</v>
      </c>
      <c r="R12" s="82">
        <f t="shared" si="3"/>
        <v>70254</v>
      </c>
      <c r="S12" s="83">
        <f t="shared" si="3"/>
        <v>139.34973735139619</v>
      </c>
      <c r="T12" s="84">
        <f t="shared" si="3"/>
        <v>138.43107387661843</v>
      </c>
      <c r="U12" s="85">
        <f t="shared" si="3"/>
        <v>141.78405650857718</v>
      </c>
      <c r="V12" s="74">
        <f t="shared" si="3"/>
        <v>0</v>
      </c>
      <c r="W12" s="75">
        <f t="shared" si="3"/>
        <v>0</v>
      </c>
      <c r="X12" s="76">
        <f t="shared" si="3"/>
        <v>0</v>
      </c>
      <c r="Y12" s="77">
        <f t="shared" si="3"/>
        <v>0</v>
      </c>
      <c r="Z12" s="78">
        <f t="shared" si="3"/>
        <v>0</v>
      </c>
      <c r="AA12" s="79">
        <f t="shared" si="3"/>
        <v>0</v>
      </c>
      <c r="AB12" s="80">
        <f t="shared" si="3"/>
        <v>252014</v>
      </c>
      <c r="AC12" s="81">
        <f t="shared" si="3"/>
        <v>181760</v>
      </c>
      <c r="AD12" s="82">
        <f t="shared" si="3"/>
        <v>70254</v>
      </c>
      <c r="AE12" s="83">
        <f t="shared" si="3"/>
        <v>209.02460602710585</v>
      </c>
      <c r="AF12" s="84">
        <f t="shared" si="3"/>
        <v>207.64661081493557</v>
      </c>
      <c r="AG12" s="85">
        <f t="shared" si="3"/>
        <v>212.67608476288726</v>
      </c>
      <c r="AH12" s="74">
        <f t="shared" si="3"/>
        <v>0</v>
      </c>
      <c r="AI12" s="75">
        <f t="shared" si="3"/>
        <v>0</v>
      </c>
      <c r="AJ12" s="76">
        <f t="shared" si="3"/>
        <v>0</v>
      </c>
      <c r="AK12" s="77">
        <f t="shared" si="3"/>
        <v>0</v>
      </c>
      <c r="AL12" s="78">
        <f t="shared" si="3"/>
        <v>0</v>
      </c>
      <c r="AM12" s="79">
        <f t="shared" si="3"/>
        <v>0</v>
      </c>
      <c r="AN12" s="74">
        <f t="shared" si="3"/>
        <v>252014</v>
      </c>
      <c r="AO12" s="81">
        <f t="shared" si="3"/>
        <v>181760</v>
      </c>
      <c r="AP12" s="82">
        <f t="shared" si="3"/>
        <v>70254</v>
      </c>
      <c r="AQ12" s="83">
        <f t="shared" si="3"/>
        <v>278.69947470279237</v>
      </c>
      <c r="AR12" s="84">
        <f t="shared" si="3"/>
        <v>276.86214775323685</v>
      </c>
      <c r="AS12" s="85">
        <f t="shared" si="3"/>
        <v>283.56811301715436</v>
      </c>
    </row>
    <row r="13" spans="1:45" s="86" customFormat="1" x14ac:dyDescent="0.25">
      <c r="A13" s="87" t="s">
        <v>35</v>
      </c>
      <c r="B13" s="88" t="s">
        <v>36</v>
      </c>
      <c r="C13" s="89" t="s">
        <v>37</v>
      </c>
      <c r="D13" s="90">
        <f>SUM(E13:F13)</f>
        <v>73650</v>
      </c>
      <c r="E13" s="91">
        <v>55642</v>
      </c>
      <c r="F13" s="92">
        <v>18008</v>
      </c>
      <c r="G13" s="93">
        <f>IF($D$9=0,0,D13/$D$9)</f>
        <v>42.327586206896555</v>
      </c>
      <c r="H13" s="94">
        <f>IF($E$9=0,0,E13/$E$9)</f>
        <v>44.430662762843873</v>
      </c>
      <c r="I13" s="95">
        <f>IF($F$9=0,0,F13/$F$9)</f>
        <v>36.926862611070611</v>
      </c>
      <c r="J13" s="90">
        <f>SUM(K13:L13)</f>
        <v>0</v>
      </c>
      <c r="K13" s="91"/>
      <c r="L13" s="92"/>
      <c r="M13" s="93">
        <f>IF(J$9=0,0,J13/J$9)</f>
        <v>0</v>
      </c>
      <c r="N13" s="94">
        <f t="shared" ref="N13:O28" si="4">IF(K$9=0,0,K13/K$9)</f>
        <v>0</v>
      </c>
      <c r="O13" s="95">
        <f t="shared" si="4"/>
        <v>0</v>
      </c>
      <c r="P13" s="96">
        <f>SUM(Q13:R13)</f>
        <v>73650</v>
      </c>
      <c r="Q13" s="97">
        <f>E13+K13</f>
        <v>55642</v>
      </c>
      <c r="R13" s="98">
        <f>F13+L13</f>
        <v>18008</v>
      </c>
      <c r="S13" s="99">
        <f>IF(P$9=0,0,P13/P$9)</f>
        <v>40.724357202101189</v>
      </c>
      <c r="T13" s="100">
        <f>IF(Q$9=0,0,Q13/Q$9)</f>
        <v>42.377760853008375</v>
      </c>
      <c r="U13" s="101">
        <f>IF(R$9=0,0,R13/R$9)</f>
        <v>36.343087790110999</v>
      </c>
      <c r="V13" s="90">
        <f>SUM(W13:X13)</f>
        <v>0</v>
      </c>
      <c r="W13" s="91"/>
      <c r="X13" s="92"/>
      <c r="Y13" s="93">
        <f t="shared" ref="Y13:AA35" si="5">IF(V$9=0,0,V13/V$9)</f>
        <v>0</v>
      </c>
      <c r="Z13" s="94">
        <f t="shared" si="5"/>
        <v>0</v>
      </c>
      <c r="AA13" s="95">
        <f t="shared" si="5"/>
        <v>0</v>
      </c>
      <c r="AB13" s="96">
        <f>SUM(AC13:AD13)</f>
        <v>73650</v>
      </c>
      <c r="AC13" s="97">
        <f>Q13+W13</f>
        <v>55642</v>
      </c>
      <c r="AD13" s="98">
        <f>R13+X13</f>
        <v>18008</v>
      </c>
      <c r="AE13" s="99">
        <f>IF(AB$9=0,0,AB13/AB$9)</f>
        <v>61.086535803155165</v>
      </c>
      <c r="AF13" s="100">
        <f t="shared" ref="AF13:AG28" si="6">IF(AC$9=0,0,AC13/AC$9)</f>
        <v>63.56664127951499</v>
      </c>
      <c r="AG13" s="101">
        <f t="shared" si="6"/>
        <v>54.514631685171999</v>
      </c>
      <c r="AH13" s="90">
        <f>SUM(AI13:AJ13)</f>
        <v>0</v>
      </c>
      <c r="AI13" s="91"/>
      <c r="AJ13" s="92"/>
      <c r="AK13" s="93">
        <f>IF(AH$9=0,0,AH13/AH$9)</f>
        <v>0</v>
      </c>
      <c r="AL13" s="94">
        <f t="shared" ref="AL13:AM28" si="7">IF(AI$9=0,0,AI13/AI$9)</f>
        <v>0</v>
      </c>
      <c r="AM13" s="95">
        <f t="shared" si="7"/>
        <v>0</v>
      </c>
      <c r="AN13" s="90">
        <f>SUM(AO13:AP13)</f>
        <v>73650</v>
      </c>
      <c r="AO13" s="97">
        <f>AC13+AI13</f>
        <v>55642</v>
      </c>
      <c r="AP13" s="98">
        <f>AD13+AJ13</f>
        <v>18008</v>
      </c>
      <c r="AQ13" s="99">
        <f t="shared" ref="AQ13:AS35" si="8">IF(AN$9=0,0,AN13/AN$9)</f>
        <v>81.448714404202377</v>
      </c>
      <c r="AR13" s="100">
        <f t="shared" si="8"/>
        <v>84.755521706016751</v>
      </c>
      <c r="AS13" s="101">
        <f t="shared" si="8"/>
        <v>72.686175580221999</v>
      </c>
    </row>
    <row r="14" spans="1:45" s="86" customFormat="1" ht="18" x14ac:dyDescent="0.25">
      <c r="A14" s="102" t="s">
        <v>38</v>
      </c>
      <c r="B14" s="103" t="s">
        <v>39</v>
      </c>
      <c r="C14" s="58" t="s">
        <v>40</v>
      </c>
      <c r="D14" s="104">
        <f t="shared" ref="D14:L14" si="9">D15+D17+D18+D19</f>
        <v>84729</v>
      </c>
      <c r="E14" s="105">
        <f t="shared" si="9"/>
        <v>58353</v>
      </c>
      <c r="F14" s="106">
        <f t="shared" si="9"/>
        <v>26376</v>
      </c>
      <c r="G14" s="107">
        <f t="shared" si="9"/>
        <v>48.694827586206898</v>
      </c>
      <c r="H14" s="108">
        <f t="shared" si="9"/>
        <v>46.595421879160142</v>
      </c>
      <c r="I14" s="109">
        <f t="shared" si="9"/>
        <v>54.086124401910176</v>
      </c>
      <c r="J14" s="104">
        <f t="shared" si="9"/>
        <v>93635</v>
      </c>
      <c r="K14" s="105">
        <f t="shared" si="9"/>
        <v>67765</v>
      </c>
      <c r="L14" s="106">
        <f t="shared" si="9"/>
        <v>25870</v>
      </c>
      <c r="M14" s="107">
        <f t="shared" ref="M14:O35" si="10">IF(J$9=0,0,J14/J$9)</f>
        <v>49.885455514118277</v>
      </c>
      <c r="N14" s="108">
        <f t="shared" si="4"/>
        <v>49.331472943459133</v>
      </c>
      <c r="O14" s="109">
        <f t="shared" si="4"/>
        <v>51.39735099338089</v>
      </c>
      <c r="P14" s="110">
        <f t="shared" ref="P14:X14" si="11">P15+P17+P18+P19</f>
        <v>178364</v>
      </c>
      <c r="Q14" s="111">
        <f t="shared" si="11"/>
        <v>126118</v>
      </c>
      <c r="R14" s="112">
        <f t="shared" si="11"/>
        <v>52246</v>
      </c>
      <c r="S14" s="113">
        <f t="shared" si="11"/>
        <v>98.625380149294998</v>
      </c>
      <c r="T14" s="114">
        <f t="shared" si="11"/>
        <v>96.053313023610045</v>
      </c>
      <c r="U14" s="115">
        <f t="shared" si="11"/>
        <v>105.44096871846619</v>
      </c>
      <c r="V14" s="104">
        <f t="shared" si="11"/>
        <v>0</v>
      </c>
      <c r="W14" s="105">
        <f t="shared" si="11"/>
        <v>0</v>
      </c>
      <c r="X14" s="106">
        <f t="shared" si="11"/>
        <v>0</v>
      </c>
      <c r="Y14" s="107">
        <f t="shared" si="5"/>
        <v>0</v>
      </c>
      <c r="Z14" s="108">
        <f t="shared" si="5"/>
        <v>0</v>
      </c>
      <c r="AA14" s="109">
        <f t="shared" si="5"/>
        <v>0</v>
      </c>
      <c r="AB14" s="110">
        <f>AB15+AB17+AB18+AB19</f>
        <v>178364</v>
      </c>
      <c r="AC14" s="111">
        <f>AC15+AC17+AC18+AC19</f>
        <v>126118</v>
      </c>
      <c r="AD14" s="112">
        <f>AD15+AD17+AD18+AD19</f>
        <v>52246</v>
      </c>
      <c r="AE14" s="113">
        <f t="shared" ref="AE14:AG35" si="12">IF(AB$9=0,0,AB14/AB$9)</f>
        <v>147.93807022395069</v>
      </c>
      <c r="AF14" s="114">
        <f t="shared" si="6"/>
        <v>144.07996953542059</v>
      </c>
      <c r="AG14" s="115">
        <f t="shared" si="6"/>
        <v>158.16145307771527</v>
      </c>
      <c r="AH14" s="104">
        <f>AH15+AH17+AH18+AH19</f>
        <v>0</v>
      </c>
      <c r="AI14" s="105">
        <f>AI15+AI17+AI18+AI19</f>
        <v>0</v>
      </c>
      <c r="AJ14" s="106">
        <f>AJ15+AJ17+AJ18+AJ19</f>
        <v>0</v>
      </c>
      <c r="AK14" s="107">
        <f t="shared" ref="AK14:AM35" si="13">IF(AH$9=0,0,AH14/AH$9)</f>
        <v>0</v>
      </c>
      <c r="AL14" s="108">
        <f t="shared" si="7"/>
        <v>0</v>
      </c>
      <c r="AM14" s="109">
        <f t="shared" si="7"/>
        <v>0</v>
      </c>
      <c r="AN14" s="104">
        <f>AN15+AN17+AN18+AN19</f>
        <v>178364</v>
      </c>
      <c r="AO14" s="111">
        <f>AO15+AO17+AO18+AO19</f>
        <v>126118</v>
      </c>
      <c r="AP14" s="112">
        <f>AP15+AP17+AP18+AP19</f>
        <v>52246</v>
      </c>
      <c r="AQ14" s="113">
        <f t="shared" si="8"/>
        <v>197.25076029859</v>
      </c>
      <c r="AR14" s="114">
        <f t="shared" si="8"/>
        <v>192.10662604722012</v>
      </c>
      <c r="AS14" s="115">
        <f t="shared" si="8"/>
        <v>210.88193743693239</v>
      </c>
    </row>
    <row r="15" spans="1:45" s="86" customFormat="1" ht="31.5" x14ac:dyDescent="0.25">
      <c r="A15" s="116" t="s">
        <v>41</v>
      </c>
      <c r="B15" s="117" t="s">
        <v>42</v>
      </c>
      <c r="C15" s="118" t="s">
        <v>43</v>
      </c>
      <c r="D15" s="119">
        <f t="shared" ref="D15:D35" si="14">SUM(E15:F15)</f>
        <v>77049</v>
      </c>
      <c r="E15" s="120">
        <f>'[1]Форма 1.3'!BA10</f>
        <v>53569</v>
      </c>
      <c r="F15" s="121">
        <f>'[1]Форма 1.3'!BB10</f>
        <v>23480</v>
      </c>
      <c r="G15" s="122">
        <f t="shared" ref="G15:G35" si="15">IF($D$9=0,0,D15/$D$9)</f>
        <v>44.281034482758621</v>
      </c>
      <c r="H15" s="123">
        <f t="shared" ref="H15:H35" si="16">IF($E$9=0,0,E15/$E$9)</f>
        <v>42.775352675007788</v>
      </c>
      <c r="I15" s="124">
        <f t="shared" ref="I15:I35" si="17">IF($F$9=0,0,F15/$F$9)</f>
        <v>48.147641831849064</v>
      </c>
      <c r="J15" s="119">
        <f t="shared" ref="J15:J35" si="18">SUM(K15:L15)</f>
        <v>82607</v>
      </c>
      <c r="K15" s="120">
        <f>'[1]Форма 1.3'!BE10</f>
        <v>57914</v>
      </c>
      <c r="L15" s="121">
        <f>'[1]Форма 1.3'!BF10</f>
        <v>24693</v>
      </c>
      <c r="M15" s="122">
        <f t="shared" si="10"/>
        <v>44.010122535961642</v>
      </c>
      <c r="N15" s="123">
        <f t="shared" si="4"/>
        <v>42.16015530211012</v>
      </c>
      <c r="O15" s="124">
        <f t="shared" si="4"/>
        <v>49.058940397354242</v>
      </c>
      <c r="P15" s="125">
        <f t="shared" ref="P15:P35" si="19">SUM(Q15:R15)</f>
        <v>159656</v>
      </c>
      <c r="Q15" s="126">
        <f t="shared" ref="Q15:R18" si="20">E15+K15</f>
        <v>111483</v>
      </c>
      <c r="R15" s="127">
        <f t="shared" si="20"/>
        <v>48173</v>
      </c>
      <c r="S15" s="128">
        <f t="shared" ref="S15:U35" si="21">IF(P$9=0,0,P15/P$9)</f>
        <v>88.280895769975118</v>
      </c>
      <c r="T15" s="129">
        <f t="shared" si="21"/>
        <v>84.907083015993905</v>
      </c>
      <c r="U15" s="130">
        <f t="shared" si="21"/>
        <v>97.220988900100906</v>
      </c>
      <c r="V15" s="119">
        <f t="shared" ref="V15:V35" si="22">SUM(W15:X15)</f>
        <v>0</v>
      </c>
      <c r="W15" s="120"/>
      <c r="X15" s="121"/>
      <c r="Y15" s="122">
        <f t="shared" si="5"/>
        <v>0</v>
      </c>
      <c r="Z15" s="123">
        <f t="shared" si="5"/>
        <v>0</v>
      </c>
      <c r="AA15" s="124">
        <f t="shared" si="5"/>
        <v>0</v>
      </c>
      <c r="AB15" s="125">
        <f t="shared" ref="AB15:AB35" si="23">SUM(AC15:AD15)</f>
        <v>159656</v>
      </c>
      <c r="AC15" s="126">
        <f t="shared" ref="AC15:AD18" si="24">Q15+W15</f>
        <v>111483</v>
      </c>
      <c r="AD15" s="127">
        <f t="shared" si="24"/>
        <v>48173</v>
      </c>
      <c r="AE15" s="128">
        <f t="shared" si="12"/>
        <v>132.42134365497</v>
      </c>
      <c r="AF15" s="129">
        <f t="shared" si="6"/>
        <v>127.36062452399572</v>
      </c>
      <c r="AG15" s="130">
        <f t="shared" si="6"/>
        <v>145.83148335016608</v>
      </c>
      <c r="AH15" s="119">
        <f t="shared" ref="AH15:AH35" si="25">SUM(AI15:AJ15)</f>
        <v>0</v>
      </c>
      <c r="AI15" s="120"/>
      <c r="AJ15" s="121"/>
      <c r="AK15" s="122">
        <f t="shared" si="13"/>
        <v>0</v>
      </c>
      <c r="AL15" s="123">
        <f t="shared" si="7"/>
        <v>0</v>
      </c>
      <c r="AM15" s="124">
        <f t="shared" si="7"/>
        <v>0</v>
      </c>
      <c r="AN15" s="119">
        <f t="shared" ref="AN15:AN35" si="26">SUM(AO15:AP15)</f>
        <v>159656</v>
      </c>
      <c r="AO15" s="126">
        <f t="shared" ref="AO15:AP18" si="27">AC15+AI15</f>
        <v>111483</v>
      </c>
      <c r="AP15" s="127">
        <f t="shared" si="27"/>
        <v>48173</v>
      </c>
      <c r="AQ15" s="128">
        <f t="shared" si="8"/>
        <v>176.56179153995024</v>
      </c>
      <c r="AR15" s="129">
        <f t="shared" si="8"/>
        <v>169.81416603198781</v>
      </c>
      <c r="AS15" s="130">
        <f t="shared" si="8"/>
        <v>194.44197780020181</v>
      </c>
    </row>
    <row r="16" spans="1:45" s="146" customFormat="1" ht="15" x14ac:dyDescent="0.25">
      <c r="A16" s="131"/>
      <c r="B16" s="132" t="s">
        <v>44</v>
      </c>
      <c r="C16" s="133" t="s">
        <v>45</v>
      </c>
      <c r="D16" s="134">
        <f t="shared" si="14"/>
        <v>408</v>
      </c>
      <c r="E16" s="135">
        <v>124</v>
      </c>
      <c r="F16" s="136">
        <v>284</v>
      </c>
      <c r="G16" s="137">
        <f t="shared" si="15"/>
        <v>0.23448275862068965</v>
      </c>
      <c r="H16" s="138">
        <f t="shared" si="16"/>
        <v>9.9015171679534178E-2</v>
      </c>
      <c r="I16" s="139">
        <f t="shared" si="17"/>
        <v>0.58236500341759523</v>
      </c>
      <c r="J16" s="134">
        <f t="shared" si="18"/>
        <v>0</v>
      </c>
      <c r="K16" s="135"/>
      <c r="L16" s="136"/>
      <c r="M16" s="137">
        <f t="shared" si="10"/>
        <v>0</v>
      </c>
      <c r="N16" s="138">
        <f t="shared" si="4"/>
        <v>0</v>
      </c>
      <c r="O16" s="139">
        <f t="shared" si="4"/>
        <v>0</v>
      </c>
      <c r="P16" s="140">
        <f t="shared" si="19"/>
        <v>408</v>
      </c>
      <c r="Q16" s="141">
        <f t="shared" si="20"/>
        <v>124</v>
      </c>
      <c r="R16" s="142">
        <f t="shared" si="20"/>
        <v>284</v>
      </c>
      <c r="S16" s="143">
        <f t="shared" si="21"/>
        <v>0.2256013270666298</v>
      </c>
      <c r="T16" s="144">
        <f t="shared" si="21"/>
        <v>9.4440213252094438E-2</v>
      </c>
      <c r="U16" s="145">
        <f t="shared" si="21"/>
        <v>0.57315842583249244</v>
      </c>
      <c r="V16" s="134">
        <f t="shared" si="22"/>
        <v>0</v>
      </c>
      <c r="W16" s="135"/>
      <c r="X16" s="136"/>
      <c r="Y16" s="137">
        <f t="shared" si="5"/>
        <v>0</v>
      </c>
      <c r="Z16" s="138">
        <f t="shared" si="5"/>
        <v>0</v>
      </c>
      <c r="AA16" s="139">
        <f t="shared" si="5"/>
        <v>0</v>
      </c>
      <c r="AB16" s="140">
        <f t="shared" si="23"/>
        <v>408</v>
      </c>
      <c r="AC16" s="141">
        <f t="shared" si="24"/>
        <v>124</v>
      </c>
      <c r="AD16" s="142">
        <f t="shared" si="24"/>
        <v>284</v>
      </c>
      <c r="AE16" s="143">
        <f t="shared" si="12"/>
        <v>0.33840199059996345</v>
      </c>
      <c r="AF16" s="144">
        <f t="shared" si="6"/>
        <v>0.14166031987814706</v>
      </c>
      <c r="AG16" s="145">
        <f t="shared" si="6"/>
        <v>0.85973763874882536</v>
      </c>
      <c r="AH16" s="134">
        <f t="shared" si="25"/>
        <v>0</v>
      </c>
      <c r="AI16" s="135"/>
      <c r="AJ16" s="136"/>
      <c r="AK16" s="137">
        <f t="shared" si="13"/>
        <v>0</v>
      </c>
      <c r="AL16" s="138">
        <f t="shared" si="7"/>
        <v>0</v>
      </c>
      <c r="AM16" s="139">
        <f t="shared" si="7"/>
        <v>0</v>
      </c>
      <c r="AN16" s="134">
        <f t="shared" si="26"/>
        <v>408</v>
      </c>
      <c r="AO16" s="141">
        <f t="shared" si="27"/>
        <v>124</v>
      </c>
      <c r="AP16" s="142">
        <f t="shared" si="27"/>
        <v>284</v>
      </c>
      <c r="AQ16" s="143">
        <f t="shared" si="8"/>
        <v>0.45120265413325961</v>
      </c>
      <c r="AR16" s="144">
        <f t="shared" si="8"/>
        <v>0.18888042650418888</v>
      </c>
      <c r="AS16" s="145">
        <f t="shared" si="8"/>
        <v>1.1463168516649849</v>
      </c>
    </row>
    <row r="17" spans="1:46" s="86" customFormat="1" x14ac:dyDescent="0.25">
      <c r="A17" s="147" t="s">
        <v>46</v>
      </c>
      <c r="B17" s="148" t="s">
        <v>47</v>
      </c>
      <c r="C17" s="149" t="s">
        <v>48</v>
      </c>
      <c r="D17" s="150">
        <f t="shared" si="14"/>
        <v>1740</v>
      </c>
      <c r="E17" s="151">
        <v>965</v>
      </c>
      <c r="F17" s="152">
        <v>775</v>
      </c>
      <c r="G17" s="153">
        <f t="shared" si="15"/>
        <v>1</v>
      </c>
      <c r="H17" s="154">
        <f t="shared" si="16"/>
        <v>0.7705616183125038</v>
      </c>
      <c r="I17" s="155">
        <f t="shared" si="17"/>
        <v>1.5892002734106911</v>
      </c>
      <c r="J17" s="150">
        <f t="shared" si="18"/>
        <v>2442</v>
      </c>
      <c r="K17" s="151">
        <v>1265</v>
      </c>
      <c r="L17" s="152">
        <v>1177</v>
      </c>
      <c r="M17" s="153">
        <f t="shared" si="10"/>
        <v>1.3010122535961641</v>
      </c>
      <c r="N17" s="154">
        <f t="shared" si="4"/>
        <v>0.92089298713902157</v>
      </c>
      <c r="O17" s="155">
        <f t="shared" si="4"/>
        <v>2.338410596026645</v>
      </c>
      <c r="P17" s="156">
        <f t="shared" si="19"/>
        <v>4182</v>
      </c>
      <c r="Q17" s="157">
        <f t="shared" si="20"/>
        <v>2230</v>
      </c>
      <c r="R17" s="158">
        <f t="shared" si="20"/>
        <v>1952</v>
      </c>
      <c r="S17" s="159">
        <f t="shared" si="21"/>
        <v>2.3124136024329554</v>
      </c>
      <c r="T17" s="160">
        <f t="shared" si="21"/>
        <v>1.6984006092916983</v>
      </c>
      <c r="U17" s="161">
        <f t="shared" si="21"/>
        <v>3.939455095862765</v>
      </c>
      <c r="V17" s="150">
        <f t="shared" si="22"/>
        <v>0</v>
      </c>
      <c r="W17" s="151"/>
      <c r="X17" s="152"/>
      <c r="Y17" s="153">
        <f t="shared" si="5"/>
        <v>0</v>
      </c>
      <c r="Z17" s="154">
        <f t="shared" si="5"/>
        <v>0</v>
      </c>
      <c r="AA17" s="155">
        <f t="shared" si="5"/>
        <v>0</v>
      </c>
      <c r="AB17" s="156">
        <f t="shared" si="23"/>
        <v>4182</v>
      </c>
      <c r="AC17" s="157">
        <f t="shared" si="24"/>
        <v>2230</v>
      </c>
      <c r="AD17" s="158">
        <f t="shared" si="24"/>
        <v>1952</v>
      </c>
      <c r="AE17" s="159">
        <f t="shared" si="12"/>
        <v>3.4686204036496253</v>
      </c>
      <c r="AF17" s="160">
        <f t="shared" si="6"/>
        <v>2.5476009139376448</v>
      </c>
      <c r="AG17" s="161">
        <f t="shared" si="6"/>
        <v>5.9091826437947432</v>
      </c>
      <c r="AH17" s="150">
        <f t="shared" si="25"/>
        <v>0</v>
      </c>
      <c r="AI17" s="151"/>
      <c r="AJ17" s="152"/>
      <c r="AK17" s="153">
        <f t="shared" si="13"/>
        <v>0</v>
      </c>
      <c r="AL17" s="154">
        <f t="shared" si="7"/>
        <v>0</v>
      </c>
      <c r="AM17" s="155">
        <f t="shared" si="7"/>
        <v>0</v>
      </c>
      <c r="AN17" s="150">
        <f t="shared" si="26"/>
        <v>4182</v>
      </c>
      <c r="AO17" s="157">
        <f t="shared" si="27"/>
        <v>2230</v>
      </c>
      <c r="AP17" s="158">
        <f t="shared" si="27"/>
        <v>1952</v>
      </c>
      <c r="AQ17" s="159">
        <f t="shared" si="8"/>
        <v>4.6248272048659107</v>
      </c>
      <c r="AR17" s="160">
        <f t="shared" si="8"/>
        <v>3.3968012185833967</v>
      </c>
      <c r="AS17" s="161">
        <f t="shared" si="8"/>
        <v>7.87891019172553</v>
      </c>
    </row>
    <row r="18" spans="1:46" s="86" customFormat="1" ht="45.75" x14ac:dyDescent="0.25">
      <c r="A18" s="162" t="s">
        <v>49</v>
      </c>
      <c r="B18" s="163" t="s">
        <v>50</v>
      </c>
      <c r="C18" s="149" t="s">
        <v>51</v>
      </c>
      <c r="D18" s="150">
        <f t="shared" si="14"/>
        <v>174</v>
      </c>
      <c r="E18" s="151">
        <v>174</v>
      </c>
      <c r="F18" s="152">
        <v>0</v>
      </c>
      <c r="G18" s="153">
        <f t="shared" si="15"/>
        <v>0.1</v>
      </c>
      <c r="H18" s="154">
        <f t="shared" si="16"/>
        <v>0.13894064413095925</v>
      </c>
      <c r="I18" s="155">
        <f t="shared" si="17"/>
        <v>0</v>
      </c>
      <c r="J18" s="150">
        <f t="shared" si="18"/>
        <v>43</v>
      </c>
      <c r="K18" s="151">
        <v>43</v>
      </c>
      <c r="L18" s="152">
        <v>0</v>
      </c>
      <c r="M18" s="153">
        <f t="shared" si="10"/>
        <v>2.2908897176345231E-2</v>
      </c>
      <c r="N18" s="154">
        <f t="shared" si="4"/>
        <v>3.1303081776267137E-2</v>
      </c>
      <c r="O18" s="155">
        <f t="shared" si="4"/>
        <v>0</v>
      </c>
      <c r="P18" s="156">
        <f t="shared" si="19"/>
        <v>217</v>
      </c>
      <c r="Q18" s="157">
        <f t="shared" si="20"/>
        <v>217</v>
      </c>
      <c r="R18" s="158">
        <f t="shared" si="20"/>
        <v>0</v>
      </c>
      <c r="S18" s="159">
        <f t="shared" si="21"/>
        <v>0.11998894111141831</v>
      </c>
      <c r="T18" s="160">
        <f t="shared" si="21"/>
        <v>0.16527037319116528</v>
      </c>
      <c r="U18" s="161">
        <f t="shared" si="21"/>
        <v>0</v>
      </c>
      <c r="V18" s="150">
        <f t="shared" si="22"/>
        <v>0</v>
      </c>
      <c r="W18" s="151"/>
      <c r="X18" s="152"/>
      <c r="Y18" s="153">
        <f t="shared" si="5"/>
        <v>0</v>
      </c>
      <c r="Z18" s="154">
        <f t="shared" si="5"/>
        <v>0</v>
      </c>
      <c r="AA18" s="155">
        <f t="shared" si="5"/>
        <v>0</v>
      </c>
      <c r="AB18" s="156">
        <f t="shared" si="23"/>
        <v>217</v>
      </c>
      <c r="AC18" s="157">
        <f t="shared" si="24"/>
        <v>217</v>
      </c>
      <c r="AD18" s="158">
        <f t="shared" si="24"/>
        <v>0</v>
      </c>
      <c r="AE18" s="159">
        <f t="shared" si="12"/>
        <v>0.17998341166713741</v>
      </c>
      <c r="AF18" s="160">
        <f t="shared" si="6"/>
        <v>0.24790555978675735</v>
      </c>
      <c r="AG18" s="161">
        <f t="shared" si="6"/>
        <v>0</v>
      </c>
      <c r="AH18" s="150">
        <f t="shared" si="25"/>
        <v>0</v>
      </c>
      <c r="AI18" s="151"/>
      <c r="AJ18" s="152"/>
      <c r="AK18" s="153">
        <f t="shared" si="13"/>
        <v>0</v>
      </c>
      <c r="AL18" s="154">
        <f t="shared" si="7"/>
        <v>0</v>
      </c>
      <c r="AM18" s="155">
        <f t="shared" si="7"/>
        <v>0</v>
      </c>
      <c r="AN18" s="150">
        <f t="shared" si="26"/>
        <v>217</v>
      </c>
      <c r="AO18" s="157">
        <f t="shared" si="27"/>
        <v>217</v>
      </c>
      <c r="AP18" s="158">
        <f t="shared" si="27"/>
        <v>0</v>
      </c>
      <c r="AQ18" s="159">
        <f t="shared" si="8"/>
        <v>0.23997788222283661</v>
      </c>
      <c r="AR18" s="160">
        <f t="shared" si="8"/>
        <v>0.33054074638233055</v>
      </c>
      <c r="AS18" s="161">
        <f t="shared" si="8"/>
        <v>0</v>
      </c>
    </row>
    <row r="19" spans="1:46" s="86" customFormat="1" ht="31.5" x14ac:dyDescent="0.25">
      <c r="A19" s="164" t="s">
        <v>52</v>
      </c>
      <c r="B19" s="72" t="s">
        <v>53</v>
      </c>
      <c r="C19" s="73" t="s">
        <v>54</v>
      </c>
      <c r="D19" s="74">
        <f t="shared" si="14"/>
        <v>5766</v>
      </c>
      <c r="E19" s="75">
        <f>SUM(E20:E32)-E21</f>
        <v>3645</v>
      </c>
      <c r="F19" s="76">
        <f>SUM(F20:F32)-F21</f>
        <v>2121</v>
      </c>
      <c r="G19" s="77">
        <f t="shared" si="15"/>
        <v>3.3137931034482757</v>
      </c>
      <c r="H19" s="78">
        <f t="shared" si="16"/>
        <v>2.9105669417088875</v>
      </c>
      <c r="I19" s="79">
        <f t="shared" si="17"/>
        <v>4.3492822966504203</v>
      </c>
      <c r="J19" s="74">
        <f t="shared" si="18"/>
        <v>8543</v>
      </c>
      <c r="K19" s="75">
        <f>SUM(K20:K32)-K21</f>
        <v>8543</v>
      </c>
      <c r="L19" s="76">
        <f>SUM(L20:L32)-L21</f>
        <v>0</v>
      </c>
      <c r="M19" s="77">
        <f t="shared" si="10"/>
        <v>4.5514118273841238</v>
      </c>
      <c r="N19" s="78">
        <f t="shared" si="4"/>
        <v>6.2191215724337248</v>
      </c>
      <c r="O19" s="79">
        <f t="shared" si="4"/>
        <v>0</v>
      </c>
      <c r="P19" s="80">
        <f t="shared" si="19"/>
        <v>14309</v>
      </c>
      <c r="Q19" s="81">
        <f>SUM(Q20:Q32)-Q21</f>
        <v>12188</v>
      </c>
      <c r="R19" s="82">
        <f>SUM(R20:R32)-R21</f>
        <v>2121</v>
      </c>
      <c r="S19" s="83">
        <f t="shared" si="21"/>
        <v>7.9120818357755045</v>
      </c>
      <c r="T19" s="84">
        <f t="shared" si="21"/>
        <v>9.282559025133283</v>
      </c>
      <c r="U19" s="85">
        <f t="shared" si="21"/>
        <v>4.2805247225025225</v>
      </c>
      <c r="V19" s="74">
        <f t="shared" si="22"/>
        <v>0</v>
      </c>
      <c r="W19" s="75">
        <f>SUM(W20:W32)-W21</f>
        <v>0</v>
      </c>
      <c r="X19" s="76">
        <f>SUM(X20:X32)-X21</f>
        <v>0</v>
      </c>
      <c r="Y19" s="77">
        <f t="shared" si="5"/>
        <v>0</v>
      </c>
      <c r="Z19" s="78">
        <f t="shared" si="5"/>
        <v>0</v>
      </c>
      <c r="AA19" s="79">
        <f t="shared" si="5"/>
        <v>0</v>
      </c>
      <c r="AB19" s="80">
        <f t="shared" si="23"/>
        <v>14309</v>
      </c>
      <c r="AC19" s="81">
        <f>SUM(AC20:AC32)-AC21</f>
        <v>12188</v>
      </c>
      <c r="AD19" s="82">
        <f>SUM(AD20:AD32)-AD21</f>
        <v>2121</v>
      </c>
      <c r="AE19" s="83">
        <f t="shared" si="12"/>
        <v>11.868122753663915</v>
      </c>
      <c r="AF19" s="84">
        <f t="shared" si="6"/>
        <v>13.923838537700455</v>
      </c>
      <c r="AG19" s="85">
        <f t="shared" si="6"/>
        <v>6.4207870837544316</v>
      </c>
      <c r="AH19" s="74">
        <f t="shared" si="25"/>
        <v>0</v>
      </c>
      <c r="AI19" s="75">
        <f>SUM(AI20:AI32)-AI21</f>
        <v>0</v>
      </c>
      <c r="AJ19" s="76">
        <f>SUM(AJ20:AJ32)-AJ21</f>
        <v>0</v>
      </c>
      <c r="AK19" s="77">
        <f t="shared" si="13"/>
        <v>0</v>
      </c>
      <c r="AL19" s="78">
        <f t="shared" si="7"/>
        <v>0</v>
      </c>
      <c r="AM19" s="79">
        <f t="shared" si="7"/>
        <v>0</v>
      </c>
      <c r="AN19" s="74">
        <f t="shared" si="26"/>
        <v>14309</v>
      </c>
      <c r="AO19" s="81">
        <f>SUM(AO20:AO32)-AO21</f>
        <v>12188</v>
      </c>
      <c r="AP19" s="82">
        <f>SUM(AP20:AP32)-AP21</f>
        <v>2121</v>
      </c>
      <c r="AQ19" s="83">
        <f t="shared" si="8"/>
        <v>15.824163671551009</v>
      </c>
      <c r="AR19" s="84">
        <f t="shared" si="8"/>
        <v>18.565118050266566</v>
      </c>
      <c r="AS19" s="85">
        <f t="shared" si="8"/>
        <v>8.5610494450050449</v>
      </c>
    </row>
    <row r="20" spans="1:46" ht="30.75" x14ac:dyDescent="0.25">
      <c r="A20" s="165" t="s">
        <v>55</v>
      </c>
      <c r="B20" s="166" t="s">
        <v>56</v>
      </c>
      <c r="C20" s="43" t="s">
        <v>57</v>
      </c>
      <c r="D20" s="167">
        <f t="shared" si="14"/>
        <v>3660</v>
      </c>
      <c r="E20" s="168">
        <v>2464</v>
      </c>
      <c r="F20" s="169">
        <v>1196</v>
      </c>
      <c r="G20" s="170">
        <f t="shared" si="15"/>
        <v>2.103448275862069</v>
      </c>
      <c r="H20" s="171">
        <f t="shared" si="16"/>
        <v>1.9675272824062273</v>
      </c>
      <c r="I20" s="172">
        <f t="shared" si="17"/>
        <v>2.4524948735473373</v>
      </c>
      <c r="J20" s="167">
        <f t="shared" si="18"/>
        <v>6558</v>
      </c>
      <c r="K20" s="168">
        <v>6558</v>
      </c>
      <c r="L20" s="169"/>
      <c r="M20" s="170">
        <f t="shared" si="10"/>
        <v>3.4938732019179541</v>
      </c>
      <c r="N20" s="171">
        <f t="shared" si="4"/>
        <v>4.7740839602037184</v>
      </c>
      <c r="O20" s="172">
        <f t="shared" si="4"/>
        <v>0</v>
      </c>
      <c r="P20" s="173">
        <f t="shared" si="19"/>
        <v>10218</v>
      </c>
      <c r="Q20" s="174">
        <f t="shared" ref="Q20:R35" si="28">E20+K20</f>
        <v>9022</v>
      </c>
      <c r="R20" s="175">
        <f t="shared" si="28"/>
        <v>1196</v>
      </c>
      <c r="S20" s="176">
        <f t="shared" si="21"/>
        <v>5.6499861763892731</v>
      </c>
      <c r="T20" s="177">
        <f t="shared" si="21"/>
        <v>6.8712871287128712</v>
      </c>
      <c r="U20" s="178">
        <f t="shared" si="21"/>
        <v>2.4137235116044398</v>
      </c>
      <c r="V20" s="167">
        <f t="shared" si="22"/>
        <v>0</v>
      </c>
      <c r="W20" s="168"/>
      <c r="X20" s="169"/>
      <c r="Y20" s="170">
        <f t="shared" si="5"/>
        <v>0</v>
      </c>
      <c r="Z20" s="171">
        <f t="shared" si="5"/>
        <v>0</v>
      </c>
      <c r="AA20" s="172">
        <f t="shared" si="5"/>
        <v>0</v>
      </c>
      <c r="AB20" s="173">
        <f t="shared" si="23"/>
        <v>10218</v>
      </c>
      <c r="AC20" s="174">
        <f t="shared" ref="AC20:AD35" si="29">Q20+W20</f>
        <v>9022</v>
      </c>
      <c r="AD20" s="175">
        <f t="shared" si="29"/>
        <v>1196</v>
      </c>
      <c r="AE20" s="176">
        <f t="shared" si="12"/>
        <v>8.4749792645843787</v>
      </c>
      <c r="AF20" s="177">
        <f t="shared" si="6"/>
        <v>10.306930693069701</v>
      </c>
      <c r="AG20" s="178">
        <f t="shared" si="6"/>
        <v>3.6205852674070251</v>
      </c>
      <c r="AH20" s="167">
        <f t="shared" si="25"/>
        <v>0</v>
      </c>
      <c r="AI20" s="168"/>
      <c r="AJ20" s="169"/>
      <c r="AK20" s="170">
        <f t="shared" si="13"/>
        <v>0</v>
      </c>
      <c r="AL20" s="171">
        <f t="shared" si="7"/>
        <v>0</v>
      </c>
      <c r="AM20" s="172">
        <f t="shared" si="7"/>
        <v>0</v>
      </c>
      <c r="AN20" s="167">
        <f>SUM(AO20:AP20)</f>
        <v>10218</v>
      </c>
      <c r="AO20" s="174">
        <f t="shared" ref="AO20:AP35" si="30">AC20+AI20</f>
        <v>9022</v>
      </c>
      <c r="AP20" s="175">
        <f t="shared" si="30"/>
        <v>1196</v>
      </c>
      <c r="AQ20" s="176">
        <f t="shared" si="8"/>
        <v>11.299972352778546</v>
      </c>
      <c r="AR20" s="177">
        <f t="shared" si="8"/>
        <v>13.742574257425742</v>
      </c>
      <c r="AS20" s="178">
        <f t="shared" si="8"/>
        <v>4.8274470232088795</v>
      </c>
      <c r="AT20" s="179"/>
    </row>
    <row r="21" spans="1:46" s="194" customFormat="1" ht="26.25" x14ac:dyDescent="0.25">
      <c r="A21" s="180"/>
      <c r="B21" s="181" t="s">
        <v>58</v>
      </c>
      <c r="C21" s="43" t="s">
        <v>59</v>
      </c>
      <c r="D21" s="182">
        <f t="shared" si="14"/>
        <v>0</v>
      </c>
      <c r="E21" s="183">
        <v>0</v>
      </c>
      <c r="F21" s="184">
        <v>0</v>
      </c>
      <c r="G21" s="185">
        <f t="shared" si="15"/>
        <v>0</v>
      </c>
      <c r="H21" s="186">
        <f t="shared" si="16"/>
        <v>0</v>
      </c>
      <c r="I21" s="187">
        <f t="shared" si="17"/>
        <v>0</v>
      </c>
      <c r="J21" s="182">
        <f t="shared" si="18"/>
        <v>0</v>
      </c>
      <c r="K21" s="183">
        <v>0</v>
      </c>
      <c r="L21" s="184">
        <v>0</v>
      </c>
      <c r="M21" s="185">
        <f t="shared" si="10"/>
        <v>0</v>
      </c>
      <c r="N21" s="186">
        <f t="shared" si="4"/>
        <v>0</v>
      </c>
      <c r="O21" s="187">
        <f t="shared" si="4"/>
        <v>0</v>
      </c>
      <c r="P21" s="188">
        <f t="shared" si="19"/>
        <v>0</v>
      </c>
      <c r="Q21" s="189">
        <f t="shared" si="28"/>
        <v>0</v>
      </c>
      <c r="R21" s="190">
        <f t="shared" si="28"/>
        <v>0</v>
      </c>
      <c r="S21" s="191">
        <f t="shared" si="21"/>
        <v>0</v>
      </c>
      <c r="T21" s="192">
        <f t="shared" si="21"/>
        <v>0</v>
      </c>
      <c r="U21" s="193">
        <f t="shared" si="21"/>
        <v>0</v>
      </c>
      <c r="V21" s="182">
        <f t="shared" si="22"/>
        <v>0</v>
      </c>
      <c r="W21" s="183"/>
      <c r="X21" s="184"/>
      <c r="Y21" s="185">
        <f t="shared" si="5"/>
        <v>0</v>
      </c>
      <c r="Z21" s="186">
        <f t="shared" si="5"/>
        <v>0</v>
      </c>
      <c r="AA21" s="187">
        <f t="shared" si="5"/>
        <v>0</v>
      </c>
      <c r="AB21" s="188">
        <f t="shared" si="23"/>
        <v>0</v>
      </c>
      <c r="AC21" s="189">
        <f t="shared" si="29"/>
        <v>0</v>
      </c>
      <c r="AD21" s="190">
        <f t="shared" si="29"/>
        <v>0</v>
      </c>
      <c r="AE21" s="191">
        <f t="shared" si="12"/>
        <v>0</v>
      </c>
      <c r="AF21" s="192">
        <f t="shared" si="6"/>
        <v>0</v>
      </c>
      <c r="AG21" s="193">
        <f t="shared" si="6"/>
        <v>0</v>
      </c>
      <c r="AH21" s="182">
        <f t="shared" si="25"/>
        <v>0</v>
      </c>
      <c r="AI21" s="183"/>
      <c r="AJ21" s="184"/>
      <c r="AK21" s="185">
        <f t="shared" si="13"/>
        <v>0</v>
      </c>
      <c r="AL21" s="186">
        <f t="shared" si="7"/>
        <v>0</v>
      </c>
      <c r="AM21" s="187">
        <f t="shared" si="7"/>
        <v>0</v>
      </c>
      <c r="AN21" s="182">
        <f t="shared" si="26"/>
        <v>0</v>
      </c>
      <c r="AO21" s="189">
        <f t="shared" si="30"/>
        <v>0</v>
      </c>
      <c r="AP21" s="190">
        <f t="shared" si="30"/>
        <v>0</v>
      </c>
      <c r="AQ21" s="191">
        <f t="shared" si="8"/>
        <v>0</v>
      </c>
      <c r="AR21" s="192">
        <f t="shared" si="8"/>
        <v>0</v>
      </c>
      <c r="AS21" s="193">
        <f t="shared" si="8"/>
        <v>0</v>
      </c>
    </row>
    <row r="22" spans="1:46" x14ac:dyDescent="0.25">
      <c r="A22" s="165" t="s">
        <v>55</v>
      </c>
      <c r="B22" s="166" t="s">
        <v>60</v>
      </c>
      <c r="C22" s="43" t="s">
        <v>61</v>
      </c>
      <c r="D22" s="167">
        <f t="shared" si="14"/>
        <v>730</v>
      </c>
      <c r="E22" s="168">
        <v>451</v>
      </c>
      <c r="F22" s="169">
        <v>279</v>
      </c>
      <c r="G22" s="170">
        <f t="shared" si="15"/>
        <v>0.41954022988505746</v>
      </c>
      <c r="H22" s="171">
        <f t="shared" si="16"/>
        <v>0.36012776151185411</v>
      </c>
      <c r="I22" s="172">
        <f t="shared" si="17"/>
        <v>0.57211209842784883</v>
      </c>
      <c r="J22" s="167">
        <f t="shared" si="18"/>
        <v>619</v>
      </c>
      <c r="K22" s="168">
        <v>619</v>
      </c>
      <c r="L22" s="169"/>
      <c r="M22" s="170">
        <f t="shared" si="10"/>
        <v>0.32978156632924882</v>
      </c>
      <c r="N22" s="171">
        <f t="shared" si="4"/>
        <v>0.45061878184905485</v>
      </c>
      <c r="O22" s="172">
        <f t="shared" si="4"/>
        <v>0</v>
      </c>
      <c r="P22" s="173">
        <f t="shared" si="19"/>
        <v>1349</v>
      </c>
      <c r="Q22" s="174">
        <f t="shared" si="28"/>
        <v>1070</v>
      </c>
      <c r="R22" s="175">
        <f t="shared" si="28"/>
        <v>279</v>
      </c>
      <c r="S22" s="176">
        <f t="shared" si="21"/>
        <v>0.74592203483549901</v>
      </c>
      <c r="T22" s="177">
        <f t="shared" si="21"/>
        <v>0.81492764661081496</v>
      </c>
      <c r="U22" s="178">
        <f t="shared" si="21"/>
        <v>0.56306760847628656</v>
      </c>
      <c r="V22" s="167">
        <f t="shared" si="22"/>
        <v>0</v>
      </c>
      <c r="W22" s="168"/>
      <c r="X22" s="169"/>
      <c r="Y22" s="170">
        <f t="shared" si="5"/>
        <v>0</v>
      </c>
      <c r="Z22" s="171">
        <f t="shared" si="5"/>
        <v>0</v>
      </c>
      <c r="AA22" s="172">
        <f t="shared" si="5"/>
        <v>0</v>
      </c>
      <c r="AB22" s="173">
        <f t="shared" si="23"/>
        <v>1349</v>
      </c>
      <c r="AC22" s="174">
        <f t="shared" si="29"/>
        <v>1070</v>
      </c>
      <c r="AD22" s="175">
        <f t="shared" si="29"/>
        <v>279</v>
      </c>
      <c r="AE22" s="176">
        <f t="shared" si="12"/>
        <v>1.1188830522533104</v>
      </c>
      <c r="AF22" s="177">
        <f t="shared" si="6"/>
        <v>1.222391469916269</v>
      </c>
      <c r="AG22" s="178">
        <f t="shared" si="6"/>
        <v>0.84460141271451505</v>
      </c>
      <c r="AH22" s="167">
        <f t="shared" si="25"/>
        <v>0</v>
      </c>
      <c r="AI22" s="168"/>
      <c r="AJ22" s="169"/>
      <c r="AK22" s="170">
        <f t="shared" si="13"/>
        <v>0</v>
      </c>
      <c r="AL22" s="171">
        <f t="shared" si="7"/>
        <v>0</v>
      </c>
      <c r="AM22" s="172">
        <f t="shared" si="7"/>
        <v>0</v>
      </c>
      <c r="AN22" s="167">
        <f t="shared" si="26"/>
        <v>1349</v>
      </c>
      <c r="AO22" s="174">
        <f t="shared" si="30"/>
        <v>1070</v>
      </c>
      <c r="AP22" s="175">
        <f t="shared" si="30"/>
        <v>279</v>
      </c>
      <c r="AQ22" s="176">
        <f t="shared" si="8"/>
        <v>1.491844069670998</v>
      </c>
      <c r="AR22" s="177">
        <f>IF(AO$9=0,0,AO22/AO$9)</f>
        <v>1.6298552932216299</v>
      </c>
      <c r="AS22" s="178">
        <f t="shared" si="8"/>
        <v>1.1261352169525731</v>
      </c>
      <c r="AT22" s="179"/>
    </row>
    <row r="23" spans="1:46" ht="63" x14ac:dyDescent="0.25">
      <c r="A23" s="165" t="s">
        <v>55</v>
      </c>
      <c r="B23" s="166" t="s">
        <v>62</v>
      </c>
      <c r="C23" s="43" t="s">
        <v>63</v>
      </c>
      <c r="D23" s="167">
        <f t="shared" si="14"/>
        <v>135</v>
      </c>
      <c r="E23" s="168">
        <v>50</v>
      </c>
      <c r="F23" s="169">
        <v>85</v>
      </c>
      <c r="G23" s="170">
        <f t="shared" si="15"/>
        <v>7.7586206896551727E-2</v>
      </c>
      <c r="H23" s="171">
        <f t="shared" si="16"/>
        <v>3.9925472451425068E-2</v>
      </c>
      <c r="I23" s="172">
        <f t="shared" si="17"/>
        <v>0.17429938482568871</v>
      </c>
      <c r="J23" s="167">
        <f t="shared" si="18"/>
        <v>68</v>
      </c>
      <c r="K23" s="168">
        <v>68</v>
      </c>
      <c r="L23" s="169"/>
      <c r="M23" s="170">
        <f t="shared" si="10"/>
        <v>3.6228023441662226E-2</v>
      </c>
      <c r="N23" s="171">
        <f t="shared" si="4"/>
        <v>4.9502547925259661E-2</v>
      </c>
      <c r="O23" s="172">
        <f t="shared" si="4"/>
        <v>0</v>
      </c>
      <c r="P23" s="173">
        <f t="shared" si="19"/>
        <v>203</v>
      </c>
      <c r="Q23" s="174">
        <f t="shared" si="28"/>
        <v>118</v>
      </c>
      <c r="R23" s="175">
        <f t="shared" si="28"/>
        <v>85</v>
      </c>
      <c r="S23" s="176">
        <f t="shared" si="21"/>
        <v>0.11224771910423002</v>
      </c>
      <c r="T23" s="177">
        <f t="shared" si="21"/>
        <v>8.9870525514089875E-2</v>
      </c>
      <c r="U23" s="178">
        <f t="shared" si="21"/>
        <v>0.1715438950554995</v>
      </c>
      <c r="V23" s="167">
        <f t="shared" si="22"/>
        <v>0</v>
      </c>
      <c r="W23" s="168"/>
      <c r="X23" s="169"/>
      <c r="Y23" s="170">
        <f t="shared" si="5"/>
        <v>0</v>
      </c>
      <c r="Z23" s="171">
        <f t="shared" si="5"/>
        <v>0</v>
      </c>
      <c r="AA23" s="172">
        <f t="shared" si="5"/>
        <v>0</v>
      </c>
      <c r="AB23" s="173">
        <f t="shared" si="23"/>
        <v>203</v>
      </c>
      <c r="AC23" s="174">
        <f t="shared" si="29"/>
        <v>118</v>
      </c>
      <c r="AD23" s="175">
        <f t="shared" si="29"/>
        <v>85</v>
      </c>
      <c r="AE23" s="176">
        <f t="shared" si="12"/>
        <v>0.16837157865635435</v>
      </c>
      <c r="AF23" s="177">
        <f t="shared" si="6"/>
        <v>0.13480578827113995</v>
      </c>
      <c r="AG23" s="178">
        <f t="shared" si="6"/>
        <v>0.25731584258327522</v>
      </c>
      <c r="AH23" s="167">
        <f t="shared" si="25"/>
        <v>0</v>
      </c>
      <c r="AI23" s="168"/>
      <c r="AJ23" s="169"/>
      <c r="AK23" s="170">
        <f t="shared" si="13"/>
        <v>0</v>
      </c>
      <c r="AL23" s="171">
        <f t="shared" si="7"/>
        <v>0</v>
      </c>
      <c r="AM23" s="172">
        <f t="shared" si="7"/>
        <v>0</v>
      </c>
      <c r="AN23" s="167">
        <f t="shared" si="26"/>
        <v>203</v>
      </c>
      <c r="AO23" s="174">
        <f t="shared" si="30"/>
        <v>118</v>
      </c>
      <c r="AP23" s="175">
        <f t="shared" si="30"/>
        <v>85</v>
      </c>
      <c r="AQ23" s="176">
        <f t="shared" si="8"/>
        <v>0.22449543820846005</v>
      </c>
      <c r="AR23" s="177">
        <f t="shared" si="8"/>
        <v>0.17974105102817975</v>
      </c>
      <c r="AS23" s="178">
        <f t="shared" si="8"/>
        <v>0.34308779011099899</v>
      </c>
      <c r="AT23" s="179"/>
    </row>
    <row r="24" spans="1:46" x14ac:dyDescent="0.25">
      <c r="A24" s="165" t="s">
        <v>55</v>
      </c>
      <c r="B24" s="166" t="s">
        <v>64</v>
      </c>
      <c r="C24" s="43" t="s">
        <v>65</v>
      </c>
      <c r="D24" s="167">
        <f t="shared" si="14"/>
        <v>0</v>
      </c>
      <c r="E24" s="168"/>
      <c r="F24" s="169"/>
      <c r="G24" s="170">
        <f t="shared" si="15"/>
        <v>0</v>
      </c>
      <c r="H24" s="171">
        <f t="shared" si="16"/>
        <v>0</v>
      </c>
      <c r="I24" s="172">
        <f t="shared" si="17"/>
        <v>0</v>
      </c>
      <c r="J24" s="167">
        <f t="shared" si="18"/>
        <v>0</v>
      </c>
      <c r="K24" s="168"/>
      <c r="L24" s="169"/>
      <c r="M24" s="170">
        <f t="shared" si="10"/>
        <v>0</v>
      </c>
      <c r="N24" s="171">
        <f t="shared" si="4"/>
        <v>0</v>
      </c>
      <c r="O24" s="172">
        <f t="shared" si="4"/>
        <v>0</v>
      </c>
      <c r="P24" s="173">
        <f t="shared" si="19"/>
        <v>0</v>
      </c>
      <c r="Q24" s="174">
        <f t="shared" si="28"/>
        <v>0</v>
      </c>
      <c r="R24" s="175">
        <f t="shared" si="28"/>
        <v>0</v>
      </c>
      <c r="S24" s="176">
        <f t="shared" si="21"/>
        <v>0</v>
      </c>
      <c r="T24" s="177">
        <f t="shared" si="21"/>
        <v>0</v>
      </c>
      <c r="U24" s="178">
        <f t="shared" si="21"/>
        <v>0</v>
      </c>
      <c r="V24" s="167">
        <f t="shared" si="22"/>
        <v>0</v>
      </c>
      <c r="W24" s="168"/>
      <c r="X24" s="169"/>
      <c r="Y24" s="170">
        <f t="shared" si="5"/>
        <v>0</v>
      </c>
      <c r="Z24" s="171">
        <f t="shared" si="5"/>
        <v>0</v>
      </c>
      <c r="AA24" s="172">
        <f t="shared" si="5"/>
        <v>0</v>
      </c>
      <c r="AB24" s="173">
        <f t="shared" si="23"/>
        <v>0</v>
      </c>
      <c r="AC24" s="174">
        <f t="shared" si="29"/>
        <v>0</v>
      </c>
      <c r="AD24" s="175">
        <f t="shared" si="29"/>
        <v>0</v>
      </c>
      <c r="AE24" s="176">
        <f t="shared" si="12"/>
        <v>0</v>
      </c>
      <c r="AF24" s="177">
        <f t="shared" si="6"/>
        <v>0</v>
      </c>
      <c r="AG24" s="178">
        <f t="shared" si="6"/>
        <v>0</v>
      </c>
      <c r="AH24" s="167">
        <f t="shared" si="25"/>
        <v>0</v>
      </c>
      <c r="AI24" s="168"/>
      <c r="AJ24" s="169"/>
      <c r="AK24" s="170">
        <f t="shared" si="13"/>
        <v>0</v>
      </c>
      <c r="AL24" s="171">
        <f t="shared" si="7"/>
        <v>0</v>
      </c>
      <c r="AM24" s="172">
        <f t="shared" si="7"/>
        <v>0</v>
      </c>
      <c r="AN24" s="167">
        <f t="shared" si="26"/>
        <v>0</v>
      </c>
      <c r="AO24" s="174">
        <f t="shared" si="30"/>
        <v>0</v>
      </c>
      <c r="AP24" s="175">
        <f t="shared" si="30"/>
        <v>0</v>
      </c>
      <c r="AQ24" s="176">
        <f t="shared" si="8"/>
        <v>0</v>
      </c>
      <c r="AR24" s="177">
        <f t="shared" si="8"/>
        <v>0</v>
      </c>
      <c r="AS24" s="178">
        <f t="shared" si="8"/>
        <v>0</v>
      </c>
      <c r="AT24" s="179"/>
    </row>
    <row r="25" spans="1:46" ht="31.5" x14ac:dyDescent="0.25">
      <c r="A25" s="165" t="s">
        <v>55</v>
      </c>
      <c r="B25" s="166" t="s">
        <v>66</v>
      </c>
      <c r="C25" s="43" t="s">
        <v>67</v>
      </c>
      <c r="D25" s="167">
        <f t="shared" si="14"/>
        <v>0</v>
      </c>
      <c r="E25" s="168">
        <v>0</v>
      </c>
      <c r="F25" s="169">
        <v>0</v>
      </c>
      <c r="G25" s="170">
        <f t="shared" si="15"/>
        <v>0</v>
      </c>
      <c r="H25" s="171">
        <f t="shared" si="16"/>
        <v>0</v>
      </c>
      <c r="I25" s="172">
        <f t="shared" si="17"/>
        <v>0</v>
      </c>
      <c r="J25" s="167">
        <f t="shared" si="18"/>
        <v>0</v>
      </c>
      <c r="K25" s="168">
        <v>0</v>
      </c>
      <c r="L25" s="169">
        <v>0</v>
      </c>
      <c r="M25" s="170">
        <f t="shared" si="10"/>
        <v>0</v>
      </c>
      <c r="N25" s="171">
        <f t="shared" si="4"/>
        <v>0</v>
      </c>
      <c r="O25" s="172">
        <f t="shared" si="4"/>
        <v>0</v>
      </c>
      <c r="P25" s="173">
        <f t="shared" si="19"/>
        <v>0</v>
      </c>
      <c r="Q25" s="174">
        <f t="shared" si="28"/>
        <v>0</v>
      </c>
      <c r="R25" s="175">
        <f t="shared" si="28"/>
        <v>0</v>
      </c>
      <c r="S25" s="176">
        <f t="shared" si="21"/>
        <v>0</v>
      </c>
      <c r="T25" s="177">
        <f t="shared" si="21"/>
        <v>0</v>
      </c>
      <c r="U25" s="178">
        <f t="shared" si="21"/>
        <v>0</v>
      </c>
      <c r="V25" s="167">
        <f t="shared" si="22"/>
        <v>0</v>
      </c>
      <c r="W25" s="168"/>
      <c r="X25" s="169"/>
      <c r="Y25" s="170">
        <f t="shared" si="5"/>
        <v>0</v>
      </c>
      <c r="Z25" s="171">
        <f t="shared" si="5"/>
        <v>0</v>
      </c>
      <c r="AA25" s="172">
        <f t="shared" si="5"/>
        <v>0</v>
      </c>
      <c r="AB25" s="173">
        <f t="shared" si="23"/>
        <v>0</v>
      </c>
      <c r="AC25" s="174">
        <f t="shared" si="29"/>
        <v>0</v>
      </c>
      <c r="AD25" s="175">
        <f t="shared" si="29"/>
        <v>0</v>
      </c>
      <c r="AE25" s="176">
        <f t="shared" si="12"/>
        <v>0</v>
      </c>
      <c r="AF25" s="177">
        <f t="shared" si="6"/>
        <v>0</v>
      </c>
      <c r="AG25" s="178">
        <f t="shared" si="6"/>
        <v>0</v>
      </c>
      <c r="AH25" s="167">
        <f t="shared" si="25"/>
        <v>0</v>
      </c>
      <c r="AI25" s="168"/>
      <c r="AJ25" s="169"/>
      <c r="AK25" s="170">
        <f t="shared" si="13"/>
        <v>0</v>
      </c>
      <c r="AL25" s="171">
        <f t="shared" si="7"/>
        <v>0</v>
      </c>
      <c r="AM25" s="172">
        <f t="shared" si="7"/>
        <v>0</v>
      </c>
      <c r="AN25" s="167">
        <f t="shared" si="26"/>
        <v>0</v>
      </c>
      <c r="AO25" s="174">
        <f t="shared" si="30"/>
        <v>0</v>
      </c>
      <c r="AP25" s="175">
        <f t="shared" si="30"/>
        <v>0</v>
      </c>
      <c r="AQ25" s="176">
        <f t="shared" si="8"/>
        <v>0</v>
      </c>
      <c r="AR25" s="177">
        <f t="shared" si="8"/>
        <v>0</v>
      </c>
      <c r="AS25" s="178">
        <f t="shared" si="8"/>
        <v>0</v>
      </c>
      <c r="AT25" s="179"/>
    </row>
    <row r="26" spans="1:46" x14ac:dyDescent="0.25">
      <c r="A26" s="165" t="s">
        <v>55</v>
      </c>
      <c r="B26" s="195" t="s">
        <v>68</v>
      </c>
      <c r="C26" s="43" t="s">
        <v>69</v>
      </c>
      <c r="D26" s="167">
        <f t="shared" si="14"/>
        <v>649</v>
      </c>
      <c r="E26" s="168">
        <v>271</v>
      </c>
      <c r="F26" s="169">
        <v>378</v>
      </c>
      <c r="G26" s="170">
        <f t="shared" si="15"/>
        <v>0.37298850574712644</v>
      </c>
      <c r="H26" s="171">
        <f t="shared" si="16"/>
        <v>0.21639606068672387</v>
      </c>
      <c r="I26" s="172">
        <f t="shared" si="17"/>
        <v>0.77511961722482736</v>
      </c>
      <c r="J26" s="167">
        <f t="shared" si="18"/>
        <v>819</v>
      </c>
      <c r="K26" s="168">
        <v>819</v>
      </c>
      <c r="L26" s="169"/>
      <c r="M26" s="170">
        <f t="shared" si="10"/>
        <v>0.43633457645178475</v>
      </c>
      <c r="N26" s="171">
        <f t="shared" si="4"/>
        <v>0.59621451104099499</v>
      </c>
      <c r="O26" s="172">
        <f t="shared" si="4"/>
        <v>0</v>
      </c>
      <c r="P26" s="173">
        <f t="shared" si="19"/>
        <v>1468</v>
      </c>
      <c r="Q26" s="174">
        <f t="shared" si="28"/>
        <v>1090</v>
      </c>
      <c r="R26" s="175">
        <f t="shared" si="28"/>
        <v>378</v>
      </c>
      <c r="S26" s="176">
        <f t="shared" si="21"/>
        <v>0.81172242189659938</v>
      </c>
      <c r="T26" s="177">
        <f t="shared" si="21"/>
        <v>0.83015993907083019</v>
      </c>
      <c r="U26" s="178">
        <f t="shared" si="21"/>
        <v>0.7628657921291625</v>
      </c>
      <c r="V26" s="167">
        <f t="shared" si="22"/>
        <v>0</v>
      </c>
      <c r="W26" s="168"/>
      <c r="X26" s="169"/>
      <c r="Y26" s="170">
        <f t="shared" si="5"/>
        <v>0</v>
      </c>
      <c r="Z26" s="171">
        <f t="shared" si="5"/>
        <v>0</v>
      </c>
      <c r="AA26" s="172">
        <f t="shared" si="5"/>
        <v>0</v>
      </c>
      <c r="AB26" s="173">
        <f t="shared" si="23"/>
        <v>1468</v>
      </c>
      <c r="AC26" s="174">
        <f t="shared" si="29"/>
        <v>1090</v>
      </c>
      <c r="AD26" s="175">
        <f t="shared" si="29"/>
        <v>378</v>
      </c>
      <c r="AE26" s="176">
        <f t="shared" si="12"/>
        <v>1.2175836328449665</v>
      </c>
      <c r="AF26" s="177">
        <f t="shared" si="6"/>
        <v>1.2452399086062926</v>
      </c>
      <c r="AG26" s="178">
        <f t="shared" si="6"/>
        <v>1.144298688193859</v>
      </c>
      <c r="AH26" s="167">
        <f t="shared" si="25"/>
        <v>0</v>
      </c>
      <c r="AI26" s="168"/>
      <c r="AJ26" s="169"/>
      <c r="AK26" s="170">
        <f t="shared" si="13"/>
        <v>0</v>
      </c>
      <c r="AL26" s="171">
        <f t="shared" si="7"/>
        <v>0</v>
      </c>
      <c r="AM26" s="172">
        <f t="shared" si="7"/>
        <v>0</v>
      </c>
      <c r="AN26" s="167">
        <f t="shared" si="26"/>
        <v>1468</v>
      </c>
      <c r="AO26" s="174">
        <f t="shared" si="30"/>
        <v>1090</v>
      </c>
      <c r="AP26" s="175">
        <f t="shared" si="30"/>
        <v>378</v>
      </c>
      <c r="AQ26" s="176">
        <f t="shared" si="8"/>
        <v>1.6234448437931988</v>
      </c>
      <c r="AR26" s="177">
        <f t="shared" si="8"/>
        <v>1.6603198781416604</v>
      </c>
      <c r="AS26" s="178">
        <f t="shared" si="8"/>
        <v>1.525731584258325</v>
      </c>
      <c r="AT26" s="179"/>
    </row>
    <row r="27" spans="1:46" ht="47.25" x14ac:dyDescent="0.25">
      <c r="A27" s="165" t="s">
        <v>55</v>
      </c>
      <c r="B27" s="195" t="s">
        <v>70</v>
      </c>
      <c r="C27" s="43" t="s">
        <v>71</v>
      </c>
      <c r="D27" s="167">
        <f t="shared" si="14"/>
        <v>0</v>
      </c>
      <c r="E27" s="168">
        <v>0</v>
      </c>
      <c r="F27" s="169">
        <v>0</v>
      </c>
      <c r="G27" s="170">
        <f t="shared" si="15"/>
        <v>0</v>
      </c>
      <c r="H27" s="171">
        <f t="shared" si="16"/>
        <v>0</v>
      </c>
      <c r="I27" s="172">
        <f t="shared" si="17"/>
        <v>0</v>
      </c>
      <c r="J27" s="167">
        <f t="shared" si="18"/>
        <v>0</v>
      </c>
      <c r="K27" s="168">
        <v>0</v>
      </c>
      <c r="L27" s="169">
        <v>0</v>
      </c>
      <c r="M27" s="170">
        <f t="shared" si="10"/>
        <v>0</v>
      </c>
      <c r="N27" s="171">
        <f t="shared" si="4"/>
        <v>0</v>
      </c>
      <c r="O27" s="172">
        <f t="shared" si="4"/>
        <v>0</v>
      </c>
      <c r="P27" s="173">
        <f t="shared" si="19"/>
        <v>0</v>
      </c>
      <c r="Q27" s="174">
        <f t="shared" si="28"/>
        <v>0</v>
      </c>
      <c r="R27" s="175">
        <f t="shared" si="28"/>
        <v>0</v>
      </c>
      <c r="S27" s="176">
        <f t="shared" si="21"/>
        <v>0</v>
      </c>
      <c r="T27" s="177">
        <f t="shared" si="21"/>
        <v>0</v>
      </c>
      <c r="U27" s="178">
        <f>IF(R$9=0,0,R27/R$9)</f>
        <v>0</v>
      </c>
      <c r="V27" s="167">
        <f t="shared" si="22"/>
        <v>0</v>
      </c>
      <c r="W27" s="168"/>
      <c r="X27" s="169"/>
      <c r="Y27" s="170">
        <f t="shared" si="5"/>
        <v>0</v>
      </c>
      <c r="Z27" s="171">
        <f t="shared" si="5"/>
        <v>0</v>
      </c>
      <c r="AA27" s="172">
        <f t="shared" si="5"/>
        <v>0</v>
      </c>
      <c r="AB27" s="173">
        <f t="shared" si="23"/>
        <v>0</v>
      </c>
      <c r="AC27" s="174">
        <f t="shared" si="29"/>
        <v>0</v>
      </c>
      <c r="AD27" s="175">
        <f t="shared" si="29"/>
        <v>0</v>
      </c>
      <c r="AE27" s="176">
        <f t="shared" si="12"/>
        <v>0</v>
      </c>
      <c r="AF27" s="177">
        <f t="shared" si="6"/>
        <v>0</v>
      </c>
      <c r="AG27" s="178">
        <f t="shared" si="6"/>
        <v>0</v>
      </c>
      <c r="AH27" s="167">
        <f t="shared" si="25"/>
        <v>0</v>
      </c>
      <c r="AI27" s="168"/>
      <c r="AJ27" s="169"/>
      <c r="AK27" s="170">
        <f t="shared" si="13"/>
        <v>0</v>
      </c>
      <c r="AL27" s="171">
        <f t="shared" si="7"/>
        <v>0</v>
      </c>
      <c r="AM27" s="172">
        <f t="shared" si="7"/>
        <v>0</v>
      </c>
      <c r="AN27" s="167">
        <f t="shared" si="26"/>
        <v>0</v>
      </c>
      <c r="AO27" s="174">
        <f t="shared" si="30"/>
        <v>0</v>
      </c>
      <c r="AP27" s="175">
        <f t="shared" si="30"/>
        <v>0</v>
      </c>
      <c r="AQ27" s="176">
        <f t="shared" si="8"/>
        <v>0</v>
      </c>
      <c r="AR27" s="177">
        <f t="shared" si="8"/>
        <v>0</v>
      </c>
      <c r="AS27" s="178">
        <f t="shared" si="8"/>
        <v>0</v>
      </c>
      <c r="AT27" s="179"/>
    </row>
    <row r="28" spans="1:46" ht="63.75" customHeight="1" x14ac:dyDescent="0.25">
      <c r="A28" s="165" t="s">
        <v>55</v>
      </c>
      <c r="B28" s="166" t="s">
        <v>72</v>
      </c>
      <c r="C28" s="43" t="s">
        <v>73</v>
      </c>
      <c r="D28" s="167">
        <f t="shared" si="14"/>
        <v>520</v>
      </c>
      <c r="E28" s="168">
        <v>337</v>
      </c>
      <c r="F28" s="169">
        <v>183</v>
      </c>
      <c r="G28" s="170">
        <f t="shared" si="15"/>
        <v>0.2988505747126437</v>
      </c>
      <c r="H28" s="171">
        <f t="shared" si="16"/>
        <v>0.26909768432260495</v>
      </c>
      <c r="I28" s="172">
        <f t="shared" si="17"/>
        <v>0.37525632262471803</v>
      </c>
      <c r="J28" s="167">
        <f t="shared" si="18"/>
        <v>428</v>
      </c>
      <c r="K28" s="168">
        <v>428</v>
      </c>
      <c r="L28" s="169"/>
      <c r="M28" s="170">
        <f t="shared" si="10"/>
        <v>0.22802344166222696</v>
      </c>
      <c r="N28" s="171">
        <f>IF(K$9=0,0,K28/K$9)</f>
        <v>0.311574860470752</v>
      </c>
      <c r="O28" s="172">
        <f t="shared" si="4"/>
        <v>0</v>
      </c>
      <c r="P28" s="173">
        <f t="shared" si="19"/>
        <v>948</v>
      </c>
      <c r="Q28" s="174">
        <f t="shared" si="28"/>
        <v>765</v>
      </c>
      <c r="R28" s="175">
        <f t="shared" si="28"/>
        <v>183</v>
      </c>
      <c r="S28" s="176">
        <f t="shared" si="21"/>
        <v>0.52419131877246339</v>
      </c>
      <c r="T28" s="177">
        <f t="shared" si="21"/>
        <v>0.58263518659558267</v>
      </c>
      <c r="U28" s="178">
        <f t="shared" si="21"/>
        <v>0.3693239152371342</v>
      </c>
      <c r="V28" s="167">
        <f t="shared" si="22"/>
        <v>0</v>
      </c>
      <c r="W28" s="168"/>
      <c r="X28" s="169"/>
      <c r="Y28" s="170">
        <f t="shared" si="5"/>
        <v>0</v>
      </c>
      <c r="Z28" s="171">
        <f t="shared" si="5"/>
        <v>0</v>
      </c>
      <c r="AA28" s="172">
        <f t="shared" si="5"/>
        <v>0</v>
      </c>
      <c r="AB28" s="173">
        <f t="shared" si="23"/>
        <v>948</v>
      </c>
      <c r="AC28" s="174">
        <f t="shared" si="29"/>
        <v>765</v>
      </c>
      <c r="AD28" s="175">
        <f t="shared" si="29"/>
        <v>183</v>
      </c>
      <c r="AE28" s="176">
        <f t="shared" si="12"/>
        <v>0.7862869781587386</v>
      </c>
      <c r="AF28" s="177">
        <f t="shared" si="6"/>
        <v>0.87395277989340725</v>
      </c>
      <c r="AG28" s="178">
        <f t="shared" si="6"/>
        <v>0.55398587285575718</v>
      </c>
      <c r="AH28" s="167">
        <f t="shared" si="25"/>
        <v>0</v>
      </c>
      <c r="AI28" s="168"/>
      <c r="AJ28" s="169"/>
      <c r="AK28" s="170">
        <f t="shared" si="13"/>
        <v>0</v>
      </c>
      <c r="AL28" s="171">
        <f t="shared" si="7"/>
        <v>0</v>
      </c>
      <c r="AM28" s="172">
        <f t="shared" si="7"/>
        <v>0</v>
      </c>
      <c r="AN28" s="167">
        <f t="shared" si="26"/>
        <v>948</v>
      </c>
      <c r="AO28" s="174">
        <f t="shared" si="30"/>
        <v>765</v>
      </c>
      <c r="AP28" s="175">
        <f t="shared" si="30"/>
        <v>183</v>
      </c>
      <c r="AQ28" s="176">
        <f t="shared" si="8"/>
        <v>1.0483826375449268</v>
      </c>
      <c r="AR28" s="177">
        <f t="shared" si="8"/>
        <v>1.1652703731911653</v>
      </c>
      <c r="AS28" s="178">
        <f t="shared" si="8"/>
        <v>0.73864783047426841</v>
      </c>
      <c r="AT28" s="179"/>
    </row>
    <row r="29" spans="1:46" x14ac:dyDescent="0.25">
      <c r="A29" s="196" t="s">
        <v>55</v>
      </c>
      <c r="B29" s="166" t="s">
        <v>74</v>
      </c>
      <c r="C29" s="43" t="s">
        <v>75</v>
      </c>
      <c r="D29" s="167">
        <f t="shared" si="14"/>
        <v>49</v>
      </c>
      <c r="E29" s="168">
        <v>49</v>
      </c>
      <c r="F29" s="169">
        <v>0</v>
      </c>
      <c r="G29" s="170">
        <f t="shared" si="15"/>
        <v>2.8160919540229885E-2</v>
      </c>
      <c r="H29" s="171">
        <f t="shared" si="16"/>
        <v>3.912696300239657E-2</v>
      </c>
      <c r="I29" s="172">
        <f t="shared" si="17"/>
        <v>0</v>
      </c>
      <c r="J29" s="167">
        <f t="shared" si="18"/>
        <v>0</v>
      </c>
      <c r="K29" s="168">
        <v>0</v>
      </c>
      <c r="L29" s="169"/>
      <c r="M29" s="170">
        <f t="shared" si="10"/>
        <v>0</v>
      </c>
      <c r="N29" s="171">
        <f t="shared" si="10"/>
        <v>0</v>
      </c>
      <c r="O29" s="172">
        <f t="shared" si="10"/>
        <v>0</v>
      </c>
      <c r="P29" s="173">
        <f t="shared" si="19"/>
        <v>49</v>
      </c>
      <c r="Q29" s="174">
        <f t="shared" si="28"/>
        <v>49</v>
      </c>
      <c r="R29" s="175">
        <f t="shared" si="28"/>
        <v>0</v>
      </c>
      <c r="S29" s="176">
        <f t="shared" si="21"/>
        <v>2.7094277025158972E-2</v>
      </c>
      <c r="T29" s="177">
        <f t="shared" si="21"/>
        <v>3.7319116527037316E-2</v>
      </c>
      <c r="U29" s="178">
        <f t="shared" si="21"/>
        <v>0</v>
      </c>
      <c r="V29" s="167">
        <f t="shared" si="22"/>
        <v>0</v>
      </c>
      <c r="W29" s="168"/>
      <c r="X29" s="169"/>
      <c r="Y29" s="170">
        <f t="shared" si="5"/>
        <v>0</v>
      </c>
      <c r="Z29" s="171">
        <f t="shared" si="5"/>
        <v>0</v>
      </c>
      <c r="AA29" s="172">
        <f t="shared" si="5"/>
        <v>0</v>
      </c>
      <c r="AB29" s="173">
        <f t="shared" si="23"/>
        <v>49</v>
      </c>
      <c r="AC29" s="174">
        <f t="shared" si="29"/>
        <v>49</v>
      </c>
      <c r="AD29" s="175">
        <f t="shared" si="29"/>
        <v>0</v>
      </c>
      <c r="AE29" s="176">
        <f t="shared" si="12"/>
        <v>4.0641415537740706E-2</v>
      </c>
      <c r="AF29" s="177">
        <f t="shared" si="12"/>
        <v>5.5978674790558111E-2</v>
      </c>
      <c r="AG29" s="178">
        <f t="shared" si="12"/>
        <v>0</v>
      </c>
      <c r="AH29" s="167">
        <f t="shared" si="25"/>
        <v>0</v>
      </c>
      <c r="AI29" s="168"/>
      <c r="AJ29" s="169"/>
      <c r="AK29" s="170">
        <f t="shared" si="13"/>
        <v>0</v>
      </c>
      <c r="AL29" s="171">
        <f t="shared" si="13"/>
        <v>0</v>
      </c>
      <c r="AM29" s="172">
        <f t="shared" si="13"/>
        <v>0</v>
      </c>
      <c r="AN29" s="167">
        <f t="shared" si="26"/>
        <v>49</v>
      </c>
      <c r="AO29" s="174">
        <f t="shared" si="30"/>
        <v>49</v>
      </c>
      <c r="AP29" s="175">
        <f t="shared" si="30"/>
        <v>0</v>
      </c>
      <c r="AQ29" s="176">
        <f t="shared" si="8"/>
        <v>5.4188554050317944E-2</v>
      </c>
      <c r="AR29" s="177">
        <f t="shared" si="8"/>
        <v>7.4638233054074632E-2</v>
      </c>
      <c r="AS29" s="178">
        <f t="shared" si="8"/>
        <v>0</v>
      </c>
      <c r="AT29" s="179"/>
    </row>
    <row r="30" spans="1:46" x14ac:dyDescent="0.25">
      <c r="A30" s="196" t="s">
        <v>55</v>
      </c>
      <c r="B30" s="166" t="s">
        <v>76</v>
      </c>
      <c r="C30" s="43" t="s">
        <v>77</v>
      </c>
      <c r="D30" s="167">
        <f t="shared" si="14"/>
        <v>23</v>
      </c>
      <c r="E30" s="168">
        <v>23</v>
      </c>
      <c r="F30" s="169">
        <v>0</v>
      </c>
      <c r="G30" s="170">
        <f t="shared" si="15"/>
        <v>1.3218390804597701E-2</v>
      </c>
      <c r="H30" s="171">
        <f>IF($E$9=0,0,E30/$E$9)</f>
        <v>1.8365717327655531E-2</v>
      </c>
      <c r="I30" s="172">
        <f t="shared" si="17"/>
        <v>0</v>
      </c>
      <c r="J30" s="167">
        <f t="shared" si="18"/>
        <v>51</v>
      </c>
      <c r="K30" s="168">
        <v>51</v>
      </c>
      <c r="L30" s="169"/>
      <c r="M30" s="170">
        <f t="shared" si="10"/>
        <v>2.7171017581246671E-2</v>
      </c>
      <c r="N30" s="171">
        <f t="shared" si="10"/>
        <v>3.7126910943944748E-2</v>
      </c>
      <c r="O30" s="172">
        <f t="shared" si="10"/>
        <v>0</v>
      </c>
      <c r="P30" s="173">
        <f t="shared" si="19"/>
        <v>74</v>
      </c>
      <c r="Q30" s="174">
        <f t="shared" si="28"/>
        <v>74</v>
      </c>
      <c r="R30" s="175">
        <f t="shared" si="28"/>
        <v>0</v>
      </c>
      <c r="S30" s="176">
        <f t="shared" si="21"/>
        <v>4.0917887752280897E-2</v>
      </c>
      <c r="T30" s="177">
        <f t="shared" si="21"/>
        <v>5.6359482102056359E-2</v>
      </c>
      <c r="U30" s="178">
        <f t="shared" si="21"/>
        <v>0</v>
      </c>
      <c r="V30" s="167">
        <f t="shared" si="22"/>
        <v>0</v>
      </c>
      <c r="W30" s="168"/>
      <c r="X30" s="169"/>
      <c r="Y30" s="170">
        <f t="shared" si="5"/>
        <v>0</v>
      </c>
      <c r="Z30" s="171">
        <f t="shared" si="5"/>
        <v>0</v>
      </c>
      <c r="AA30" s="172">
        <f t="shared" si="5"/>
        <v>0</v>
      </c>
      <c r="AB30" s="173">
        <f t="shared" si="23"/>
        <v>74</v>
      </c>
      <c r="AC30" s="174">
        <f t="shared" si="29"/>
        <v>74</v>
      </c>
      <c r="AD30" s="175">
        <f t="shared" si="29"/>
        <v>0</v>
      </c>
      <c r="AE30" s="176">
        <f t="shared" si="12"/>
        <v>6.1376831628424743E-2</v>
      </c>
      <c r="AF30" s="177">
        <f t="shared" si="12"/>
        <v>8.4539223153087761E-2</v>
      </c>
      <c r="AG30" s="178">
        <f t="shared" si="12"/>
        <v>0</v>
      </c>
      <c r="AH30" s="167">
        <f t="shared" si="25"/>
        <v>0</v>
      </c>
      <c r="AI30" s="168"/>
      <c r="AJ30" s="169"/>
      <c r="AK30" s="170">
        <f t="shared" si="13"/>
        <v>0</v>
      </c>
      <c r="AL30" s="171">
        <f t="shared" si="13"/>
        <v>0</v>
      </c>
      <c r="AM30" s="172">
        <f t="shared" si="13"/>
        <v>0</v>
      </c>
      <c r="AN30" s="167">
        <f t="shared" si="26"/>
        <v>74</v>
      </c>
      <c r="AO30" s="174">
        <f t="shared" si="30"/>
        <v>74</v>
      </c>
      <c r="AP30" s="175">
        <f t="shared" si="30"/>
        <v>0</v>
      </c>
      <c r="AQ30" s="176">
        <f t="shared" si="8"/>
        <v>8.1835775504561795E-2</v>
      </c>
      <c r="AR30" s="177">
        <f t="shared" si="8"/>
        <v>0.11271896420411272</v>
      </c>
      <c r="AS30" s="178">
        <f t="shared" si="8"/>
        <v>0</v>
      </c>
      <c r="AT30" s="179"/>
    </row>
    <row r="31" spans="1:46" x14ac:dyDescent="0.25">
      <c r="A31" s="196" t="s">
        <v>55</v>
      </c>
      <c r="B31" s="197" t="s">
        <v>78</v>
      </c>
      <c r="C31" s="43" t="s">
        <v>79</v>
      </c>
      <c r="D31" s="167">
        <f t="shared" si="14"/>
        <v>0</v>
      </c>
      <c r="E31" s="168">
        <v>0</v>
      </c>
      <c r="F31" s="169">
        <v>0</v>
      </c>
      <c r="G31" s="170">
        <f>IF($D$9=0,0,D31/$D$9)</f>
        <v>0</v>
      </c>
      <c r="H31" s="171">
        <f>IF($E$9=0,0,E31/$E$9)</f>
        <v>0</v>
      </c>
      <c r="I31" s="172">
        <f>IF($F$9=0,0,F31/$F$9)</f>
        <v>0</v>
      </c>
      <c r="J31" s="167">
        <f>SUM(K31:L31)</f>
        <v>0</v>
      </c>
      <c r="K31" s="168">
        <v>0</v>
      </c>
      <c r="L31" s="169"/>
      <c r="M31" s="170">
        <f>IF(J$9=0,0,J31/J$9)</f>
        <v>0</v>
      </c>
      <c r="N31" s="171">
        <f>IF(K$9=0,0,K31/K$9)</f>
        <v>0</v>
      </c>
      <c r="O31" s="172">
        <f>IF(L$9=0,0,L31/L$9)</f>
        <v>0</v>
      </c>
      <c r="P31" s="173">
        <f>SUM(Q31:R31)</f>
        <v>0</v>
      </c>
      <c r="Q31" s="174">
        <f>E31+K31</f>
        <v>0</v>
      </c>
      <c r="R31" s="175">
        <f>F31+L31</f>
        <v>0</v>
      </c>
      <c r="S31" s="176">
        <f>IF(P$9=0,0,P31/P$9)</f>
        <v>0</v>
      </c>
      <c r="T31" s="177">
        <f>IF(Q$9=0,0,Q31/Q$9)</f>
        <v>0</v>
      </c>
      <c r="U31" s="178">
        <f>IF(R$9=0,0,R31/R$9)</f>
        <v>0</v>
      </c>
      <c r="V31" s="167">
        <f>SUM(W31:X31)</f>
        <v>0</v>
      </c>
      <c r="W31" s="168"/>
      <c r="X31" s="169"/>
      <c r="Y31" s="170">
        <f t="shared" si="5"/>
        <v>0</v>
      </c>
      <c r="Z31" s="171">
        <f t="shared" si="5"/>
        <v>0</v>
      </c>
      <c r="AA31" s="172">
        <f t="shared" si="5"/>
        <v>0</v>
      </c>
      <c r="AB31" s="173">
        <f>SUM(AC31:AD31)</f>
        <v>0</v>
      </c>
      <c r="AC31" s="174">
        <f>Q31+W31</f>
        <v>0</v>
      </c>
      <c r="AD31" s="175">
        <f>R31+X31</f>
        <v>0</v>
      </c>
      <c r="AE31" s="176">
        <f>IF(AB$9=0,0,AB31/AB$9)</f>
        <v>0</v>
      </c>
      <c r="AF31" s="177">
        <f>IF(AC$9=0,0,AC31/AC$9)</f>
        <v>0</v>
      </c>
      <c r="AG31" s="178">
        <f>IF(AD$9=0,0,AD31/AD$9)</f>
        <v>0</v>
      </c>
      <c r="AH31" s="167">
        <f>SUM(AI31:AJ31)</f>
        <v>0</v>
      </c>
      <c r="AI31" s="168"/>
      <c r="AJ31" s="169"/>
      <c r="AK31" s="170">
        <f>IF(AH$9=0,0,AH31/AH$9)</f>
        <v>0</v>
      </c>
      <c r="AL31" s="171">
        <f>IF(AI$9=0,0,AI31/AI$9)</f>
        <v>0</v>
      </c>
      <c r="AM31" s="172">
        <f>IF(AJ$9=0,0,AJ31/AJ$9)</f>
        <v>0</v>
      </c>
      <c r="AN31" s="167">
        <f>SUM(AO31:AP31)</f>
        <v>0</v>
      </c>
      <c r="AO31" s="174">
        <f>AC31+AI31</f>
        <v>0</v>
      </c>
      <c r="AP31" s="175">
        <f>AD31+AJ31</f>
        <v>0</v>
      </c>
      <c r="AQ31" s="176">
        <f t="shared" si="8"/>
        <v>0</v>
      </c>
      <c r="AR31" s="177">
        <f t="shared" si="8"/>
        <v>0</v>
      </c>
      <c r="AS31" s="178">
        <f t="shared" si="8"/>
        <v>0</v>
      </c>
      <c r="AT31" s="179"/>
    </row>
    <row r="32" spans="1:46" x14ac:dyDescent="0.25">
      <c r="A32" s="198" t="s">
        <v>55</v>
      </c>
      <c r="B32" s="197" t="s">
        <v>80</v>
      </c>
      <c r="C32" s="199" t="s">
        <v>81</v>
      </c>
      <c r="D32" s="200">
        <f t="shared" si="14"/>
        <v>0</v>
      </c>
      <c r="E32" s="201">
        <v>0</v>
      </c>
      <c r="F32" s="202">
        <v>0</v>
      </c>
      <c r="G32" s="203">
        <f t="shared" si="15"/>
        <v>0</v>
      </c>
      <c r="H32" s="204">
        <f t="shared" si="16"/>
        <v>0</v>
      </c>
      <c r="I32" s="205">
        <f t="shared" si="17"/>
        <v>0</v>
      </c>
      <c r="J32" s="200">
        <f t="shared" si="18"/>
        <v>0</v>
      </c>
      <c r="K32" s="201">
        <v>0</v>
      </c>
      <c r="L32" s="202"/>
      <c r="M32" s="203">
        <f t="shared" si="10"/>
        <v>0</v>
      </c>
      <c r="N32" s="204">
        <f t="shared" si="10"/>
        <v>0</v>
      </c>
      <c r="O32" s="205">
        <f t="shared" si="10"/>
        <v>0</v>
      </c>
      <c r="P32" s="206">
        <f t="shared" si="19"/>
        <v>0</v>
      </c>
      <c r="Q32" s="207">
        <f t="shared" si="28"/>
        <v>0</v>
      </c>
      <c r="R32" s="208">
        <f t="shared" si="28"/>
        <v>0</v>
      </c>
      <c r="S32" s="209">
        <f t="shared" si="21"/>
        <v>0</v>
      </c>
      <c r="T32" s="210">
        <f t="shared" si="21"/>
        <v>0</v>
      </c>
      <c r="U32" s="211">
        <f t="shared" si="21"/>
        <v>0</v>
      </c>
      <c r="V32" s="200">
        <f t="shared" si="22"/>
        <v>0</v>
      </c>
      <c r="W32" s="201"/>
      <c r="X32" s="202"/>
      <c r="Y32" s="203">
        <f t="shared" si="5"/>
        <v>0</v>
      </c>
      <c r="Z32" s="204">
        <f t="shared" si="5"/>
        <v>0</v>
      </c>
      <c r="AA32" s="205">
        <f t="shared" si="5"/>
        <v>0</v>
      </c>
      <c r="AB32" s="206">
        <f t="shared" si="23"/>
        <v>0</v>
      </c>
      <c r="AC32" s="207">
        <f t="shared" si="29"/>
        <v>0</v>
      </c>
      <c r="AD32" s="208">
        <f t="shared" si="29"/>
        <v>0</v>
      </c>
      <c r="AE32" s="209">
        <f t="shared" si="12"/>
        <v>0</v>
      </c>
      <c r="AF32" s="210">
        <f t="shared" si="12"/>
        <v>0</v>
      </c>
      <c r="AG32" s="211">
        <f t="shared" si="12"/>
        <v>0</v>
      </c>
      <c r="AH32" s="200">
        <f t="shared" si="25"/>
        <v>0</v>
      </c>
      <c r="AI32" s="201"/>
      <c r="AJ32" s="202"/>
      <c r="AK32" s="203">
        <f t="shared" si="13"/>
        <v>0</v>
      </c>
      <c r="AL32" s="204">
        <f t="shared" si="13"/>
        <v>0</v>
      </c>
      <c r="AM32" s="205">
        <f t="shared" si="13"/>
        <v>0</v>
      </c>
      <c r="AN32" s="200">
        <f t="shared" si="26"/>
        <v>0</v>
      </c>
      <c r="AO32" s="207">
        <f t="shared" si="30"/>
        <v>0</v>
      </c>
      <c r="AP32" s="208">
        <f t="shared" si="30"/>
        <v>0</v>
      </c>
      <c r="AQ32" s="209">
        <f t="shared" si="8"/>
        <v>0</v>
      </c>
      <c r="AR32" s="210">
        <f t="shared" si="8"/>
        <v>0</v>
      </c>
      <c r="AS32" s="211">
        <f t="shared" si="8"/>
        <v>0</v>
      </c>
      <c r="AT32" s="179"/>
    </row>
    <row r="33" spans="1:46" s="86" customFormat="1" x14ac:dyDescent="0.25">
      <c r="A33" s="116" t="s">
        <v>82</v>
      </c>
      <c r="B33" s="117" t="s">
        <v>83</v>
      </c>
      <c r="C33" s="212" t="s">
        <v>84</v>
      </c>
      <c r="D33" s="119">
        <f t="shared" si="14"/>
        <v>770808</v>
      </c>
      <c r="E33" s="120">
        <f>'[1]Форма 1.3'!BA11</f>
        <v>563655</v>
      </c>
      <c r="F33" s="121">
        <f>'[1]Форма 1.3'!BB11</f>
        <v>207153</v>
      </c>
      <c r="G33" s="122">
        <f t="shared" si="15"/>
        <v>442.99310344827586</v>
      </c>
      <c r="H33" s="123">
        <f t="shared" si="16"/>
        <v>450.08384349215993</v>
      </c>
      <c r="I33" s="124">
        <f t="shared" si="17"/>
        <v>424.78400546818699</v>
      </c>
      <c r="J33" s="119">
        <f t="shared" si="18"/>
        <v>830017</v>
      </c>
      <c r="K33" s="120">
        <f>'[1]Форма 1.3'!BE11</f>
        <v>610925</v>
      </c>
      <c r="L33" s="121">
        <f>'[1]Форма 1.3'!BF11</f>
        <v>219092</v>
      </c>
      <c r="M33" s="122">
        <f t="shared" si="10"/>
        <v>442.20404901438468</v>
      </c>
      <c r="N33" s="123">
        <f t="shared" si="10"/>
        <v>444.74035428293024</v>
      </c>
      <c r="O33" s="124">
        <f t="shared" si="10"/>
        <v>435.28211920532686</v>
      </c>
      <c r="P33" s="125">
        <f t="shared" si="19"/>
        <v>1600825</v>
      </c>
      <c r="Q33" s="126">
        <f t="shared" si="28"/>
        <v>1174580</v>
      </c>
      <c r="R33" s="127">
        <f t="shared" si="28"/>
        <v>426245</v>
      </c>
      <c r="S33" s="128">
        <f t="shared" si="21"/>
        <v>885.16726568979823</v>
      </c>
      <c r="T33" s="129">
        <f t="shared" si="21"/>
        <v>894.57730388423454</v>
      </c>
      <c r="U33" s="130">
        <f t="shared" si="21"/>
        <v>860.23208879919275</v>
      </c>
      <c r="V33" s="119">
        <f t="shared" si="22"/>
        <v>0</v>
      </c>
      <c r="W33" s="120"/>
      <c r="X33" s="121"/>
      <c r="Y33" s="122">
        <f t="shared" si="5"/>
        <v>0</v>
      </c>
      <c r="Z33" s="123">
        <f t="shared" si="5"/>
        <v>0</v>
      </c>
      <c r="AA33" s="124">
        <f t="shared" si="5"/>
        <v>0</v>
      </c>
      <c r="AB33" s="125">
        <f t="shared" si="23"/>
        <v>1600825</v>
      </c>
      <c r="AC33" s="126">
        <f t="shared" si="29"/>
        <v>1174580</v>
      </c>
      <c r="AD33" s="127">
        <f t="shared" si="29"/>
        <v>426245</v>
      </c>
      <c r="AE33" s="128">
        <f t="shared" si="12"/>
        <v>1327.7508985347708</v>
      </c>
      <c r="AF33" s="129">
        <f t="shared" si="12"/>
        <v>1341.865955826403</v>
      </c>
      <c r="AG33" s="130">
        <f t="shared" si="12"/>
        <v>1290.3481331989192</v>
      </c>
      <c r="AH33" s="119">
        <f t="shared" si="25"/>
        <v>0</v>
      </c>
      <c r="AI33" s="120"/>
      <c r="AJ33" s="121"/>
      <c r="AK33" s="122">
        <f t="shared" si="13"/>
        <v>0</v>
      </c>
      <c r="AL33" s="123">
        <f t="shared" si="13"/>
        <v>0</v>
      </c>
      <c r="AM33" s="124">
        <f t="shared" si="13"/>
        <v>0</v>
      </c>
      <c r="AN33" s="119">
        <f t="shared" si="26"/>
        <v>1600825</v>
      </c>
      <c r="AO33" s="126">
        <f t="shared" si="30"/>
        <v>1174580</v>
      </c>
      <c r="AP33" s="127">
        <f t="shared" si="30"/>
        <v>426245</v>
      </c>
      <c r="AQ33" s="128">
        <f t="shared" si="8"/>
        <v>1770.3345313795965</v>
      </c>
      <c r="AR33" s="129">
        <f t="shared" si="8"/>
        <v>1789.1546077684691</v>
      </c>
      <c r="AS33" s="130">
        <f t="shared" si="8"/>
        <v>1720.4641775983855</v>
      </c>
    </row>
    <row r="34" spans="1:46" ht="31.5" x14ac:dyDescent="0.25">
      <c r="A34" s="102"/>
      <c r="B34" s="57" t="s">
        <v>85</v>
      </c>
      <c r="C34" s="58" t="s">
        <v>86</v>
      </c>
      <c r="D34" s="213">
        <f t="shared" si="14"/>
        <v>3636</v>
      </c>
      <c r="E34" s="214">
        <v>1364</v>
      </c>
      <c r="F34" s="215">
        <v>2272</v>
      </c>
      <c r="G34" s="216">
        <f t="shared" si="15"/>
        <v>2.0896551724137931</v>
      </c>
      <c r="H34" s="217">
        <f t="shared" si="16"/>
        <v>1.089166888474876</v>
      </c>
      <c r="I34" s="218">
        <f t="shared" si="17"/>
        <v>4.6589200273407618</v>
      </c>
      <c r="J34" s="213">
        <f t="shared" si="18"/>
        <v>0</v>
      </c>
      <c r="K34" s="214"/>
      <c r="L34" s="215"/>
      <c r="M34" s="216">
        <f t="shared" si="10"/>
        <v>0</v>
      </c>
      <c r="N34" s="217">
        <f t="shared" si="10"/>
        <v>0</v>
      </c>
      <c r="O34" s="218">
        <f t="shared" si="10"/>
        <v>0</v>
      </c>
      <c r="P34" s="219">
        <f t="shared" si="19"/>
        <v>3636</v>
      </c>
      <c r="Q34" s="220">
        <f t="shared" si="28"/>
        <v>1364</v>
      </c>
      <c r="R34" s="221">
        <f t="shared" si="28"/>
        <v>2272</v>
      </c>
      <c r="S34" s="222">
        <f t="shared" si="21"/>
        <v>2.0105059441526127</v>
      </c>
      <c r="T34" s="223">
        <f t="shared" si="21"/>
        <v>1.0388423457730389</v>
      </c>
      <c r="U34" s="224">
        <f t="shared" si="21"/>
        <v>4.5852674066599395</v>
      </c>
      <c r="V34" s="213">
        <f t="shared" si="22"/>
        <v>0</v>
      </c>
      <c r="W34" s="214"/>
      <c r="X34" s="215"/>
      <c r="Y34" s="216">
        <f t="shared" si="5"/>
        <v>0</v>
      </c>
      <c r="Z34" s="217">
        <f t="shared" si="5"/>
        <v>0</v>
      </c>
      <c r="AA34" s="218">
        <f t="shared" si="5"/>
        <v>0</v>
      </c>
      <c r="AB34" s="219">
        <f t="shared" si="23"/>
        <v>3636</v>
      </c>
      <c r="AC34" s="220">
        <f t="shared" si="29"/>
        <v>1364</v>
      </c>
      <c r="AD34" s="221">
        <f t="shared" si="29"/>
        <v>2272</v>
      </c>
      <c r="AE34" s="222">
        <f t="shared" si="12"/>
        <v>3.0157589162290859</v>
      </c>
      <c r="AF34" s="223">
        <f t="shared" si="12"/>
        <v>1.5582635186596177</v>
      </c>
      <c r="AG34" s="224">
        <f t="shared" si="12"/>
        <v>6.8779011099906029</v>
      </c>
      <c r="AH34" s="213">
        <f t="shared" si="25"/>
        <v>0</v>
      </c>
      <c r="AI34" s="214"/>
      <c r="AJ34" s="215"/>
      <c r="AK34" s="216">
        <f t="shared" si="13"/>
        <v>0</v>
      </c>
      <c r="AL34" s="217">
        <f t="shared" si="13"/>
        <v>0</v>
      </c>
      <c r="AM34" s="218">
        <f t="shared" si="13"/>
        <v>0</v>
      </c>
      <c r="AN34" s="213">
        <f t="shared" si="26"/>
        <v>3636</v>
      </c>
      <c r="AO34" s="220">
        <f t="shared" si="30"/>
        <v>1364</v>
      </c>
      <c r="AP34" s="221">
        <f t="shared" si="30"/>
        <v>2272</v>
      </c>
      <c r="AQ34" s="222">
        <f t="shared" si="8"/>
        <v>4.0210118883052255</v>
      </c>
      <c r="AR34" s="223">
        <f t="shared" si="8"/>
        <v>2.0776846915460778</v>
      </c>
      <c r="AS34" s="224">
        <f t="shared" si="8"/>
        <v>9.170534813319879</v>
      </c>
      <c r="AT34" s="179"/>
    </row>
    <row r="35" spans="1:46" s="86" customFormat="1" ht="59.25" customHeight="1" x14ac:dyDescent="0.25">
      <c r="A35" s="225" t="s">
        <v>87</v>
      </c>
      <c r="B35" s="226" t="s">
        <v>88</v>
      </c>
      <c r="C35" s="73" t="s">
        <v>89</v>
      </c>
      <c r="D35" s="227">
        <f t="shared" si="14"/>
        <v>27</v>
      </c>
      <c r="E35" s="228">
        <v>0</v>
      </c>
      <c r="F35" s="229">
        <v>27</v>
      </c>
      <c r="G35" s="230">
        <f t="shared" si="15"/>
        <v>1.5517241379310345E-2</v>
      </c>
      <c r="H35" s="231">
        <f t="shared" si="16"/>
        <v>0</v>
      </c>
      <c r="I35" s="232">
        <f t="shared" si="17"/>
        <v>5.5365686944630531E-2</v>
      </c>
      <c r="J35" s="227">
        <f t="shared" si="18"/>
        <v>30</v>
      </c>
      <c r="K35" s="228">
        <v>30</v>
      </c>
      <c r="L35" s="229"/>
      <c r="M35" s="230">
        <f t="shared" si="10"/>
        <v>1.5982951518380393E-2</v>
      </c>
      <c r="N35" s="231">
        <f t="shared" si="10"/>
        <v>2.1839359378791025E-2</v>
      </c>
      <c r="O35" s="232">
        <f t="shared" si="10"/>
        <v>0</v>
      </c>
      <c r="P35" s="233">
        <f t="shared" si="19"/>
        <v>57</v>
      </c>
      <c r="Q35" s="234">
        <f t="shared" si="28"/>
        <v>30</v>
      </c>
      <c r="R35" s="235">
        <f t="shared" si="28"/>
        <v>27</v>
      </c>
      <c r="S35" s="236">
        <f t="shared" si="21"/>
        <v>3.1517832457837985E-2</v>
      </c>
      <c r="T35" s="237">
        <f t="shared" si="21"/>
        <v>2.284843869002285E-2</v>
      </c>
      <c r="U35" s="238">
        <f t="shared" si="21"/>
        <v>5.4490413723511606E-2</v>
      </c>
      <c r="V35" s="227">
        <f t="shared" si="22"/>
        <v>0</v>
      </c>
      <c r="W35" s="228"/>
      <c r="X35" s="229"/>
      <c r="Y35" s="230">
        <f t="shared" si="5"/>
        <v>0</v>
      </c>
      <c r="Z35" s="231">
        <f t="shared" si="5"/>
        <v>0</v>
      </c>
      <c r="AA35" s="232">
        <f t="shared" si="5"/>
        <v>0</v>
      </c>
      <c r="AB35" s="233">
        <f t="shared" si="23"/>
        <v>57</v>
      </c>
      <c r="AC35" s="234">
        <f t="shared" si="29"/>
        <v>30</v>
      </c>
      <c r="AD35" s="235">
        <f t="shared" si="29"/>
        <v>27</v>
      </c>
      <c r="AE35" s="236">
        <f t="shared" si="12"/>
        <v>4.7276748686759601E-2</v>
      </c>
      <c r="AF35" s="237">
        <f t="shared" si="12"/>
        <v>3.4272658035035583E-2</v>
      </c>
      <c r="AG35" s="238">
        <f t="shared" si="12"/>
        <v>8.1735620585275656E-2</v>
      </c>
      <c r="AH35" s="227">
        <f t="shared" si="25"/>
        <v>0</v>
      </c>
      <c r="AI35" s="228"/>
      <c r="AJ35" s="229"/>
      <c r="AK35" s="230">
        <f t="shared" si="13"/>
        <v>0</v>
      </c>
      <c r="AL35" s="231">
        <f t="shared" si="13"/>
        <v>0</v>
      </c>
      <c r="AM35" s="232">
        <f t="shared" si="13"/>
        <v>0</v>
      </c>
      <c r="AN35" s="227">
        <f t="shared" si="26"/>
        <v>57</v>
      </c>
      <c r="AO35" s="234">
        <f t="shared" si="30"/>
        <v>30</v>
      </c>
      <c r="AP35" s="235">
        <f t="shared" si="30"/>
        <v>27</v>
      </c>
      <c r="AQ35" s="236">
        <f t="shared" si="8"/>
        <v>6.3035664915675971E-2</v>
      </c>
      <c r="AR35" s="237">
        <f t="shared" si="8"/>
        <v>4.56968773800457E-2</v>
      </c>
      <c r="AS35" s="238">
        <f t="shared" si="8"/>
        <v>0.10898082744702321</v>
      </c>
    </row>
    <row r="36" spans="1:46" s="86" customFormat="1" ht="34.5" thickBot="1" x14ac:dyDescent="0.3">
      <c r="A36" s="239" t="s">
        <v>90</v>
      </c>
      <c r="B36" s="240" t="s">
        <v>91</v>
      </c>
      <c r="C36" s="241" t="s">
        <v>92</v>
      </c>
      <c r="D36" s="242">
        <f>IF((D15-D16+D35)=0,"",(D33-D34)/(D15-D16+D35))</f>
        <v>10.006417279699484</v>
      </c>
      <c r="E36" s="243">
        <f>IF((E15-E16+E35)=0,"",(E33-E34)/(E15-E16+E35))</f>
        <v>10.520928056880905</v>
      </c>
      <c r="F36" s="244">
        <f>IF((F15-F16+F35)=0,"",(F33-F34)/(F15-F16+F35))</f>
        <v>8.8223313094776739</v>
      </c>
      <c r="G36" s="245" t="s">
        <v>27</v>
      </c>
      <c r="H36" s="246" t="s">
        <v>27</v>
      </c>
      <c r="I36" s="247" t="s">
        <v>27</v>
      </c>
      <c r="J36" s="242">
        <f>IF((J15-J16+J35)=0,"",(J33-J34)/(J15-J16+J35))</f>
        <v>10.04413277345499</v>
      </c>
      <c r="K36" s="243">
        <f>IF((K15-K16+K35)=0,"",(K33-K34)/(K15-K16+K35))</f>
        <v>10.543369460168439</v>
      </c>
      <c r="L36" s="244">
        <f>IF((L15-L16+L35)=0,"",(L33-L34)/(L15-L16+L35))</f>
        <v>8.8726359697080142</v>
      </c>
      <c r="M36" s="245" t="s">
        <v>27</v>
      </c>
      <c r="N36" s="246" t="s">
        <v>27</v>
      </c>
      <c r="O36" s="247" t="s">
        <v>27</v>
      </c>
      <c r="P36" s="248">
        <f>IF((P15-P16+P35)=0,"",(P33-P34)/(P15-P16+P35))</f>
        <v>10.025981607608047</v>
      </c>
      <c r="Q36" s="249">
        <f>IF((Q15-Q16+Q35)=0,"",(Q33-Q34)/(Q15-Q16+Q35))</f>
        <v>10.532601962491809</v>
      </c>
      <c r="R36" s="250">
        <f>IF((R15-R16+R35)=0,"",(R33-R34)/(R15-R16+R35))</f>
        <v>8.8482552800734613</v>
      </c>
      <c r="S36" s="245" t="s">
        <v>27</v>
      </c>
      <c r="T36" s="246" t="s">
        <v>27</v>
      </c>
      <c r="U36" s="247" t="s">
        <v>27</v>
      </c>
      <c r="V36" s="242" t="str">
        <f>IF((V15-V16+V35)=0,"",(V33-V34)/(V15-V16+V35))</f>
        <v/>
      </c>
      <c r="W36" s="243" t="str">
        <f>IF((W15-W16+W35)=0,"",(W33-W34)/(W15-W16+W35))</f>
        <v/>
      </c>
      <c r="X36" s="244" t="str">
        <f>IF((X15-X16+X35)=0,"",(X33-X34)/(X15-X16+X35))</f>
        <v/>
      </c>
      <c r="Y36" s="245" t="s">
        <v>27</v>
      </c>
      <c r="Z36" s="246" t="s">
        <v>27</v>
      </c>
      <c r="AA36" s="247" t="s">
        <v>27</v>
      </c>
      <c r="AB36" s="242">
        <f>IF((AB15-AB16+AB35)=0,"",(AB33-AB34)/(AB15-AB16+AB35))</f>
        <v>10.025981607608047</v>
      </c>
      <c r="AC36" s="243">
        <f>IF((AC15-AC16+AC35)=0,"",(AC33-AC34)/(AC15-AC16+AC35))</f>
        <v>10.532601962491809</v>
      </c>
      <c r="AD36" s="244">
        <f>IF((AD15-AD16+AD35)=0,"",(AD33-AD34)/(AD15-AD16+AD35))</f>
        <v>8.8482552800734613</v>
      </c>
      <c r="AE36" s="245" t="s">
        <v>27</v>
      </c>
      <c r="AF36" s="246" t="s">
        <v>27</v>
      </c>
      <c r="AG36" s="247" t="s">
        <v>27</v>
      </c>
      <c r="AH36" s="242" t="str">
        <f>IF((AH15-AH16+AH35)=0,"",(AH33-AH34)/(AH15-AH16+AH35))</f>
        <v/>
      </c>
      <c r="AI36" s="243" t="str">
        <f>IF((AI15-AI16+AI35)=0,"",(AI33-AI34)/(AI15-AI16+AI35))</f>
        <v/>
      </c>
      <c r="AJ36" s="244" t="str">
        <f>IF((AJ15-AJ16+AJ35)=0,"",(AJ33-AJ34)/(AJ15-AJ16+AJ35))</f>
        <v/>
      </c>
      <c r="AK36" s="245" t="s">
        <v>27</v>
      </c>
      <c r="AL36" s="246" t="s">
        <v>27</v>
      </c>
      <c r="AM36" s="247" t="s">
        <v>27</v>
      </c>
      <c r="AN36" s="242">
        <f>IF((AN15-AN16+AN35)=0,"",(AN33-AN34)/(AN15-AN16+AN35))</f>
        <v>10.025981607608047</v>
      </c>
      <c r="AO36" s="243">
        <f>IF((AO15-AO16+AO35)=0,"",(AO33-AO34)/(AO15-AO16+AO35))</f>
        <v>10.532601962491809</v>
      </c>
      <c r="AP36" s="244">
        <f>IF((AP15-AP16+AP35)=0,"",(AP33-AP34)/(AP15-AP16+AP35))</f>
        <v>8.8482552800734613</v>
      </c>
      <c r="AQ36" s="245" t="s">
        <v>27</v>
      </c>
      <c r="AR36" s="246" t="s">
        <v>27</v>
      </c>
      <c r="AS36" s="247" t="s">
        <v>27</v>
      </c>
    </row>
    <row r="37" spans="1:46" s="254" customFormat="1" ht="21.75" customHeight="1" x14ac:dyDescent="0.2">
      <c r="A37" s="251" t="s">
        <v>93</v>
      </c>
      <c r="B37" s="252" t="s">
        <v>94</v>
      </c>
      <c r="C37" s="253"/>
    </row>
    <row r="38" spans="1:46" s="254" customFormat="1" ht="15" x14ac:dyDescent="0.2">
      <c r="A38" s="251" t="s">
        <v>95</v>
      </c>
      <c r="B38" s="252" t="s">
        <v>96</v>
      </c>
      <c r="C38" s="252"/>
    </row>
    <row r="39" spans="1:46" s="254" customFormat="1" ht="15" x14ac:dyDescent="0.2">
      <c r="A39" s="251" t="s">
        <v>97</v>
      </c>
      <c r="B39" s="252" t="s">
        <v>98</v>
      </c>
      <c r="C39" s="252"/>
    </row>
    <row r="40" spans="1:46" s="254" customFormat="1" ht="15" x14ac:dyDescent="0.2">
      <c r="A40" s="251" t="s">
        <v>99</v>
      </c>
      <c r="B40" s="252" t="s">
        <v>100</v>
      </c>
      <c r="C40" s="252"/>
    </row>
    <row r="41" spans="1:46" s="254" customFormat="1" ht="15" x14ac:dyDescent="0.2">
      <c r="A41" s="251" t="s">
        <v>101</v>
      </c>
      <c r="B41" s="255" t="s">
        <v>102</v>
      </c>
      <c r="C41" s="252"/>
    </row>
    <row r="42" spans="1:46" s="260" customFormat="1" ht="15.6" x14ac:dyDescent="0.3">
      <c r="A42" s="256"/>
      <c r="B42" s="257"/>
      <c r="C42" s="257"/>
      <c r="D42" s="258"/>
      <c r="E42" s="259"/>
      <c r="F42" s="259"/>
      <c r="G42" s="259"/>
      <c r="H42" s="259"/>
      <c r="I42" s="259"/>
    </row>
    <row r="43" spans="1:46" ht="19.5" customHeight="1" x14ac:dyDescent="0.25">
      <c r="B43" s="261" t="s">
        <v>103</v>
      </c>
      <c r="AT43" s="179"/>
    </row>
    <row r="44" spans="1:46" ht="18.75" customHeight="1" x14ac:dyDescent="0.3">
      <c r="B44" s="262"/>
      <c r="AT44" s="179"/>
    </row>
    <row r="45" spans="1:46" x14ac:dyDescent="0.25">
      <c r="B45" s="263" t="s">
        <v>104</v>
      </c>
      <c r="AT45" s="179"/>
    </row>
  </sheetData>
  <mergeCells count="27">
    <mergeCell ref="AN5:AS5"/>
    <mergeCell ref="A2:I2"/>
    <mergeCell ref="A3:I3"/>
    <mergeCell ref="A4:I4"/>
    <mergeCell ref="A5:A7"/>
    <mergeCell ref="B5:B7"/>
    <mergeCell ref="C5:C7"/>
    <mergeCell ref="D5:I5"/>
    <mergeCell ref="D6:F6"/>
    <mergeCell ref="G6:I6"/>
    <mergeCell ref="J5:O5"/>
    <mergeCell ref="P5:U5"/>
    <mergeCell ref="V5:AA5"/>
    <mergeCell ref="AB5:AG5"/>
    <mergeCell ref="AH5:AM5"/>
    <mergeCell ref="AQ6:AS6"/>
    <mergeCell ref="J6:L6"/>
    <mergeCell ref="M6:O6"/>
    <mergeCell ref="P6:R6"/>
    <mergeCell ref="S6:U6"/>
    <mergeCell ref="V6:X6"/>
    <mergeCell ref="Y6:AA6"/>
    <mergeCell ref="AB6:AD6"/>
    <mergeCell ref="AE6:AG6"/>
    <mergeCell ref="AH6:AJ6"/>
    <mergeCell ref="AK6:AM6"/>
    <mergeCell ref="AN6:AP6"/>
  </mergeCells>
  <pageMargins left="0.19685039370078741" right="0" top="0.19685039370078741" bottom="0" header="0.19685039370078741" footer="0"/>
  <pageSetup paperSize="9" scale="6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1.8</vt:lpstr>
      <vt:lpstr>'Форма 1.8'!Область_печати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</dc:creator>
  <cp:lastModifiedBy>Гончаров Николай Николаевич</cp:lastModifiedBy>
  <dcterms:created xsi:type="dcterms:W3CDTF">2016-07-07T08:28:58Z</dcterms:created>
  <dcterms:modified xsi:type="dcterms:W3CDTF">2016-10-10T23:46:57Z</dcterms:modified>
</cp:coreProperties>
</file>