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C:\Users\Домашний\Desktop\"/>
    </mc:Choice>
  </mc:AlternateContent>
  <bookViews>
    <workbookView xWindow="0" yWindow="0" windowWidth="28800" windowHeight="12255"/>
  </bookViews>
  <sheets>
    <sheet name="Накопительная ведомость" sheetId="1" r:id="rId1"/>
  </sheets>
  <definedNames>
    <definedName name="__IntlFixup" hidden="1">TRUE</definedName>
    <definedName name="_xlnm._FilterDatabase" localSheetId="0" hidden="1">'Накопительная ведомость'!$A$4:$P$36</definedName>
    <definedName name="d" hidden="1">{"Счет",#N/A,FALSE,"0710 (2)"}</definedName>
    <definedName name="s" hidden="1">{"Накладная",#N/A,FALSE,"0710 (2)"}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10" i="1"/>
  <c r="O11" i="1"/>
  <c r="O13" i="1"/>
  <c r="O14" i="1"/>
  <c r="O15" i="1"/>
  <c r="O16" i="1"/>
  <c r="O17" i="1"/>
  <c r="O18" i="1"/>
  <c r="O19" i="1"/>
  <c r="O21" i="1"/>
  <c r="O22" i="1"/>
  <c r="O23" i="1"/>
  <c r="O24" i="1"/>
  <c r="O25" i="1"/>
  <c r="O26" i="1"/>
  <c r="O27" i="1"/>
  <c r="O28" i="1"/>
  <c r="O31" i="1"/>
  <c r="O33" i="1"/>
  <c r="O34" i="1"/>
  <c r="O35" i="1"/>
  <c r="F29" i="1" l="1"/>
  <c r="E35" i="1"/>
  <c r="L35" i="1" s="1"/>
  <c r="E34" i="1"/>
  <c r="P34" i="1" s="1"/>
  <c r="E33" i="1"/>
  <c r="H33" i="1" s="1"/>
  <c r="J31" i="1"/>
  <c r="E31" i="1"/>
  <c r="N31" i="1" s="1"/>
  <c r="N10" i="1"/>
  <c r="N16" i="1"/>
  <c r="N24" i="1"/>
  <c r="L9" i="1"/>
  <c r="L15" i="1"/>
  <c r="L21" i="1"/>
  <c r="L28" i="1"/>
  <c r="J14" i="1"/>
  <c r="J19" i="1"/>
  <c r="J27" i="1"/>
  <c r="H9" i="1"/>
  <c r="H11" i="1"/>
  <c r="H18" i="1"/>
  <c r="H21" i="1"/>
  <c r="H25" i="1"/>
  <c r="P10" i="1"/>
  <c r="P14" i="1"/>
  <c r="P16" i="1"/>
  <c r="P24" i="1"/>
  <c r="P27" i="1"/>
  <c r="O7" i="1"/>
  <c r="E9" i="1"/>
  <c r="J9" i="1" s="1"/>
  <c r="E10" i="1"/>
  <c r="L10" i="1" s="1"/>
  <c r="E11" i="1"/>
  <c r="N11" i="1" s="1"/>
  <c r="E13" i="1"/>
  <c r="P13" i="1" s="1"/>
  <c r="E14" i="1"/>
  <c r="H14" i="1" s="1"/>
  <c r="E15" i="1"/>
  <c r="J15" i="1" s="1"/>
  <c r="E16" i="1"/>
  <c r="L16" i="1" s="1"/>
  <c r="E17" i="1"/>
  <c r="P17" i="1" s="1"/>
  <c r="E18" i="1"/>
  <c r="N18" i="1" s="1"/>
  <c r="E19" i="1"/>
  <c r="H19" i="1" s="1"/>
  <c r="E21" i="1"/>
  <c r="J21" i="1" s="1"/>
  <c r="E22" i="1"/>
  <c r="P22" i="1" s="1"/>
  <c r="E23" i="1"/>
  <c r="N23" i="1" s="1"/>
  <c r="E24" i="1"/>
  <c r="L24" i="1" s="1"/>
  <c r="E25" i="1"/>
  <c r="N25" i="1" s="1"/>
  <c r="E26" i="1"/>
  <c r="P26" i="1" s="1"/>
  <c r="E27" i="1"/>
  <c r="H27" i="1" s="1"/>
  <c r="E28" i="1"/>
  <c r="J28" i="1" s="1"/>
  <c r="E7" i="1"/>
  <c r="F5" i="1"/>
  <c r="P7" i="1" l="1"/>
  <c r="P28" i="1"/>
  <c r="P21" i="1"/>
  <c r="P15" i="1"/>
  <c r="P9" i="1"/>
  <c r="H24" i="1"/>
  <c r="H16" i="1"/>
  <c r="H10" i="1"/>
  <c r="J25" i="1"/>
  <c r="J18" i="1"/>
  <c r="J11" i="1"/>
  <c r="L27" i="1"/>
  <c r="L19" i="1"/>
  <c r="L14" i="1"/>
  <c r="N28" i="1"/>
  <c r="N21" i="1"/>
  <c r="N15" i="1"/>
  <c r="N9" i="1"/>
  <c r="L31" i="1"/>
  <c r="F36" i="1"/>
  <c r="C40" i="1"/>
  <c r="C44" i="1" s="1"/>
  <c r="H28" i="1"/>
  <c r="H15" i="1"/>
  <c r="J24" i="1"/>
  <c r="J16" i="1"/>
  <c r="J10" i="1"/>
  <c r="L25" i="1"/>
  <c r="L18" i="1"/>
  <c r="L11" i="1"/>
  <c r="N27" i="1"/>
  <c r="N19" i="1"/>
  <c r="N14" i="1"/>
  <c r="P19" i="1"/>
  <c r="P25" i="1"/>
  <c r="P18" i="1"/>
  <c r="P11" i="1"/>
  <c r="H31" i="1"/>
  <c r="H23" i="1"/>
  <c r="L23" i="1"/>
  <c r="P23" i="1"/>
  <c r="J23" i="1"/>
  <c r="P33" i="1"/>
  <c r="J33" i="1"/>
  <c r="J29" i="1" s="1"/>
  <c r="L33" i="1"/>
  <c r="L34" i="1"/>
  <c r="H7" i="1"/>
  <c r="H26" i="1"/>
  <c r="H22" i="1"/>
  <c r="H17" i="1"/>
  <c r="H13" i="1"/>
  <c r="J7" i="1"/>
  <c r="J26" i="1"/>
  <c r="J22" i="1"/>
  <c r="J17" i="1"/>
  <c r="J13" i="1"/>
  <c r="L7" i="1"/>
  <c r="L26" i="1"/>
  <c r="L22" i="1"/>
  <c r="L17" i="1"/>
  <c r="L13" i="1"/>
  <c r="N7" i="1"/>
  <c r="N26" i="1"/>
  <c r="N22" i="1"/>
  <c r="N17" i="1"/>
  <c r="N13" i="1"/>
  <c r="P31" i="1"/>
  <c r="N35" i="1"/>
  <c r="N34" i="1"/>
  <c r="H35" i="1"/>
  <c r="N33" i="1"/>
  <c r="H34" i="1"/>
  <c r="J35" i="1"/>
  <c r="P35" i="1"/>
  <c r="J34" i="1"/>
  <c r="H29" i="1" l="1"/>
  <c r="L29" i="1"/>
  <c r="N29" i="1"/>
  <c r="P29" i="1"/>
  <c r="N5" i="1" l="1"/>
  <c r="J5" i="1"/>
  <c r="H5" i="1" l="1"/>
  <c r="C41" i="1" l="1"/>
  <c r="L5" i="1"/>
  <c r="P5" i="1" s="1"/>
  <c r="C43" i="1" s="1"/>
</calcChain>
</file>

<file path=xl/sharedStrings.xml><?xml version="1.0" encoding="utf-8"?>
<sst xmlns="http://schemas.openxmlformats.org/spreadsheetml/2006/main" count="113" uniqueCount="59">
  <si>
    <t>Ед.  изм.</t>
  </si>
  <si>
    <t>Помещение № 201</t>
  </si>
  <si>
    <t>Плинтус</t>
  </si>
  <si>
    <t>п.м.</t>
  </si>
  <si>
    <t>Помещение № 202-203</t>
  </si>
  <si>
    <t xml:space="preserve">Стеновые панели </t>
  </si>
  <si>
    <t>кв.м.</t>
  </si>
  <si>
    <t>Дверной блок</t>
  </si>
  <si>
    <t>шт.</t>
  </si>
  <si>
    <t>Помещение №204</t>
  </si>
  <si>
    <t>Радиаторные экраны</t>
  </si>
  <si>
    <t>Обустройство 2-х оконных откосов</t>
  </si>
  <si>
    <t>Шкаф</t>
  </si>
  <si>
    <t>Стеновая панель</t>
  </si>
  <si>
    <t>Подоконник</t>
  </si>
  <si>
    <t>Зеркала</t>
  </si>
  <si>
    <t>Консоли</t>
  </si>
  <si>
    <t>Помещение №205</t>
  </si>
  <si>
    <t>Обустройство 1-го оконного откоса</t>
  </si>
  <si>
    <t>Количество</t>
  </si>
  <si>
    <t>Сумма</t>
  </si>
  <si>
    <t>Реализация с 15.08.2016</t>
  </si>
  <si>
    <t>Реализация с 29.08.2016</t>
  </si>
  <si>
    <t>Реализация 15.09.2016</t>
  </si>
  <si>
    <t>Реализация 22.09.2016</t>
  </si>
  <si>
    <t>Договор №15046 от 01.01.2015</t>
  </si>
  <si>
    <t>Цена за ед.изм.</t>
  </si>
  <si>
    <t>Номенклатура</t>
  </si>
  <si>
    <t>№ по ДП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</si>
  <si>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</si>
  <si>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</si>
  <si>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</si>
  <si>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</si>
  <si>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</si>
  <si>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</si>
  <si>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</si>
  <si>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</si>
  <si>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</si>
  <si>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</si>
  <si>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</si>
  <si>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</si>
  <si>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</si>
  <si>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</si>
  <si>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</si>
  <si>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</si>
  <si>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</si>
  <si>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</si>
  <si>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</si>
  <si>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Договор №15047 от 01.05.2015</t>
  </si>
  <si>
    <t>Итого общая стоимость с учетом НДС 18%</t>
  </si>
  <si>
    <t>Накопительная ведомость по проекту Сокольники</t>
  </si>
  <si>
    <t>Общая стоимость с учетом НДС 18%</t>
  </si>
  <si>
    <t>Остаток по реализации</t>
  </si>
  <si>
    <t>Итого по проекту</t>
  </si>
  <si>
    <t>Выполнено</t>
  </si>
  <si>
    <t>Оплачено</t>
  </si>
  <si>
    <t>Остаток выполнения</t>
  </si>
  <si>
    <t>Остаток оплаты</t>
  </si>
  <si>
    <t>Сумма берется из документов: платежное поручение входящее и корректировока долга и расходный кассовый ордер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</si>
</sst>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-* #,##0.00\ &quot;руб.&quot;_-;\-* #,##0.00\ &quot;руб.&quot;_-;_-* &quot;-&quot;??\ &quot;руб.&quot;_-;_-@_-"/>
    <numFmt numFmtId="166" formatCode="#,##0.00&quot;р.&quot;"/>
  </numFmts>
  <fonts count="10">
    <font>
      <sz val="11"/>
      <color theme="1"/>
      <name val="GOST type B"/>
      <family val="2"/>
      <charset val="204"/>
    </font>
    <font>
      <sz val="10"/>
      <name val="MS Sans Serif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GOST type B"/>
      <family val="2"/>
      <charset val="204"/>
    </font>
    <font>
      <sz val="14"/>
      <color theme="1"/>
      <name val="GOST type B"/>
      <family val="2"/>
      <charset val="204"/>
    </font>
    <font>
      <i/>
      <sz val="14"/>
      <name val="GOST type B"/>
      <family val="2"/>
      <charset val="204"/>
    </font>
    <font>
      <b/>
      <i/>
      <sz val="14"/>
      <name val="GOST type B"/>
      <family val="2"/>
      <charset val="204"/>
    </font>
    <font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name val="GOST type B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0" fontId="3" fillId="0" borderId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65" fontId="4" fillId="0" borderId="0" xfId="1" applyFont="1"/>
    <xf numFmtId="166" fontId="5" fillId="0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65" fontId="5" fillId="3" borderId="1" xfId="1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/>
    <xf numFmtId="0" fontId="4" fillId="3" borderId="1" xfId="0" applyNumberFormat="1" applyFont="1" applyFill="1" applyBorder="1"/>
    <xf numFmtId="166" fontId="4" fillId="0" borderId="1" xfId="0" applyNumberFormat="1" applyFont="1" applyFill="1" applyBorder="1"/>
    <xf numFmtId="0" fontId="4" fillId="0" borderId="0" xfId="0" applyNumberFormat="1" applyFont="1"/>
    <xf numFmtId="0" fontId="4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 applyProtection="1">
      <alignment vertical="center" wrapText="1"/>
    </xf>
    <xf numFmtId="165" fontId="6" fillId="0" borderId="1" xfId="1" applyFont="1" applyFill="1" applyBorder="1" applyAlignment="1">
      <alignment horizontal="right" vertical="center"/>
    </xf>
    <xf numFmtId="166" fontId="4" fillId="3" borderId="1" xfId="0" applyNumberFormat="1" applyFont="1" applyFill="1" applyBorder="1"/>
    <xf numFmtId="49" fontId="5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5" fillId="3" borderId="1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/>
    <xf numFmtId="164" fontId="4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right" vertical="center"/>
    </xf>
    <xf numFmtId="4" fontId="2" fillId="2" borderId="1" xfId="2" applyNumberFormat="1" applyFont="1" applyFill="1" applyBorder="1" applyAlignment="1" applyProtection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left" vertical="center" wrapText="1"/>
    </xf>
    <xf numFmtId="49" fontId="2" fillId="2" borderId="1" xfId="2" applyNumberFormat="1" applyFont="1" applyFill="1" applyBorder="1" applyAlignment="1" applyProtection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3" xfId="3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topLeftCell="A7" zoomScale="70" zoomScaleNormal="70" workbookViewId="0">
      <selection activeCell="E43" sqref="E43"/>
    </sheetView>
  </sheetViews>
  <sheetFormatPr defaultColWidth="8.625" defaultRowHeight="18"/>
  <cols>
    <col min="1" max="1" width="9.625" style="1" customWidth="1"/>
    <col min="2" max="2" width="58.375" style="1" customWidth="1"/>
    <col min="3" max="3" width="15.5" style="1" customWidth="1"/>
    <col min="4" max="4" width="11.125" style="1" customWidth="1"/>
    <col min="5" max="5" width="18.25" style="5" customWidth="1"/>
    <col min="6" max="6" width="24.75" style="1" customWidth="1"/>
    <col min="7" max="7" width="17.375" style="1" customWidth="1"/>
    <col min="8" max="8" width="18.5" style="1" customWidth="1"/>
    <col min="9" max="14" width="19.75" style="1" customWidth="1"/>
    <col min="15" max="15" width="19.75" style="15" customWidth="1"/>
    <col min="16" max="16" width="20.625" style="1" bestFit="1" customWidth="1"/>
    <col min="17" max="16384" width="8.625" style="2"/>
  </cols>
  <sheetData>
    <row r="1" spans="1:16" ht="26.25">
      <c r="A1" s="28" t="s">
        <v>50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3" spans="1:16" ht="29.25" customHeight="1">
      <c r="A3" s="35" t="s">
        <v>28</v>
      </c>
      <c r="B3" s="33" t="s">
        <v>27</v>
      </c>
      <c r="C3" s="33" t="s">
        <v>19</v>
      </c>
      <c r="D3" s="33" t="s">
        <v>0</v>
      </c>
      <c r="E3" s="32" t="s">
        <v>26</v>
      </c>
      <c r="F3" s="33" t="s">
        <v>51</v>
      </c>
      <c r="G3" s="29" t="s">
        <v>21</v>
      </c>
      <c r="H3" s="29"/>
      <c r="I3" s="29" t="s">
        <v>22</v>
      </c>
      <c r="J3" s="29"/>
      <c r="K3" s="29" t="s">
        <v>23</v>
      </c>
      <c r="L3" s="29"/>
      <c r="M3" s="29" t="s">
        <v>24</v>
      </c>
      <c r="N3" s="29"/>
      <c r="O3" s="29" t="s">
        <v>52</v>
      </c>
      <c r="P3" s="29"/>
    </row>
    <row r="4" spans="1:16" ht="18.75">
      <c r="A4" s="35"/>
      <c r="B4" s="33"/>
      <c r="C4" s="33"/>
      <c r="D4" s="33"/>
      <c r="E4" s="32"/>
      <c r="F4" s="33"/>
      <c r="G4" s="11" t="s">
        <v>19</v>
      </c>
      <c r="H4" s="11" t="s">
        <v>20</v>
      </c>
      <c r="I4" s="11" t="s">
        <v>19</v>
      </c>
      <c r="J4" s="11" t="s">
        <v>20</v>
      </c>
      <c r="K4" s="11" t="s">
        <v>19</v>
      </c>
      <c r="L4" s="11" t="s">
        <v>20</v>
      </c>
      <c r="M4" s="11" t="s">
        <v>19</v>
      </c>
      <c r="N4" s="11" t="s">
        <v>20</v>
      </c>
      <c r="O4" s="17" t="s">
        <v>19</v>
      </c>
      <c r="P4" s="11" t="s">
        <v>20</v>
      </c>
    </row>
    <row r="5" spans="1:16" s="16" customFormat="1" ht="22.5">
      <c r="A5" s="34" t="s">
        <v>25</v>
      </c>
      <c r="B5" s="34"/>
      <c r="C5" s="34"/>
      <c r="D5" s="34"/>
      <c r="E5" s="34"/>
      <c r="F5" s="25">
        <f>SUM(F6:F28)</f>
        <v>4427396.6500000004</v>
      </c>
      <c r="G5" s="18"/>
      <c r="H5" s="25">
        <f>SUM(H6:H28)</f>
        <v>1018605.1799999999</v>
      </c>
      <c r="I5" s="18"/>
      <c r="J5" s="25">
        <f>SUM(J6:J28)</f>
        <v>713933.99999999988</v>
      </c>
      <c r="K5" s="18"/>
      <c r="L5" s="25">
        <f>SUM(L6:L28)</f>
        <v>0</v>
      </c>
      <c r="M5" s="18"/>
      <c r="N5" s="25">
        <f>SUM(N6:N28)</f>
        <v>1025099.9999999999</v>
      </c>
      <c r="O5" s="18"/>
      <c r="P5" s="25">
        <f>F5-H5-J5-L5-N5</f>
        <v>1669757.4700000007</v>
      </c>
    </row>
    <row r="6" spans="1:16" s="16" customFormat="1" ht="18.75">
      <c r="A6" s="21"/>
      <c r="B6" s="7" t="s">
        <v>1</v>
      </c>
      <c r="C6" s="7"/>
      <c r="D6" s="8"/>
      <c r="E6" s="9"/>
      <c r="F6" s="23"/>
      <c r="G6" s="13"/>
      <c r="H6" s="10"/>
      <c r="I6" s="10"/>
      <c r="J6" s="10"/>
      <c r="K6" s="10"/>
      <c r="L6" s="10"/>
      <c r="M6" s="10"/>
      <c r="N6" s="10"/>
      <c r="O6" s="13"/>
      <c r="P6" s="10"/>
    </row>
    <row r="7" spans="1:16" s="16" customFormat="1" ht="18.75">
      <c r="A7" s="22" t="s">
        <v>29</v>
      </c>
      <c r="B7" s="4" t="s">
        <v>2</v>
      </c>
      <c r="C7" s="4">
        <v>25</v>
      </c>
      <c r="D7" s="3" t="s">
        <v>3</v>
      </c>
      <c r="E7" s="6">
        <f>F7/C7</f>
        <v>2527.1999999999998</v>
      </c>
      <c r="F7" s="24">
        <v>63180</v>
      </c>
      <c r="G7" s="12"/>
      <c r="H7" s="14">
        <f>$E7*G7</f>
        <v>0</v>
      </c>
      <c r="I7" s="12"/>
      <c r="J7" s="14">
        <f>$E7*I7</f>
        <v>0</v>
      </c>
      <c r="K7" s="12"/>
      <c r="L7" s="14">
        <f>$E7*K7</f>
        <v>0</v>
      </c>
      <c r="M7" s="12"/>
      <c r="N7" s="14">
        <f>$E7*M7</f>
        <v>0</v>
      </c>
      <c r="O7" s="12">
        <f>C7-G7-I7-K7-M7</f>
        <v>25</v>
      </c>
      <c r="P7" s="14">
        <f>$E7*O7</f>
        <v>63179.999999999993</v>
      </c>
    </row>
    <row r="8" spans="1:16" s="16" customFormat="1" ht="18.75">
      <c r="A8" s="21"/>
      <c r="B8" s="7" t="s">
        <v>4</v>
      </c>
      <c r="C8" s="7"/>
      <c r="D8" s="8"/>
      <c r="E8" s="9"/>
      <c r="F8" s="23"/>
      <c r="G8" s="13"/>
      <c r="H8" s="20"/>
      <c r="I8" s="13"/>
      <c r="J8" s="20"/>
      <c r="K8" s="13"/>
      <c r="L8" s="20"/>
      <c r="M8" s="13"/>
      <c r="N8" s="20"/>
      <c r="O8" s="13"/>
      <c r="P8" s="20"/>
    </row>
    <row r="9" spans="1:16" s="16" customFormat="1" ht="18.75">
      <c r="A9" s="22" t="s">
        <v>30</v>
      </c>
      <c r="B9" s="4" t="s">
        <v>5</v>
      </c>
      <c r="C9" s="4">
        <v>29.524000000000001</v>
      </c>
      <c r="D9" s="3" t="s">
        <v>6</v>
      </c>
      <c r="E9" s="6">
        <f t="shared" ref="E9:E28" si="0">F9/C9</f>
        <v>42119.999999999993</v>
      </c>
      <c r="F9" s="24">
        <v>1243550.8799999999</v>
      </c>
      <c r="G9" s="12"/>
      <c r="H9" s="14">
        <f t="shared" ref="H9:H35" si="1">$E9*G9</f>
        <v>0</v>
      </c>
      <c r="I9" s="12">
        <v>10.5</v>
      </c>
      <c r="J9" s="14">
        <f t="shared" ref="J9:J35" si="2">$E9*I9</f>
        <v>442259.99999999994</v>
      </c>
      <c r="K9" s="12"/>
      <c r="L9" s="14">
        <f t="shared" ref="L9:L35" si="3">$E9*K9</f>
        <v>0</v>
      </c>
      <c r="M9" s="12">
        <v>15</v>
      </c>
      <c r="N9" s="14">
        <f t="shared" ref="N9:N35" si="4">$E9*M9</f>
        <v>631799.99999999988</v>
      </c>
      <c r="O9" s="12">
        <f t="shared" ref="O9:O28" si="5">C9-G9-I9-K9-M9</f>
        <v>4.0240000000000009</v>
      </c>
      <c r="P9" s="14">
        <f t="shared" ref="P9:P35" si="6">$E9*O9</f>
        <v>169490.88</v>
      </c>
    </row>
    <row r="10" spans="1:16" s="16" customFormat="1" ht="18.75">
      <c r="A10" s="22" t="s">
        <v>31</v>
      </c>
      <c r="B10" s="4" t="s">
        <v>2</v>
      </c>
      <c r="C10" s="4">
        <v>12.2</v>
      </c>
      <c r="D10" s="3" t="s">
        <v>3</v>
      </c>
      <c r="E10" s="6">
        <f t="shared" si="0"/>
        <v>2527.1999999999998</v>
      </c>
      <c r="F10" s="24">
        <v>30831.839999999997</v>
      </c>
      <c r="G10" s="12"/>
      <c r="H10" s="14">
        <f t="shared" si="1"/>
        <v>0</v>
      </c>
      <c r="I10" s="12"/>
      <c r="J10" s="14">
        <f t="shared" si="2"/>
        <v>0</v>
      </c>
      <c r="K10" s="12"/>
      <c r="L10" s="14">
        <f t="shared" si="3"/>
        <v>0</v>
      </c>
      <c r="M10" s="12"/>
      <c r="N10" s="14">
        <f t="shared" si="4"/>
        <v>0</v>
      </c>
      <c r="O10" s="12">
        <f t="shared" si="5"/>
        <v>12.2</v>
      </c>
      <c r="P10" s="14">
        <f t="shared" si="6"/>
        <v>30831.839999999997</v>
      </c>
    </row>
    <row r="11" spans="1:16" s="16" customFormat="1" ht="18.75">
      <c r="A11" s="22" t="s">
        <v>32</v>
      </c>
      <c r="B11" s="4" t="s">
        <v>7</v>
      </c>
      <c r="C11" s="4">
        <v>3</v>
      </c>
      <c r="D11" s="3" t="s">
        <v>8</v>
      </c>
      <c r="E11" s="6">
        <f t="shared" si="0"/>
        <v>88515.179999999978</v>
      </c>
      <c r="F11" s="24">
        <v>265545.53999999992</v>
      </c>
      <c r="G11" s="12">
        <v>1</v>
      </c>
      <c r="H11" s="14">
        <f t="shared" si="1"/>
        <v>88515.179999999978</v>
      </c>
      <c r="I11" s="12"/>
      <c r="J11" s="14">
        <f t="shared" si="2"/>
        <v>0</v>
      </c>
      <c r="K11" s="12"/>
      <c r="L11" s="14">
        <f t="shared" si="3"/>
        <v>0</v>
      </c>
      <c r="M11" s="12"/>
      <c r="N11" s="14">
        <f t="shared" si="4"/>
        <v>0</v>
      </c>
      <c r="O11" s="12">
        <f t="shared" si="5"/>
        <v>2</v>
      </c>
      <c r="P11" s="14">
        <f t="shared" si="6"/>
        <v>177030.35999999996</v>
      </c>
    </row>
    <row r="12" spans="1:16" s="16" customFormat="1" ht="18.75">
      <c r="A12" s="21"/>
      <c r="B12" s="7" t="s">
        <v>9</v>
      </c>
      <c r="C12" s="7"/>
      <c r="D12" s="8"/>
      <c r="E12" s="9"/>
      <c r="F12" s="23"/>
      <c r="G12" s="13"/>
      <c r="H12" s="20"/>
      <c r="I12" s="13"/>
      <c r="J12" s="20"/>
      <c r="K12" s="13"/>
      <c r="L12" s="20"/>
      <c r="M12" s="13"/>
      <c r="N12" s="20"/>
      <c r="O12" s="13"/>
      <c r="P12" s="20"/>
    </row>
    <row r="13" spans="1:16" s="16" customFormat="1" ht="18.75">
      <c r="A13" s="22" t="s">
        <v>33</v>
      </c>
      <c r="B13" s="4" t="s">
        <v>10</v>
      </c>
      <c r="C13" s="4">
        <v>2</v>
      </c>
      <c r="D13" s="3" t="s">
        <v>8</v>
      </c>
      <c r="E13" s="6">
        <f t="shared" si="0"/>
        <v>49775.30999999999</v>
      </c>
      <c r="F13" s="24">
        <v>99550.619999999981</v>
      </c>
      <c r="G13" s="12"/>
      <c r="H13" s="14">
        <f t="shared" si="1"/>
        <v>0</v>
      </c>
      <c r="I13" s="12"/>
      <c r="J13" s="14">
        <f t="shared" si="2"/>
        <v>0</v>
      </c>
      <c r="K13" s="12"/>
      <c r="L13" s="14">
        <f t="shared" si="3"/>
        <v>0</v>
      </c>
      <c r="M13" s="12"/>
      <c r="N13" s="14">
        <f t="shared" si="4"/>
        <v>0</v>
      </c>
      <c r="O13" s="12">
        <f t="shared" si="5"/>
        <v>2</v>
      </c>
      <c r="P13" s="14">
        <f t="shared" si="6"/>
        <v>99550.619999999981</v>
      </c>
    </row>
    <row r="14" spans="1:16" s="16" customFormat="1" ht="18.75">
      <c r="A14" s="22" t="s">
        <v>34</v>
      </c>
      <c r="B14" s="4" t="s">
        <v>11</v>
      </c>
      <c r="C14" s="4">
        <v>6.8150000000000004</v>
      </c>
      <c r="D14" s="3" t="s">
        <v>6</v>
      </c>
      <c r="E14" s="6">
        <f t="shared" si="0"/>
        <v>42119.999999999993</v>
      </c>
      <c r="F14" s="24">
        <v>287047.8</v>
      </c>
      <c r="G14" s="12"/>
      <c r="H14" s="14">
        <f t="shared" si="1"/>
        <v>0</v>
      </c>
      <c r="I14" s="12">
        <v>3</v>
      </c>
      <c r="J14" s="14">
        <f t="shared" si="2"/>
        <v>126359.99999999997</v>
      </c>
      <c r="K14" s="12"/>
      <c r="L14" s="14">
        <f t="shared" si="3"/>
        <v>0</v>
      </c>
      <c r="M14" s="12"/>
      <c r="N14" s="14">
        <f t="shared" si="4"/>
        <v>0</v>
      </c>
      <c r="O14" s="26">
        <f>C14-G14-I14-K14-M14</f>
        <v>3.8150000000000004</v>
      </c>
      <c r="P14" s="14">
        <f t="shared" si="6"/>
        <v>160687.79999999999</v>
      </c>
    </row>
    <row r="15" spans="1:16" s="16" customFormat="1" ht="18.75">
      <c r="A15" s="22" t="s">
        <v>35</v>
      </c>
      <c r="B15" s="4" t="s">
        <v>12</v>
      </c>
      <c r="C15" s="4">
        <v>2</v>
      </c>
      <c r="D15" s="3" t="s">
        <v>8</v>
      </c>
      <c r="E15" s="6">
        <f t="shared" si="0"/>
        <v>72657</v>
      </c>
      <c r="F15" s="24">
        <v>145314</v>
      </c>
      <c r="G15" s="12"/>
      <c r="H15" s="14">
        <f t="shared" si="1"/>
        <v>0</v>
      </c>
      <c r="I15" s="12">
        <v>2</v>
      </c>
      <c r="J15" s="14">
        <f t="shared" si="2"/>
        <v>145314</v>
      </c>
      <c r="K15" s="12"/>
      <c r="L15" s="14">
        <f t="shared" si="3"/>
        <v>0</v>
      </c>
      <c r="M15" s="12"/>
      <c r="N15" s="14">
        <f t="shared" si="4"/>
        <v>0</v>
      </c>
      <c r="O15" s="12">
        <f t="shared" si="5"/>
        <v>0</v>
      </c>
      <c r="P15" s="14">
        <f t="shared" si="6"/>
        <v>0</v>
      </c>
    </row>
    <row r="16" spans="1:16" s="16" customFormat="1" ht="35.25" customHeight="1">
      <c r="A16" s="22" t="s">
        <v>36</v>
      </c>
      <c r="B16" s="4" t="s">
        <v>13</v>
      </c>
      <c r="C16" s="4">
        <v>1</v>
      </c>
      <c r="D16" s="3" t="s">
        <v>8</v>
      </c>
      <c r="E16" s="6">
        <f t="shared" si="0"/>
        <v>151157.15999999997</v>
      </c>
      <c r="F16" s="24">
        <v>151157.15999999997</v>
      </c>
      <c r="G16" s="12"/>
      <c r="H16" s="14">
        <f t="shared" si="1"/>
        <v>0</v>
      </c>
      <c r="I16" s="12"/>
      <c r="J16" s="14">
        <f t="shared" si="2"/>
        <v>0</v>
      </c>
      <c r="K16" s="12"/>
      <c r="L16" s="14">
        <f t="shared" si="3"/>
        <v>0</v>
      </c>
      <c r="M16" s="12"/>
      <c r="N16" s="14">
        <f t="shared" si="4"/>
        <v>0</v>
      </c>
      <c r="O16" s="12">
        <f t="shared" si="5"/>
        <v>1</v>
      </c>
      <c r="P16" s="14">
        <f t="shared" si="6"/>
        <v>151157.15999999997</v>
      </c>
    </row>
    <row r="17" spans="1:16" s="16" customFormat="1" ht="29.25" customHeight="1">
      <c r="A17" s="22" t="s">
        <v>37</v>
      </c>
      <c r="B17" s="4" t="s">
        <v>14</v>
      </c>
      <c r="C17" s="4">
        <v>2</v>
      </c>
      <c r="D17" s="3" t="s">
        <v>8</v>
      </c>
      <c r="E17" s="6">
        <f t="shared" si="0"/>
        <v>34950</v>
      </c>
      <c r="F17" s="24">
        <v>69900</v>
      </c>
      <c r="G17" s="12">
        <v>1</v>
      </c>
      <c r="H17" s="14">
        <f t="shared" si="1"/>
        <v>34950</v>
      </c>
      <c r="I17" s="12"/>
      <c r="J17" s="14">
        <f t="shared" si="2"/>
        <v>0</v>
      </c>
      <c r="K17" s="12"/>
      <c r="L17" s="14">
        <f t="shared" si="3"/>
        <v>0</v>
      </c>
      <c r="M17" s="12"/>
      <c r="N17" s="14">
        <f t="shared" si="4"/>
        <v>0</v>
      </c>
      <c r="O17" s="12">
        <f t="shared" si="5"/>
        <v>1</v>
      </c>
      <c r="P17" s="14">
        <f t="shared" si="6"/>
        <v>34950</v>
      </c>
    </row>
    <row r="18" spans="1:16" s="16" customFormat="1" ht="29.25" customHeight="1">
      <c r="A18" s="22" t="s">
        <v>38</v>
      </c>
      <c r="B18" s="4" t="s">
        <v>15</v>
      </c>
      <c r="C18" s="4">
        <v>1</v>
      </c>
      <c r="D18" s="3" t="s">
        <v>8</v>
      </c>
      <c r="E18" s="6">
        <f t="shared" si="0"/>
        <v>28350</v>
      </c>
      <c r="F18" s="24">
        <v>28350</v>
      </c>
      <c r="G18" s="12"/>
      <c r="H18" s="14">
        <f t="shared" si="1"/>
        <v>0</v>
      </c>
      <c r="I18" s="12"/>
      <c r="J18" s="14">
        <f t="shared" si="2"/>
        <v>0</v>
      </c>
      <c r="K18" s="12"/>
      <c r="L18" s="14">
        <f t="shared" si="3"/>
        <v>0</v>
      </c>
      <c r="M18" s="12"/>
      <c r="N18" s="14">
        <f t="shared" si="4"/>
        <v>0</v>
      </c>
      <c r="O18" s="12">
        <f t="shared" si="5"/>
        <v>1</v>
      </c>
      <c r="P18" s="14">
        <f t="shared" si="6"/>
        <v>28350</v>
      </c>
    </row>
    <row r="19" spans="1:16" s="16" customFormat="1" ht="18.75">
      <c r="A19" s="22" t="s">
        <v>39</v>
      </c>
      <c r="B19" s="4" t="s">
        <v>16</v>
      </c>
      <c r="C19" s="4">
        <v>1</v>
      </c>
      <c r="D19" s="3" t="s">
        <v>8</v>
      </c>
      <c r="E19" s="6">
        <f t="shared" si="0"/>
        <v>166144</v>
      </c>
      <c r="F19" s="24">
        <v>166144</v>
      </c>
      <c r="G19" s="12"/>
      <c r="H19" s="14">
        <f t="shared" si="1"/>
        <v>0</v>
      </c>
      <c r="I19" s="12"/>
      <c r="J19" s="14">
        <f t="shared" si="2"/>
        <v>0</v>
      </c>
      <c r="K19" s="12"/>
      <c r="L19" s="14">
        <f t="shared" si="3"/>
        <v>0</v>
      </c>
      <c r="M19" s="12"/>
      <c r="N19" s="14">
        <f t="shared" si="4"/>
        <v>0</v>
      </c>
      <c r="O19" s="12">
        <f t="shared" si="5"/>
        <v>1</v>
      </c>
      <c r="P19" s="14">
        <f t="shared" si="6"/>
        <v>166144</v>
      </c>
    </row>
    <row r="20" spans="1:16" s="16" customFormat="1" ht="21" customHeight="1">
      <c r="A20" s="21"/>
      <c r="B20" s="7" t="s">
        <v>17</v>
      </c>
      <c r="C20" s="7"/>
      <c r="D20" s="8"/>
      <c r="E20" s="9"/>
      <c r="F20" s="23"/>
      <c r="G20" s="13"/>
      <c r="H20" s="20"/>
      <c r="I20" s="13"/>
      <c r="J20" s="20"/>
      <c r="K20" s="13"/>
      <c r="L20" s="20"/>
      <c r="M20" s="13"/>
      <c r="N20" s="20"/>
      <c r="O20" s="13"/>
      <c r="P20" s="20"/>
    </row>
    <row r="21" spans="1:16" s="16" customFormat="1" ht="18.75">
      <c r="A21" s="22" t="s">
        <v>40</v>
      </c>
      <c r="B21" s="4" t="s">
        <v>5</v>
      </c>
      <c r="C21" s="4">
        <v>15.6</v>
      </c>
      <c r="D21" s="3" t="s">
        <v>6</v>
      </c>
      <c r="E21" s="6">
        <f t="shared" si="0"/>
        <v>42120</v>
      </c>
      <c r="F21" s="24">
        <v>657072</v>
      </c>
      <c r="G21" s="12">
        <v>7</v>
      </c>
      <c r="H21" s="14">
        <f t="shared" si="1"/>
        <v>294840</v>
      </c>
      <c r="I21" s="12"/>
      <c r="J21" s="14">
        <f t="shared" si="2"/>
        <v>0</v>
      </c>
      <c r="K21" s="12"/>
      <c r="L21" s="14">
        <f t="shared" si="3"/>
        <v>0</v>
      </c>
      <c r="M21" s="12"/>
      <c r="N21" s="14">
        <f t="shared" si="4"/>
        <v>0</v>
      </c>
      <c r="O21" s="12">
        <f t="shared" si="5"/>
        <v>8.6</v>
      </c>
      <c r="P21" s="14">
        <f t="shared" si="6"/>
        <v>362232</v>
      </c>
    </row>
    <row r="22" spans="1:16" s="16" customFormat="1" ht="18.75">
      <c r="A22" s="22" t="s">
        <v>41</v>
      </c>
      <c r="B22" s="4" t="s">
        <v>2</v>
      </c>
      <c r="C22" s="4">
        <v>13</v>
      </c>
      <c r="D22" s="3" t="s">
        <v>3</v>
      </c>
      <c r="E22" s="6">
        <f t="shared" si="0"/>
        <v>2527.1999999999998</v>
      </c>
      <c r="F22" s="24">
        <v>32853.599999999999</v>
      </c>
      <c r="G22" s="12"/>
      <c r="H22" s="14">
        <f t="shared" si="1"/>
        <v>0</v>
      </c>
      <c r="I22" s="12"/>
      <c r="J22" s="14">
        <f t="shared" si="2"/>
        <v>0</v>
      </c>
      <c r="K22" s="12"/>
      <c r="L22" s="14">
        <f t="shared" si="3"/>
        <v>0</v>
      </c>
      <c r="M22" s="12"/>
      <c r="N22" s="14">
        <f t="shared" si="4"/>
        <v>0</v>
      </c>
      <c r="O22" s="12">
        <f t="shared" si="5"/>
        <v>13</v>
      </c>
      <c r="P22" s="14">
        <f t="shared" si="6"/>
        <v>32853.599999999999</v>
      </c>
    </row>
    <row r="23" spans="1:16" s="16" customFormat="1" ht="18.75">
      <c r="A23" s="22" t="s">
        <v>42</v>
      </c>
      <c r="B23" s="4" t="s">
        <v>18</v>
      </c>
      <c r="C23" s="4">
        <v>3.4049999999999998</v>
      </c>
      <c r="D23" s="3" t="s">
        <v>6</v>
      </c>
      <c r="E23" s="6">
        <f t="shared" si="0"/>
        <v>42150.925110132157</v>
      </c>
      <c r="F23" s="24">
        <v>143523.9</v>
      </c>
      <c r="G23" s="12"/>
      <c r="H23" s="14">
        <f t="shared" si="1"/>
        <v>0</v>
      </c>
      <c r="I23" s="12"/>
      <c r="J23" s="14">
        <f t="shared" si="2"/>
        <v>0</v>
      </c>
      <c r="K23" s="12"/>
      <c r="L23" s="14">
        <f t="shared" si="3"/>
        <v>0</v>
      </c>
      <c r="M23" s="12"/>
      <c r="N23" s="14">
        <f t="shared" si="4"/>
        <v>0</v>
      </c>
      <c r="O23" s="12">
        <f t="shared" si="5"/>
        <v>3.4049999999999998</v>
      </c>
      <c r="P23" s="14">
        <f t="shared" si="6"/>
        <v>143523.9</v>
      </c>
    </row>
    <row r="24" spans="1:16" s="16" customFormat="1" ht="18.75">
      <c r="A24" s="22" t="s">
        <v>43</v>
      </c>
      <c r="B24" s="4" t="s">
        <v>10</v>
      </c>
      <c r="C24" s="4">
        <v>1</v>
      </c>
      <c r="D24" s="3" t="s">
        <v>8</v>
      </c>
      <c r="E24" s="6">
        <f t="shared" si="0"/>
        <v>49775.30999999999</v>
      </c>
      <c r="F24" s="24">
        <v>49775.30999999999</v>
      </c>
      <c r="G24" s="12"/>
      <c r="H24" s="14">
        <f t="shared" si="1"/>
        <v>0</v>
      </c>
      <c r="I24" s="12"/>
      <c r="J24" s="14">
        <f t="shared" si="2"/>
        <v>0</v>
      </c>
      <c r="K24" s="12"/>
      <c r="L24" s="14">
        <f t="shared" si="3"/>
        <v>0</v>
      </c>
      <c r="M24" s="12"/>
      <c r="N24" s="14">
        <f t="shared" si="4"/>
        <v>0</v>
      </c>
      <c r="O24" s="12">
        <f t="shared" si="5"/>
        <v>1</v>
      </c>
      <c r="P24" s="14">
        <f t="shared" si="6"/>
        <v>49775.30999999999</v>
      </c>
    </row>
    <row r="25" spans="1:16" s="16" customFormat="1" ht="18.75">
      <c r="A25" s="22" t="s">
        <v>44</v>
      </c>
      <c r="B25" s="4" t="s">
        <v>12</v>
      </c>
      <c r="C25" s="4">
        <v>2</v>
      </c>
      <c r="D25" s="3" t="s">
        <v>8</v>
      </c>
      <c r="E25" s="6">
        <f t="shared" si="0"/>
        <v>144900</v>
      </c>
      <c r="F25" s="24">
        <v>289800</v>
      </c>
      <c r="G25" s="12">
        <v>1</v>
      </c>
      <c r="H25" s="14">
        <f t="shared" si="1"/>
        <v>144900</v>
      </c>
      <c r="I25" s="12"/>
      <c r="J25" s="14">
        <f t="shared" si="2"/>
        <v>0</v>
      </c>
      <c r="K25" s="12"/>
      <c r="L25" s="14">
        <f t="shared" si="3"/>
        <v>0</v>
      </c>
      <c r="M25" s="12">
        <v>1</v>
      </c>
      <c r="N25" s="14">
        <f t="shared" si="4"/>
        <v>144900</v>
      </c>
      <c r="O25" s="12">
        <f t="shared" si="5"/>
        <v>0</v>
      </c>
      <c r="P25" s="14">
        <f t="shared" si="6"/>
        <v>0</v>
      </c>
    </row>
    <row r="26" spans="1:16" s="16" customFormat="1" ht="18.75">
      <c r="A26" s="22" t="s">
        <v>45</v>
      </c>
      <c r="B26" s="4" t="s">
        <v>12</v>
      </c>
      <c r="C26" s="4">
        <v>2</v>
      </c>
      <c r="D26" s="3" t="s">
        <v>8</v>
      </c>
      <c r="E26" s="6">
        <f t="shared" si="0"/>
        <v>103499.99999999999</v>
      </c>
      <c r="F26" s="24">
        <v>206999.99999999997</v>
      </c>
      <c r="G26" s="12">
        <v>1</v>
      </c>
      <c r="H26" s="14">
        <f t="shared" si="1"/>
        <v>103499.99999999999</v>
      </c>
      <c r="I26" s="12"/>
      <c r="J26" s="14">
        <f t="shared" si="2"/>
        <v>0</v>
      </c>
      <c r="K26" s="12"/>
      <c r="L26" s="14">
        <f t="shared" si="3"/>
        <v>0</v>
      </c>
      <c r="M26" s="12">
        <v>1</v>
      </c>
      <c r="N26" s="14">
        <f t="shared" si="4"/>
        <v>103499.99999999999</v>
      </c>
      <c r="O26" s="12">
        <f t="shared" si="5"/>
        <v>0</v>
      </c>
      <c r="P26" s="14">
        <f t="shared" si="6"/>
        <v>0</v>
      </c>
    </row>
    <row r="27" spans="1:16" s="16" customFormat="1" ht="18.75">
      <c r="A27" s="22" t="s">
        <v>46</v>
      </c>
      <c r="B27" s="4" t="s">
        <v>12</v>
      </c>
      <c r="C27" s="4">
        <v>1</v>
      </c>
      <c r="D27" s="3" t="s">
        <v>8</v>
      </c>
      <c r="E27" s="6">
        <f t="shared" si="0"/>
        <v>206999.99999999997</v>
      </c>
      <c r="F27" s="24">
        <v>206999.99999999997</v>
      </c>
      <c r="G27" s="12">
        <v>1</v>
      </c>
      <c r="H27" s="14">
        <f t="shared" si="1"/>
        <v>206999.99999999997</v>
      </c>
      <c r="I27" s="12"/>
      <c r="J27" s="14">
        <f t="shared" si="2"/>
        <v>0</v>
      </c>
      <c r="K27" s="12"/>
      <c r="L27" s="14">
        <f t="shared" si="3"/>
        <v>0</v>
      </c>
      <c r="M27" s="12"/>
      <c r="N27" s="14">
        <f t="shared" si="4"/>
        <v>0</v>
      </c>
      <c r="O27" s="12">
        <f t="shared" si="5"/>
        <v>0</v>
      </c>
      <c r="P27" s="14">
        <f t="shared" si="6"/>
        <v>0</v>
      </c>
    </row>
    <row r="28" spans="1:16" s="16" customFormat="1" ht="18.75">
      <c r="A28" s="22" t="s">
        <v>47</v>
      </c>
      <c r="B28" s="4" t="s">
        <v>12</v>
      </c>
      <c r="C28" s="4">
        <v>2</v>
      </c>
      <c r="D28" s="3" t="s">
        <v>8</v>
      </c>
      <c r="E28" s="6">
        <f t="shared" si="0"/>
        <v>144900</v>
      </c>
      <c r="F28" s="24">
        <v>289800</v>
      </c>
      <c r="G28" s="12">
        <v>1</v>
      </c>
      <c r="H28" s="14">
        <f t="shared" si="1"/>
        <v>144900</v>
      </c>
      <c r="I28" s="12"/>
      <c r="J28" s="14">
        <f t="shared" si="2"/>
        <v>0</v>
      </c>
      <c r="K28" s="12"/>
      <c r="L28" s="14">
        <f t="shared" si="3"/>
        <v>0</v>
      </c>
      <c r="M28" s="12">
        <v>1</v>
      </c>
      <c r="N28" s="14">
        <f t="shared" si="4"/>
        <v>144900</v>
      </c>
      <c r="O28" s="12">
        <f t="shared" si="5"/>
        <v>0</v>
      </c>
      <c r="P28" s="14">
        <f t="shared" si="6"/>
        <v>0</v>
      </c>
    </row>
    <row r="29" spans="1:16" s="16" customFormat="1" ht="22.5">
      <c r="A29" s="34" t="s">
        <v>48</v>
      </c>
      <c r="B29" s="34"/>
      <c r="C29" s="34"/>
      <c r="D29" s="34"/>
      <c r="E29" s="34"/>
      <c r="F29" s="25">
        <f>SUM(F30:F35)</f>
        <v>1603108.2599999998</v>
      </c>
      <c r="G29" s="18"/>
      <c r="H29" s="25">
        <f>SUM(H30:H35)</f>
        <v>88515.179999999978</v>
      </c>
      <c r="I29" s="18"/>
      <c r="J29" s="25">
        <f>SUM(J30:J35)</f>
        <v>442259.99999999994</v>
      </c>
      <c r="K29" s="18"/>
      <c r="L29" s="25">
        <f>SUM(L30:L35)</f>
        <v>288837.89999999997</v>
      </c>
      <c r="M29" s="18"/>
      <c r="N29" s="25">
        <f>SUM(N30:N35)</f>
        <v>631799.99999999988</v>
      </c>
      <c r="O29" s="18"/>
      <c r="P29" s="25">
        <f>SUM(P30:P35)</f>
        <v>151695.17999999996</v>
      </c>
    </row>
    <row r="30" spans="1:16" s="16" customFormat="1" ht="18.75">
      <c r="A30" s="21"/>
      <c r="B30" s="7" t="s">
        <v>1</v>
      </c>
      <c r="C30" s="7"/>
      <c r="D30" s="8"/>
      <c r="E30" s="9"/>
      <c r="F30" s="23"/>
      <c r="G30" s="13"/>
      <c r="H30" s="10"/>
      <c r="I30" s="10"/>
      <c r="J30" s="10"/>
      <c r="K30" s="10"/>
      <c r="L30" s="10"/>
      <c r="M30" s="10"/>
      <c r="N30" s="10"/>
      <c r="O30" s="13"/>
      <c r="P30" s="10"/>
    </row>
    <row r="31" spans="1:16" s="16" customFormat="1" ht="18.75">
      <c r="A31" s="22" t="s">
        <v>29</v>
      </c>
      <c r="B31" s="4" t="s">
        <v>2</v>
      </c>
      <c r="C31" s="4">
        <v>25</v>
      </c>
      <c r="D31" s="3" t="s">
        <v>3</v>
      </c>
      <c r="E31" s="6">
        <f>F31/C31</f>
        <v>2527.1999999999998</v>
      </c>
      <c r="F31" s="24">
        <v>63180</v>
      </c>
      <c r="G31" s="12"/>
      <c r="H31" s="14">
        <f>$E31*G31</f>
        <v>0</v>
      </c>
      <c r="I31" s="12"/>
      <c r="J31" s="14">
        <f>$E31*I31</f>
        <v>0</v>
      </c>
      <c r="K31" s="12"/>
      <c r="L31" s="14">
        <f>$E31*K31</f>
        <v>0</v>
      </c>
      <c r="M31" s="12"/>
      <c r="N31" s="14">
        <f>$E31*M31</f>
        <v>0</v>
      </c>
      <c r="O31" s="12">
        <f>C31-G31-I31-K31-M31</f>
        <v>25</v>
      </c>
      <c r="P31" s="14">
        <f>$E31*O31</f>
        <v>63179.999999999993</v>
      </c>
    </row>
    <row r="32" spans="1:16" s="16" customFormat="1" ht="18.75">
      <c r="A32" s="21"/>
      <c r="B32" s="7" t="s">
        <v>4</v>
      </c>
      <c r="C32" s="7"/>
      <c r="D32" s="8"/>
      <c r="E32" s="9"/>
      <c r="F32" s="23"/>
      <c r="G32" s="13"/>
      <c r="H32" s="20"/>
      <c r="I32" s="13"/>
      <c r="J32" s="20"/>
      <c r="K32" s="13"/>
      <c r="L32" s="20"/>
      <c r="M32" s="13"/>
      <c r="N32" s="20"/>
      <c r="O32" s="13"/>
      <c r="P32" s="20"/>
    </row>
    <row r="33" spans="1:16" s="16" customFormat="1" ht="18.75">
      <c r="A33" s="22" t="s">
        <v>30</v>
      </c>
      <c r="B33" s="4" t="s">
        <v>5</v>
      </c>
      <c r="C33" s="4">
        <v>29.524000000000001</v>
      </c>
      <c r="D33" s="3" t="s">
        <v>6</v>
      </c>
      <c r="E33" s="6">
        <f t="shared" ref="E33:E35" si="7">F33/C33</f>
        <v>42119.999999999993</v>
      </c>
      <c r="F33" s="24">
        <v>1243550.8799999999</v>
      </c>
      <c r="G33" s="12"/>
      <c r="H33" s="14">
        <f t="shared" si="1"/>
        <v>0</v>
      </c>
      <c r="I33" s="12">
        <v>10.5</v>
      </c>
      <c r="J33" s="14">
        <f t="shared" si="2"/>
        <v>442259.99999999994</v>
      </c>
      <c r="K33" s="12">
        <v>4.024</v>
      </c>
      <c r="L33" s="14">
        <f t="shared" si="3"/>
        <v>169490.87999999998</v>
      </c>
      <c r="M33" s="12">
        <v>15</v>
      </c>
      <c r="N33" s="14">
        <f t="shared" si="4"/>
        <v>631799.99999999988</v>
      </c>
      <c r="O33" s="12">
        <f t="shared" ref="O33:O35" si="8">C33-G33-I33-K33-M33</f>
        <v>0</v>
      </c>
      <c r="P33" s="14">
        <f t="shared" si="6"/>
        <v>0</v>
      </c>
    </row>
    <row r="34" spans="1:16" s="16" customFormat="1" ht="18.75">
      <c r="A34" s="22" t="s">
        <v>31</v>
      </c>
      <c r="B34" s="4" t="s">
        <v>2</v>
      </c>
      <c r="C34" s="4">
        <v>12.2</v>
      </c>
      <c r="D34" s="3" t="s">
        <v>3</v>
      </c>
      <c r="E34" s="6">
        <f t="shared" si="7"/>
        <v>2527.1999999999998</v>
      </c>
      <c r="F34" s="24">
        <v>30831.839999999997</v>
      </c>
      <c r="G34" s="12"/>
      <c r="H34" s="14">
        <f t="shared" si="1"/>
        <v>0</v>
      </c>
      <c r="I34" s="12"/>
      <c r="J34" s="14">
        <f t="shared" si="2"/>
        <v>0</v>
      </c>
      <c r="K34" s="12">
        <v>12.2</v>
      </c>
      <c r="L34" s="14">
        <f t="shared" si="3"/>
        <v>30831.839999999997</v>
      </c>
      <c r="M34" s="12"/>
      <c r="N34" s="14">
        <f t="shared" si="4"/>
        <v>0</v>
      </c>
      <c r="O34" s="12">
        <f t="shared" si="8"/>
        <v>0</v>
      </c>
      <c r="P34" s="14">
        <f t="shared" si="6"/>
        <v>0</v>
      </c>
    </row>
    <row r="35" spans="1:16" s="16" customFormat="1" ht="18.75">
      <c r="A35" s="22" t="s">
        <v>32</v>
      </c>
      <c r="B35" s="4" t="s">
        <v>7</v>
      </c>
      <c r="C35" s="4">
        <v>3</v>
      </c>
      <c r="D35" s="3" t="s">
        <v>8</v>
      </c>
      <c r="E35" s="6">
        <f t="shared" si="7"/>
        <v>88515.179999999978</v>
      </c>
      <c r="F35" s="24">
        <v>265545.53999999992</v>
      </c>
      <c r="G35" s="12">
        <v>1</v>
      </c>
      <c r="H35" s="14">
        <f t="shared" si="1"/>
        <v>88515.179999999978</v>
      </c>
      <c r="I35" s="12"/>
      <c r="J35" s="14">
        <f t="shared" si="2"/>
        <v>0</v>
      </c>
      <c r="K35" s="12">
        <v>1</v>
      </c>
      <c r="L35" s="14">
        <f t="shared" si="3"/>
        <v>88515.179999999978</v>
      </c>
      <c r="M35" s="12"/>
      <c r="N35" s="14">
        <f t="shared" si="4"/>
        <v>0</v>
      </c>
      <c r="O35" s="12">
        <f t="shared" si="8"/>
        <v>1</v>
      </c>
      <c r="P35" s="14">
        <f t="shared" si="6"/>
        <v>88515.179999999978</v>
      </c>
    </row>
    <row r="36" spans="1:16" s="16" customFormat="1" ht="34.5" customHeight="1">
      <c r="A36" s="31" t="s">
        <v>49</v>
      </c>
      <c r="B36" s="31"/>
      <c r="C36" s="31"/>
      <c r="D36" s="31"/>
      <c r="E36" s="31"/>
      <c r="F36" s="19">
        <f>F5+F29</f>
        <v>6030504.9100000001</v>
      </c>
      <c r="G36" s="12"/>
      <c r="H36" s="14"/>
      <c r="I36" s="12"/>
      <c r="J36" s="14"/>
      <c r="K36" s="12"/>
      <c r="L36" s="14"/>
      <c r="M36" s="12"/>
      <c r="N36" s="14"/>
      <c r="O36" s="12"/>
      <c r="P36" s="14"/>
    </row>
    <row r="39" spans="1:16">
      <c r="B39" s="1" t="s">
        <v>53</v>
      </c>
      <c r="C39" s="30" t="s">
        <v>20</v>
      </c>
      <c r="D39" s="30"/>
    </row>
    <row r="40" spans="1:16">
      <c r="B40" s="1" t="s">
        <v>25</v>
      </c>
      <c r="C40" s="27">
        <f>F5</f>
        <v>4427396.6500000004</v>
      </c>
      <c r="D40" s="27"/>
    </row>
    <row r="41" spans="1:16">
      <c r="B41" s="1" t="s">
        <v>54</v>
      </c>
      <c r="C41" s="27">
        <f>H5+J5+L5+N5</f>
        <v>2757639.1799999997</v>
      </c>
      <c r="D41" s="27"/>
    </row>
    <row r="42" spans="1:16">
      <c r="B42" s="1" t="s">
        <v>55</v>
      </c>
      <c r="C42" s="27">
        <v>2000000</v>
      </c>
      <c r="D42" s="27"/>
      <c r="E42" s="5" t="s">
        <v>58</v>
      </c>
    </row>
    <row r="43" spans="1:16">
      <c r="B43" s="1" t="s">
        <v>56</v>
      </c>
      <c r="C43" s="27">
        <f>P5</f>
        <v>1669757.4700000007</v>
      </c>
      <c r="D43" s="27"/>
    </row>
    <row r="44" spans="1:16">
      <c r="B44" s="1" t="s">
        <v>57</v>
      </c>
      <c r="C44" s="27">
        <f>C40-C42</f>
        <v>2427396.6500000004</v>
      </c>
      <c r="D44" s="27"/>
    </row>
    <row r="45" spans="1:16">
      <c r="C45" s="27"/>
      <c r="D45" s="27"/>
    </row>
    <row r="46" spans="1:16">
      <c r="B46" s="1" t="s">
        <v>48</v>
      </c>
      <c r="C46" s="27"/>
      <c r="D46" s="27"/>
    </row>
    <row r="47" spans="1:16">
      <c r="B47" s="1" t="s">
        <v>54</v>
      </c>
      <c r="C47" s="27"/>
      <c r="D47" s="27"/>
    </row>
    <row r="48" spans="1:16">
      <c r="B48" s="1" t="s">
        <v>55</v>
      </c>
      <c r="C48" s="27"/>
      <c r="D48" s="27"/>
    </row>
    <row r="49" spans="2:4">
      <c r="B49" s="1" t="s">
        <v>56</v>
      </c>
      <c r="C49" s="27"/>
      <c r="D49" s="27"/>
    </row>
    <row r="50" spans="2:4">
      <c r="B50" s="1" t="s">
        <v>57</v>
      </c>
      <c r="C50" s="27"/>
      <c r="D50" s="27"/>
    </row>
  </sheetData>
  <autoFilter ref="A4:P36"/>
  <mergeCells count="27">
    <mergeCell ref="A1:P1"/>
    <mergeCell ref="O3:P3"/>
    <mergeCell ref="K3:L3"/>
    <mergeCell ref="M3:N3"/>
    <mergeCell ref="C39:D39"/>
    <mergeCell ref="A36:E36"/>
    <mergeCell ref="G3:H3"/>
    <mergeCell ref="I3:J3"/>
    <mergeCell ref="E3:E4"/>
    <mergeCell ref="C3:C4"/>
    <mergeCell ref="D3:D4"/>
    <mergeCell ref="A5:E5"/>
    <mergeCell ref="F3:F4"/>
    <mergeCell ref="A3:A4"/>
    <mergeCell ref="B3:B4"/>
    <mergeCell ref="A29:E29"/>
    <mergeCell ref="C40:D40"/>
    <mergeCell ref="C41:D41"/>
    <mergeCell ref="C42:D42"/>
    <mergeCell ref="C43:D43"/>
    <mergeCell ref="C44:D44"/>
    <mergeCell ref="C50:D50"/>
    <mergeCell ref="C45:D45"/>
    <mergeCell ref="C46:D46"/>
    <mergeCell ref="C47:D47"/>
    <mergeCell ref="C48:D48"/>
    <mergeCell ref="C49:D49"/>
  </mergeCells>
  <dataValidations count="1">
    <dataValidation type="list" allowBlank="1" showInputMessage="1" showErrorMessage="1" sqref="E6 E30">
      <formula1>Ед.изм.</formula1>
    </dataValidation>
  </dataValidations>
  <pageMargins left="0.11811023622047245" right="0.11811023622047245" top="0.15748031496062992" bottom="0.35433070866141736" header="0" footer="0"/>
  <pageSetup paperSize="8" scale="36" fitToHeight="40" orientation="landscape" r:id="rId1"/>
  <ignoredErrors>
    <ignoredError sqref="O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Накопительная ведомость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Салтыков Алексей Игоревич</dc:creator>
  <cp:lastModifiedBy>Домашний</cp:lastModifiedBy>
  <dcterms:created xsi:type="dcterms:W3CDTF">2017-04-07T15:33:41Z</dcterms:created>
  <dcterms:modified xsi:type="dcterms:W3CDTF">2017-04-21T08:43:40Z</dcterms:modified>
</cp:coreProperties>
</file>