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8616" tabRatio="587"/>
  </bookViews>
  <sheets>
    <sheet name="АВС" sheetId="2" r:id="rId1"/>
  </sheets>
  <definedNames>
    <definedName name="_xlnm._FilterDatabase" localSheetId="0" hidden="1">АВС!$B$12:$H$31</definedName>
  </definedNames>
  <calcPr calcId="162913"/>
</workbook>
</file>

<file path=xl/calcChain.xml><?xml version="1.0" encoding="utf-8"?>
<calcChain xmlns="http://schemas.openxmlformats.org/spreadsheetml/2006/main">
  <c r="B42" i="2" l="1"/>
  <c r="B43" i="2" s="1"/>
  <c r="B44" i="2" s="1"/>
  <c r="S14" i="2"/>
  <c r="S15" i="2"/>
  <c r="S16" i="2"/>
  <c r="S17" i="2"/>
  <c r="S18" i="2"/>
  <c r="S19" i="2"/>
  <c r="S20" i="2"/>
  <c r="S21" i="2"/>
  <c r="S22" i="2"/>
  <c r="S23" i="2"/>
  <c r="S24" i="2"/>
  <c r="S25" i="2"/>
  <c r="S26" i="2"/>
  <c r="S27" i="2"/>
  <c r="S28" i="2"/>
  <c r="S29" i="2"/>
  <c r="S30" i="2"/>
  <c r="S13" i="2"/>
  <c r="V13" i="2" s="1"/>
  <c r="R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29" i="2"/>
  <c r="R30" i="2"/>
  <c r="R13" i="2"/>
  <c r="U13" i="2" s="1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30" i="2"/>
  <c r="Q13" i="2"/>
  <c r="T13" i="2" s="1"/>
  <c r="T14" i="2" l="1"/>
  <c r="T15" i="2" s="1"/>
  <c r="T16" i="2" s="1"/>
  <c r="T17" i="2" s="1"/>
  <c r="T18" i="2" s="1"/>
  <c r="T19" i="2" s="1"/>
  <c r="T20" i="2" s="1"/>
  <c r="T21" i="2" s="1"/>
  <c r="T22" i="2" s="1"/>
  <c r="T23" i="2" s="1"/>
  <c r="T24" i="2" s="1"/>
  <c r="T25" i="2" s="1"/>
  <c r="T26" i="2" s="1"/>
  <c r="T27" i="2" s="1"/>
  <c r="T28" i="2" s="1"/>
  <c r="T29" i="2" s="1"/>
  <c r="T30" i="2" s="1"/>
  <c r="U14" i="2"/>
  <c r="U15" i="2" s="1"/>
  <c r="U16" i="2" s="1"/>
  <c r="U17" i="2" s="1"/>
  <c r="U18" i="2" s="1"/>
  <c r="U19" i="2" s="1"/>
  <c r="U20" i="2" s="1"/>
  <c r="U21" i="2" s="1"/>
  <c r="U22" i="2" s="1"/>
  <c r="U23" i="2" s="1"/>
  <c r="U24" i="2" s="1"/>
  <c r="U25" i="2" s="1"/>
  <c r="U26" i="2" s="1"/>
  <c r="U27" i="2" s="1"/>
  <c r="U28" i="2" s="1"/>
  <c r="U29" i="2" s="1"/>
  <c r="U30" i="2" s="1"/>
  <c r="V14" i="2"/>
  <c r="V15" i="2" s="1"/>
  <c r="V16" i="2" s="1"/>
  <c r="V17" i="2" s="1"/>
  <c r="V18" i="2" s="1"/>
  <c r="V19" i="2" s="1"/>
  <c r="V20" i="2" s="1"/>
  <c r="V21" i="2" s="1"/>
  <c r="V22" i="2" s="1"/>
  <c r="V23" i="2" s="1"/>
  <c r="V24" i="2" s="1"/>
  <c r="V25" i="2"/>
  <c r="V26" i="2" s="1"/>
  <c r="V27" i="2" s="1"/>
  <c r="V28" i="2" s="1"/>
  <c r="V29" i="2" s="1"/>
  <c r="V30" i="2" s="1"/>
  <c r="S31" i="2"/>
  <c r="Q31" i="2"/>
  <c r="R31" i="2"/>
</calcChain>
</file>

<file path=xl/sharedStrings.xml><?xml version="1.0" encoding="utf-8"?>
<sst xmlns="http://schemas.openxmlformats.org/spreadsheetml/2006/main" count="153" uniqueCount="83">
  <si>
    <t>Номенклатура</t>
  </si>
  <si>
    <t>Валовая прибыль (руб.)</t>
  </si>
  <si>
    <t>Семечки</t>
  </si>
  <si>
    <t>Семечки "Крупняшки" черные, 50гр.</t>
  </si>
  <si>
    <t>Семечки "Крупняшки" черные,100гр.</t>
  </si>
  <si>
    <t>Семечки "Крупняшки" черные,150гр.</t>
  </si>
  <si>
    <t>Семечки FISHKA белые с беконом,100гр.</t>
  </si>
  <si>
    <t>Семечки FISHKA черные отборные соленые,100гр.</t>
  </si>
  <si>
    <t>Семечки Джинн, 350гр.</t>
  </si>
  <si>
    <t>Семечки Джинн,140гр.</t>
  </si>
  <si>
    <t>Семечки Джинн,250гр.</t>
  </si>
  <si>
    <t>Семечки Джинн,35гр.</t>
  </si>
  <si>
    <t>Семечки Джинн,70гр.</t>
  </si>
  <si>
    <t>Семечки Карпайские отборные, 200 гр.</t>
  </si>
  <si>
    <t>Семечки Карпайские с морской солью, 70 гр.</t>
  </si>
  <si>
    <t>Семечки Карпайские элитные, 100 гр.</t>
  </si>
  <si>
    <t>Семечки Раздолье 150 гр, шт</t>
  </si>
  <si>
    <t>Семечки ЧАТТО жареные соленые белые,100гр.</t>
  </si>
  <si>
    <t>Семечки ЧАТТО жареные соленые белые,175гр.</t>
  </si>
  <si>
    <t>Семечки ЧИКО жареные соленые белые,100гр.</t>
  </si>
  <si>
    <t>Семечки ЧИКО жареные соленые белые,175гр.</t>
  </si>
  <si>
    <t>Цена розничная (руб)</t>
  </si>
  <si>
    <t>а</t>
  </si>
  <si>
    <t>в</t>
  </si>
  <si>
    <t>с1</t>
  </si>
  <si>
    <t>с2</t>
  </si>
  <si>
    <t>Цена закупочная (руб)</t>
  </si>
  <si>
    <t>Продажи (кол-во), шт</t>
  </si>
  <si>
    <t>Наценка, %</t>
  </si>
  <si>
    <t>Продажи сумма, руб</t>
  </si>
  <si>
    <t>Валовая прибыль (руб)</t>
  </si>
  <si>
    <t>Перечень вводных:</t>
  </si>
  <si>
    <t>Период анализа</t>
  </si>
  <si>
    <t>Ассортимент</t>
  </si>
  <si>
    <t>Склад</t>
  </si>
  <si>
    <t>магазин, группа магазинов</t>
  </si>
  <si>
    <t>Порядок формирования</t>
  </si>
  <si>
    <t>Доля в продажах (кол-во), шт</t>
  </si>
  <si>
    <t>Доля в продажи сумма, руб</t>
  </si>
  <si>
    <t>Доля в валовая прибыль (руб)</t>
  </si>
  <si>
    <t>Доля в продажах (1)</t>
  </si>
  <si>
    <t>Доля в продажах нак.итог (кол-во), шт</t>
  </si>
  <si>
    <t>Доля в продажах нак итог сумма, руб</t>
  </si>
  <si>
    <t>Доля в валовая прибыль нак итог (руб)</t>
  </si>
  <si>
    <t>Доля в продажах нак.итог (2)</t>
  </si>
  <si>
    <t>Зона АВС</t>
  </si>
  <si>
    <t>Анализ по 3 показателям:</t>
  </si>
  <si>
    <t>продажи в руб</t>
  </si>
  <si>
    <t>продажи в шт</t>
  </si>
  <si>
    <t>валовая прибыль в руб</t>
  </si>
  <si>
    <t>Показатель сортируется в порядке убывания</t>
  </si>
  <si>
    <t>Определяется доля показателя (удельный вес)</t>
  </si>
  <si>
    <t xml:space="preserve">Считается уд.вес накопительным итогом </t>
  </si>
  <si>
    <t>Выделяются зоны АВС и присваивается каждой позиции</t>
  </si>
  <si>
    <t>Зоны</t>
  </si>
  <si>
    <t>от 0 до 65%</t>
  </si>
  <si>
    <t>Доля в показателе</t>
  </si>
  <si>
    <t>А</t>
  </si>
  <si>
    <t>от 65% до 85%</t>
  </si>
  <si>
    <t>В</t>
  </si>
  <si>
    <t>от 85% до 95%</t>
  </si>
  <si>
    <t>С1</t>
  </si>
  <si>
    <t>от 95% до 100%</t>
  </si>
  <si>
    <t>С2</t>
  </si>
  <si>
    <t>скрыть в отчете</t>
  </si>
  <si>
    <t>дата начала/дата окончания</t>
  </si>
  <si>
    <t>категория/подгруппа/группа</t>
  </si>
  <si>
    <t>Подкатегория 1</t>
  </si>
  <si>
    <t>Подкатегория 2</t>
  </si>
  <si>
    <t>Подкатегория 3</t>
  </si>
  <si>
    <t>Подкатегория 4</t>
  </si>
  <si>
    <t>Сегмент</t>
  </si>
  <si>
    <t>Категория</t>
  </si>
  <si>
    <t>Доп.функции</t>
  </si>
  <si>
    <t>Связывать карточки (это для пива)</t>
  </si>
  <si>
    <t>Пример, как выглядит отчет</t>
  </si>
  <si>
    <t>МТЗ</t>
  </si>
  <si>
    <t>Срок годности</t>
  </si>
  <si>
    <t>Комментарий: Это отбор по спр Номенклатура по иерархии. Это перечислены просто разные уровни папок. Категория 1 уровень Подгруппа 2 уровень и так далее</t>
  </si>
  <si>
    <t xml:space="preserve">Комментарий: Это отбор по спр Склады  по иерархии. </t>
  </si>
  <si>
    <t>Комментарий: чтото типа аналогов. Пока не делаем</t>
  </si>
  <si>
    <t>Это все просто уровни иерархии</t>
  </si>
  <si>
    <t>Это реквизиты спр Номенклатура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</si>
</sst>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1"/>
    </font>
    <font>
      <sz val="8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8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/>
      <top style="thin">
        <color indexed="60"/>
      </top>
      <bottom style="thin">
        <color indexed="6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0"/>
      </right>
      <top/>
      <bottom style="thin">
        <color indexed="60"/>
      </bottom>
      <diagonal/>
    </border>
    <border>
      <left/>
      <right/>
      <top style="thin">
        <color indexed="60"/>
      </top>
      <bottom style="thin">
        <color indexed="6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4" fillId="2" borderId="10" xfId="2" applyNumberFormat="1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center" vertical="center" wrapText="1"/>
    </xf>
    <xf numFmtId="0" fontId="4" fillId="2" borderId="3" xfId="2" applyNumberFormat="1" applyFont="1" applyFill="1" applyBorder="1" applyAlignment="1">
      <alignment horizontal="center" vertical="center" wrapText="1"/>
    </xf>
    <xf numFmtId="0" fontId="4" fillId="2" borderId="1" xfId="2" applyNumberFormat="1" applyFont="1" applyFill="1" applyBorder="1" applyAlignment="1">
      <alignment horizontal="center" vertical="center" wrapText="1"/>
    </xf>
    <xf numFmtId="0" fontId="3" fillId="2" borderId="1" xfId="2" applyNumberFormat="1" applyFont="1" applyFill="1" applyBorder="1" applyAlignment="1">
      <alignment horizontal="center" vertical="center" wrapText="1"/>
    </xf>
    <xf numFmtId="0" fontId="3" fillId="2" borderId="7" xfId="2" applyNumberFormat="1" applyFont="1" applyFill="1" applyBorder="1" applyAlignment="1">
      <alignment horizontal="center" vertical="center" wrapText="1"/>
    </xf>
    <xf numFmtId="0" fontId="4" fillId="2" borderId="8" xfId="2" applyNumberFormat="1" applyFont="1" applyFill="1" applyBorder="1" applyAlignment="1">
      <alignment horizontal="center" vertical="center" wrapText="1"/>
    </xf>
    <xf numFmtId="0" fontId="4" fillId="2" borderId="9" xfId="2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3" fillId="0" borderId="0" xfId="0" applyFont="1" applyAlignment="1">
      <alignment horizontal="right"/>
    </xf>
    <xf numFmtId="0" fontId="3" fillId="0" borderId="2" xfId="0" applyFont="1" applyBorder="1"/>
    <xf numFmtId="0" fontId="5" fillId="0" borderId="0" xfId="0" applyFont="1"/>
    <xf numFmtId="0" fontId="4" fillId="2" borderId="4" xfId="2" applyNumberFormat="1" applyFont="1" applyFill="1" applyBorder="1" applyAlignment="1">
      <alignment horizontal="center" vertical="center" wrapText="1"/>
    </xf>
    <xf numFmtId="0" fontId="4" fillId="2" borderId="12" xfId="2" applyNumberFormat="1" applyFont="1" applyFill="1" applyBorder="1" applyAlignment="1">
      <alignment horizontal="center" vertical="center" wrapText="1"/>
    </xf>
    <xf numFmtId="0" fontId="3" fillId="7" borderId="2" xfId="0" applyFont="1" applyFill="1" applyBorder="1"/>
    <xf numFmtId="0" fontId="3" fillId="7" borderId="2" xfId="0" applyFont="1" applyFill="1" applyBorder="1" applyAlignment="1">
      <alignment horizontal="center"/>
    </xf>
    <xf numFmtId="0" fontId="4" fillId="7" borderId="2" xfId="2" applyNumberFormat="1" applyFont="1" applyFill="1" applyBorder="1" applyAlignment="1">
      <alignment horizontal="center" vertical="center" wrapText="1"/>
    </xf>
    <xf numFmtId="0" fontId="3" fillId="7" borderId="2" xfId="2" applyNumberFormat="1" applyFont="1" applyFill="1" applyBorder="1" applyAlignment="1">
      <alignment horizontal="center" vertical="center" wrapText="1"/>
    </xf>
    <xf numFmtId="0" fontId="4" fillId="2" borderId="2" xfId="2" applyNumberFormat="1" applyFont="1" applyFill="1" applyBorder="1" applyAlignment="1">
      <alignment horizontal="left" vertical="top" wrapText="1"/>
    </xf>
    <xf numFmtId="0" fontId="4" fillId="2" borderId="5" xfId="2" applyNumberFormat="1" applyFont="1" applyFill="1" applyBorder="1" applyAlignment="1">
      <alignment horizontal="left" vertical="top" wrapText="1"/>
    </xf>
    <xf numFmtId="165" fontId="3" fillId="0" borderId="2" xfId="0" applyNumberFormat="1" applyFont="1" applyBorder="1" applyAlignment="1">
      <alignment horizontal="center" wrapText="1"/>
    </xf>
    <xf numFmtId="0" fontId="4" fillId="2" borderId="6" xfId="2" applyNumberFormat="1" applyFont="1" applyFill="1" applyBorder="1" applyAlignment="1">
      <alignment horizontal="center" vertical="top" wrapText="1"/>
    </xf>
    <xf numFmtId="1" fontId="6" fillId="2" borderId="2" xfId="2" applyNumberFormat="1" applyFont="1" applyFill="1" applyBorder="1" applyAlignment="1">
      <alignment horizontal="right" vertical="top" wrapText="1"/>
    </xf>
    <xf numFmtId="3" fontId="4" fillId="2" borderId="2" xfId="2" applyNumberFormat="1" applyFont="1" applyFill="1" applyBorder="1" applyAlignment="1">
      <alignment horizontal="right" vertical="top" wrapText="1"/>
    </xf>
    <xf numFmtId="3" fontId="4" fillId="2" borderId="5" xfId="2" applyNumberFormat="1" applyFont="1" applyFill="1" applyBorder="1" applyAlignment="1">
      <alignment horizontal="right" vertical="top" wrapText="1"/>
    </xf>
    <xf numFmtId="2" fontId="4" fillId="7" borderId="2" xfId="2" applyNumberFormat="1" applyFont="1" applyFill="1" applyBorder="1" applyAlignment="1">
      <alignment horizontal="right" vertical="top" wrapText="1"/>
    </xf>
    <xf numFmtId="2" fontId="4" fillId="2" borderId="6" xfId="2" applyNumberFormat="1" applyFont="1" applyFill="1" applyBorder="1" applyAlignment="1">
      <alignment horizontal="right" vertical="top" wrapText="1"/>
    </xf>
    <xf numFmtId="0" fontId="3" fillId="4" borderId="6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2" fontId="3" fillId="3" borderId="6" xfId="0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2" fontId="4" fillId="2" borderId="6" xfId="2" applyNumberFormat="1" applyFont="1" applyFill="1" applyBorder="1" applyAlignment="1">
      <alignment horizontal="center" vertical="top" wrapText="1"/>
    </xf>
    <xf numFmtId="0" fontId="3" fillId="6" borderId="6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165" fontId="4" fillId="2" borderId="6" xfId="2" applyNumberFormat="1" applyFont="1" applyFill="1" applyBorder="1" applyAlignment="1">
      <alignment horizontal="center" vertical="top" wrapText="1"/>
    </xf>
    <xf numFmtId="0" fontId="3" fillId="5" borderId="2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0" borderId="0" xfId="0" applyFont="1" applyAlignment="1"/>
    <xf numFmtId="164" fontId="5" fillId="0" borderId="2" xfId="0" applyNumberFormat="1" applyFont="1" applyBorder="1" applyAlignment="1"/>
    <xf numFmtId="164" fontId="5" fillId="0" borderId="5" xfId="0" applyNumberFormat="1" applyFont="1" applyBorder="1" applyAlignment="1"/>
    <xf numFmtId="2" fontId="3" fillId="7" borderId="2" xfId="0" applyNumberFormat="1" applyFont="1" applyFill="1" applyBorder="1"/>
    <xf numFmtId="2" fontId="3" fillId="0" borderId="0" xfId="0" applyNumberFormat="1" applyFont="1" applyBorder="1"/>
    <xf numFmtId="164" fontId="5" fillId="0" borderId="0" xfId="1" applyNumberFormat="1" applyFont="1" applyAlignment="1"/>
    <xf numFmtId="0" fontId="3" fillId="0" borderId="5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7" borderId="2" xfId="0" applyFont="1" applyFill="1" applyBorder="1" applyAlignment="1">
      <alignment horizontal="center"/>
    </xf>
    <xf numFmtId="0" fontId="3" fillId="7" borderId="5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7" borderId="6" xfId="0" applyFont="1" applyFill="1" applyBorder="1" applyAlignment="1">
      <alignment horizontal="center"/>
    </xf>
    <xf numFmtId="0" fontId="7" fillId="0" borderId="0" xfId="0" applyFont="1" applyAlignment="1">
      <alignment horizontal="center" wrapText="1"/>
    </xf>
    <xf numFmtId="0" fontId="3" fillId="0" borderId="13" xfId="0" applyFont="1" applyBorder="1" applyAlignment="1">
      <alignment horizontal="center"/>
    </xf>
  </cellXfs>
  <cellStyles count="3">
    <cellStyle name="Обычный" xfId="0" builtinId="0"/>
    <cellStyle name="Обычный_Лист1" xfId="2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Y50"/>
  <sheetViews>
    <sheetView tabSelected="1" workbookViewId="0">
      <selection activeCell="H12" sqref="H12"/>
    </sheetView>
  </sheetViews>
  <sheetFormatPr defaultRowHeight="14.4" x14ac:dyDescent="0.3"/>
  <cols>
    <col min="1" max="1" width="3.33203125" customWidth="1"/>
    <col min="2" max="2" width="9.5546875" customWidth="1"/>
    <col min="3" max="3" width="35.6640625" customWidth="1"/>
    <col min="4" max="10" width="8.6640625" customWidth="1"/>
    <col min="11" max="16" width="9" customWidth="1"/>
    <col min="17" max="17" width="9.44140625" customWidth="1"/>
    <col min="18" max="18" width="10.6640625" customWidth="1"/>
    <col min="19" max="19" width="9.109375" customWidth="1"/>
    <col min="20" max="20" width="8.5546875" customWidth="1"/>
  </cols>
  <sheetData>
    <row r="2" spans="2:25" x14ac:dyDescent="0.3">
      <c r="B2" s="3" t="s">
        <v>31</v>
      </c>
      <c r="C2" s="3"/>
    </row>
    <row r="3" spans="2:25" x14ac:dyDescent="0.3">
      <c r="B3" s="3"/>
      <c r="C3" s="3"/>
    </row>
    <row r="4" spans="2:25" s="1" customFormat="1" ht="21.6" x14ac:dyDescent="0.3">
      <c r="B4" s="4" t="s">
        <v>32</v>
      </c>
      <c r="C4" s="4" t="s">
        <v>65</v>
      </c>
      <c r="D4" s="2"/>
    </row>
    <row r="5" spans="2:25" s="1" customFormat="1" ht="48" customHeight="1" x14ac:dyDescent="0.3">
      <c r="B5" s="4" t="s">
        <v>33</v>
      </c>
      <c r="C5" s="4" t="s">
        <v>66</v>
      </c>
      <c r="D5" s="57" t="s">
        <v>78</v>
      </c>
      <c r="E5" s="57"/>
      <c r="F5" s="57"/>
      <c r="G5" s="57"/>
      <c r="H5" s="57"/>
      <c r="I5" s="57"/>
    </row>
    <row r="6" spans="2:25" s="1" customFormat="1" ht="14.4" customHeight="1" x14ac:dyDescent="0.3">
      <c r="B6" s="4" t="s">
        <v>34</v>
      </c>
      <c r="C6" s="4" t="s">
        <v>35</v>
      </c>
      <c r="D6" s="57" t="s">
        <v>79</v>
      </c>
      <c r="E6" s="57"/>
      <c r="F6" s="57"/>
      <c r="G6" s="57"/>
      <c r="H6" s="57"/>
      <c r="I6" s="57"/>
    </row>
    <row r="7" spans="2:25" x14ac:dyDescent="0.3">
      <c r="B7" s="4" t="s">
        <v>73</v>
      </c>
      <c r="C7" s="4" t="s">
        <v>74</v>
      </c>
      <c r="D7" s="57" t="s">
        <v>80</v>
      </c>
      <c r="E7" s="57"/>
      <c r="F7" s="57"/>
      <c r="G7" s="57"/>
      <c r="H7" s="57"/>
      <c r="I7" s="57"/>
    </row>
    <row r="8" spans="2:25" x14ac:dyDescent="0.3">
      <c r="B8" s="4"/>
      <c r="C8" s="4"/>
    </row>
    <row r="9" spans="2:25" x14ac:dyDescent="0.3">
      <c r="B9" s="4"/>
    </row>
    <row r="10" spans="2:25" s="3" customFormat="1" ht="10.199999999999999" x14ac:dyDescent="0.2">
      <c r="C10" s="15" t="s">
        <v>75</v>
      </c>
      <c r="Q10" s="54" t="s">
        <v>64</v>
      </c>
      <c r="R10" s="55"/>
      <c r="S10" s="56"/>
      <c r="T10" s="22"/>
      <c r="U10" s="22" t="s">
        <v>64</v>
      </c>
      <c r="V10" s="22"/>
    </row>
    <row r="11" spans="2:25" s="3" customFormat="1" ht="10.199999999999999" x14ac:dyDescent="0.2">
      <c r="D11" s="58" t="s">
        <v>81</v>
      </c>
      <c r="E11" s="58"/>
      <c r="F11" s="58"/>
      <c r="G11" s="58"/>
      <c r="H11" s="58" t="s">
        <v>82</v>
      </c>
      <c r="I11" s="58"/>
      <c r="J11" s="58"/>
      <c r="Q11" s="53" t="s">
        <v>40</v>
      </c>
      <c r="R11" s="53"/>
      <c r="S11" s="53"/>
      <c r="T11" s="22"/>
      <c r="U11" s="22" t="s">
        <v>44</v>
      </c>
      <c r="V11" s="22"/>
      <c r="W11" s="50" t="s">
        <v>45</v>
      </c>
      <c r="X11" s="51"/>
      <c r="Y11" s="52"/>
    </row>
    <row r="12" spans="2:25" s="3" customFormat="1" ht="40.799999999999997" x14ac:dyDescent="0.2">
      <c r="B12" s="5" t="s">
        <v>72</v>
      </c>
      <c r="C12" s="6" t="s">
        <v>0</v>
      </c>
      <c r="D12" s="7" t="s">
        <v>67</v>
      </c>
      <c r="E12" s="7" t="s">
        <v>68</v>
      </c>
      <c r="F12" s="7" t="s">
        <v>69</v>
      </c>
      <c r="G12" s="7" t="s">
        <v>70</v>
      </c>
      <c r="H12" s="14" t="s">
        <v>71</v>
      </c>
      <c r="I12" s="14" t="s">
        <v>76</v>
      </c>
      <c r="J12" s="14" t="s">
        <v>77</v>
      </c>
      <c r="K12" s="7" t="s">
        <v>26</v>
      </c>
      <c r="L12" s="8" t="s">
        <v>21</v>
      </c>
      <c r="M12" s="9" t="s">
        <v>27</v>
      </c>
      <c r="N12" s="10" t="s">
        <v>29</v>
      </c>
      <c r="O12" s="19" t="s">
        <v>1</v>
      </c>
      <c r="P12" s="23" t="s">
        <v>28</v>
      </c>
      <c r="Q12" s="23" t="s">
        <v>37</v>
      </c>
      <c r="R12" s="24" t="s">
        <v>38</v>
      </c>
      <c r="S12" s="23" t="s">
        <v>39</v>
      </c>
      <c r="T12" s="23" t="s">
        <v>41</v>
      </c>
      <c r="U12" s="24" t="s">
        <v>42</v>
      </c>
      <c r="V12" s="20" t="s">
        <v>43</v>
      </c>
      <c r="W12" s="13" t="s">
        <v>27</v>
      </c>
      <c r="X12" s="11" t="s">
        <v>29</v>
      </c>
      <c r="Y12" s="12" t="s">
        <v>30</v>
      </c>
    </row>
    <row r="13" spans="2:25" s="3" customFormat="1" ht="10.199999999999999" x14ac:dyDescent="0.2">
      <c r="B13" s="25" t="s">
        <v>2</v>
      </c>
      <c r="C13" s="26" t="s">
        <v>9</v>
      </c>
      <c r="D13" s="17"/>
      <c r="E13" s="17"/>
      <c r="F13" s="17"/>
      <c r="G13" s="17"/>
      <c r="H13" s="17"/>
      <c r="I13" s="17"/>
      <c r="J13" s="17"/>
      <c r="K13" s="27">
        <v>43.667902388369683</v>
      </c>
      <c r="L13" s="28">
        <v>63</v>
      </c>
      <c r="M13" s="29">
        <v>963</v>
      </c>
      <c r="N13" s="30">
        <v>60669</v>
      </c>
      <c r="O13" s="31">
        <v>18616.810000000001</v>
      </c>
      <c r="P13" s="32">
        <v>44.27</v>
      </c>
      <c r="Q13" s="32">
        <f t="shared" ref="Q13:Q30" si="0">M13*100/$M$31</f>
        <v>25.570897503983005</v>
      </c>
      <c r="R13" s="32">
        <f t="shared" ref="R13:R30" si="1">N13*100/$N$31</f>
        <v>28.802577320077063</v>
      </c>
      <c r="S13" s="32">
        <f t="shared" ref="S13:S30" si="2">O13*100/$O$31</f>
        <v>27.54637928690002</v>
      </c>
      <c r="T13" s="32">
        <f>Q13</f>
        <v>25.570897503983005</v>
      </c>
      <c r="U13" s="32">
        <f>R13</f>
        <v>28.802577320077063</v>
      </c>
      <c r="V13" s="33">
        <f>S13</f>
        <v>27.54637928690002</v>
      </c>
      <c r="W13" s="34" t="s">
        <v>22</v>
      </c>
      <c r="X13" s="35" t="s">
        <v>22</v>
      </c>
      <c r="Y13" s="35" t="s">
        <v>22</v>
      </c>
    </row>
    <row r="14" spans="2:25" s="3" customFormat="1" ht="10.199999999999999" x14ac:dyDescent="0.2">
      <c r="B14" s="25" t="s">
        <v>2</v>
      </c>
      <c r="C14" s="26" t="s">
        <v>10</v>
      </c>
      <c r="D14" s="17"/>
      <c r="E14" s="17"/>
      <c r="F14" s="17"/>
      <c r="G14" s="17"/>
      <c r="H14" s="17"/>
      <c r="I14" s="17"/>
      <c r="J14" s="17"/>
      <c r="K14" s="27">
        <v>75.447557251908393</v>
      </c>
      <c r="L14" s="28">
        <v>109</v>
      </c>
      <c r="M14" s="29">
        <v>393</v>
      </c>
      <c r="N14" s="30">
        <v>42837</v>
      </c>
      <c r="O14" s="31">
        <v>13186.11</v>
      </c>
      <c r="P14" s="32">
        <v>44.47</v>
      </c>
      <c r="Q14" s="32">
        <f t="shared" si="0"/>
        <v>10.435475305363781</v>
      </c>
      <c r="R14" s="32">
        <f t="shared" si="1"/>
        <v>20.336844264124036</v>
      </c>
      <c r="S14" s="32">
        <f t="shared" si="2"/>
        <v>19.510839256499111</v>
      </c>
      <c r="T14" s="32">
        <f>T13+Q14</f>
        <v>36.006372809346786</v>
      </c>
      <c r="U14" s="32">
        <f>U13+R14</f>
        <v>49.139421584201102</v>
      </c>
      <c r="V14" s="33">
        <f>V13+S14</f>
        <v>47.057218543399131</v>
      </c>
      <c r="W14" s="34" t="s">
        <v>22</v>
      </c>
      <c r="X14" s="35" t="s">
        <v>22</v>
      </c>
      <c r="Y14" s="35" t="s">
        <v>22</v>
      </c>
    </row>
    <row r="15" spans="2:25" s="3" customFormat="1" ht="10.199999999999999" x14ac:dyDescent="0.2">
      <c r="B15" s="25" t="s">
        <v>2</v>
      </c>
      <c r="C15" s="26" t="s">
        <v>12</v>
      </c>
      <c r="D15" s="17"/>
      <c r="E15" s="17"/>
      <c r="F15" s="17"/>
      <c r="G15" s="17"/>
      <c r="H15" s="17"/>
      <c r="I15" s="17"/>
      <c r="J15" s="17"/>
      <c r="K15" s="27">
        <v>22.196582809224321</v>
      </c>
      <c r="L15" s="28">
        <v>32</v>
      </c>
      <c r="M15" s="29">
        <v>954</v>
      </c>
      <c r="N15" s="30">
        <v>30528</v>
      </c>
      <c r="O15" s="31">
        <v>9352.4599999999991</v>
      </c>
      <c r="P15" s="32">
        <v>44.17</v>
      </c>
      <c r="Q15" s="32">
        <f t="shared" si="0"/>
        <v>25.331917153478493</v>
      </c>
      <c r="R15" s="32">
        <f t="shared" si="1"/>
        <v>14.493152687984185</v>
      </c>
      <c r="S15" s="32">
        <f t="shared" si="2"/>
        <v>13.838375662939081</v>
      </c>
      <c r="T15" s="32">
        <f t="shared" ref="T15:T30" si="3">T14+Q15</f>
        <v>61.338289962825279</v>
      </c>
      <c r="U15" s="32">
        <f t="shared" ref="U15:U30" si="4">U14+R15</f>
        <v>63.632574272185288</v>
      </c>
      <c r="V15" s="33">
        <f t="shared" ref="V15:V30" si="5">V14+S15</f>
        <v>60.89559420633821</v>
      </c>
      <c r="W15" s="34" t="s">
        <v>22</v>
      </c>
      <c r="X15" s="35" t="s">
        <v>22</v>
      </c>
      <c r="Y15" s="35" t="s">
        <v>22</v>
      </c>
    </row>
    <row r="16" spans="2:25" s="3" customFormat="1" ht="10.199999999999999" x14ac:dyDescent="0.2">
      <c r="B16" s="25" t="s">
        <v>2</v>
      </c>
      <c r="C16" s="26" t="s">
        <v>8</v>
      </c>
      <c r="D16" s="17"/>
      <c r="E16" s="17"/>
      <c r="F16" s="17"/>
      <c r="G16" s="17"/>
      <c r="H16" s="17"/>
      <c r="I16" s="17"/>
      <c r="J16" s="17"/>
      <c r="K16" s="27">
        <v>101.33976470588235</v>
      </c>
      <c r="L16" s="28">
        <v>152</v>
      </c>
      <c r="M16" s="29">
        <v>170</v>
      </c>
      <c r="N16" s="30">
        <v>25840</v>
      </c>
      <c r="O16" s="31">
        <v>8612.24</v>
      </c>
      <c r="P16" s="32">
        <v>49.99</v>
      </c>
      <c r="Q16" s="32">
        <f t="shared" si="0"/>
        <v>4.5140732873074878</v>
      </c>
      <c r="R16" s="32">
        <f t="shared" si="1"/>
        <v>12.267527039357683</v>
      </c>
      <c r="S16" s="32">
        <f t="shared" si="2"/>
        <v>12.74310848903823</v>
      </c>
      <c r="T16" s="32">
        <f t="shared" si="3"/>
        <v>65.852363250132768</v>
      </c>
      <c r="U16" s="32">
        <f t="shared" si="4"/>
        <v>75.900101311542969</v>
      </c>
      <c r="V16" s="33">
        <f t="shared" si="5"/>
        <v>73.638702695376438</v>
      </c>
      <c r="W16" s="36" t="s">
        <v>23</v>
      </c>
      <c r="X16" s="37" t="s">
        <v>23</v>
      </c>
      <c r="Y16" s="37" t="s">
        <v>23</v>
      </c>
    </row>
    <row r="17" spans="2:25" s="3" customFormat="1" ht="10.199999999999999" x14ac:dyDescent="0.2">
      <c r="B17" s="25" t="s">
        <v>2</v>
      </c>
      <c r="C17" s="26" t="s">
        <v>17</v>
      </c>
      <c r="D17" s="17"/>
      <c r="E17" s="17"/>
      <c r="F17" s="17"/>
      <c r="G17" s="17"/>
      <c r="H17" s="17"/>
      <c r="I17" s="17"/>
      <c r="J17" s="17"/>
      <c r="K17" s="27">
        <v>30.577094017094016</v>
      </c>
      <c r="L17" s="28">
        <v>48</v>
      </c>
      <c r="M17" s="29">
        <v>234</v>
      </c>
      <c r="N17" s="30">
        <v>11232</v>
      </c>
      <c r="O17" s="31">
        <v>4076.96</v>
      </c>
      <c r="P17" s="32">
        <v>56.98</v>
      </c>
      <c r="Q17" s="32">
        <f t="shared" si="0"/>
        <v>6.2134891131173662</v>
      </c>
      <c r="R17" s="32">
        <f t="shared" si="1"/>
        <v>5.3323863663338038</v>
      </c>
      <c r="S17" s="32">
        <f t="shared" si="2"/>
        <v>6.0324774490108615</v>
      </c>
      <c r="T17" s="32">
        <f t="shared" si="3"/>
        <v>72.06585236325013</v>
      </c>
      <c r="U17" s="32">
        <f t="shared" si="4"/>
        <v>81.232487677876776</v>
      </c>
      <c r="V17" s="33">
        <f t="shared" si="5"/>
        <v>79.671180144387293</v>
      </c>
      <c r="W17" s="36" t="s">
        <v>23</v>
      </c>
      <c r="X17" s="37" t="s">
        <v>23</v>
      </c>
      <c r="Y17" s="37" t="s">
        <v>23</v>
      </c>
    </row>
    <row r="18" spans="2:25" s="3" customFormat="1" ht="10.199999999999999" x14ac:dyDescent="0.2">
      <c r="B18" s="25" t="s">
        <v>2</v>
      </c>
      <c r="C18" s="26" t="s">
        <v>18</v>
      </c>
      <c r="D18" s="17"/>
      <c r="E18" s="17"/>
      <c r="F18" s="17"/>
      <c r="G18" s="17"/>
      <c r="H18" s="17"/>
      <c r="I18" s="17"/>
      <c r="J18" s="17"/>
      <c r="K18" s="27">
        <v>51.164405594405594</v>
      </c>
      <c r="L18" s="38">
        <v>76.251748251748253</v>
      </c>
      <c r="M18" s="29">
        <v>143</v>
      </c>
      <c r="N18" s="30">
        <v>10904</v>
      </c>
      <c r="O18" s="31">
        <v>3587.49</v>
      </c>
      <c r="P18" s="32">
        <v>49.03</v>
      </c>
      <c r="Q18" s="32">
        <f t="shared" si="0"/>
        <v>3.7971322357939457</v>
      </c>
      <c r="R18" s="32">
        <f t="shared" si="1"/>
        <v>5.1766685308496969</v>
      </c>
      <c r="S18" s="32">
        <f t="shared" si="2"/>
        <v>5.3082327331030905</v>
      </c>
      <c r="T18" s="32">
        <f t="shared" si="3"/>
        <v>75.862984599044069</v>
      </c>
      <c r="U18" s="32">
        <f t="shared" si="4"/>
        <v>86.409156208726472</v>
      </c>
      <c r="V18" s="33">
        <f t="shared" si="5"/>
        <v>84.97941287749039</v>
      </c>
      <c r="W18" s="39" t="s">
        <v>24</v>
      </c>
      <c r="X18" s="37" t="s">
        <v>23</v>
      </c>
      <c r="Y18" s="37" t="s">
        <v>23</v>
      </c>
    </row>
    <row r="19" spans="2:25" s="3" customFormat="1" ht="10.199999999999999" x14ac:dyDescent="0.2">
      <c r="B19" s="25" t="s">
        <v>2</v>
      </c>
      <c r="C19" s="26" t="s">
        <v>5</v>
      </c>
      <c r="D19" s="17"/>
      <c r="E19" s="17"/>
      <c r="F19" s="17"/>
      <c r="G19" s="17"/>
      <c r="H19" s="17"/>
      <c r="I19" s="17"/>
      <c r="J19" s="17"/>
      <c r="K19" s="27">
        <v>34.965046728971963</v>
      </c>
      <c r="L19" s="28">
        <v>58</v>
      </c>
      <c r="M19" s="29">
        <v>107</v>
      </c>
      <c r="N19" s="30">
        <v>6206</v>
      </c>
      <c r="O19" s="31">
        <v>2464.7399999999998</v>
      </c>
      <c r="P19" s="32">
        <v>65.88</v>
      </c>
      <c r="Q19" s="32">
        <f t="shared" si="0"/>
        <v>2.8412108337758895</v>
      </c>
      <c r="R19" s="32">
        <f t="shared" si="1"/>
        <v>2.9462953872389233</v>
      </c>
      <c r="S19" s="32">
        <f t="shared" si="2"/>
        <v>3.6469547083304787</v>
      </c>
      <c r="T19" s="32">
        <f t="shared" si="3"/>
        <v>78.704195432819958</v>
      </c>
      <c r="U19" s="32">
        <f t="shared" si="4"/>
        <v>89.355451595965391</v>
      </c>
      <c r="V19" s="33">
        <f t="shared" si="5"/>
        <v>88.626367585820873</v>
      </c>
      <c r="W19" s="39" t="s">
        <v>24</v>
      </c>
      <c r="X19" s="40" t="s">
        <v>24</v>
      </c>
      <c r="Y19" s="40" t="s">
        <v>24</v>
      </c>
    </row>
    <row r="20" spans="2:25" s="3" customFormat="1" ht="10.199999999999999" x14ac:dyDescent="0.2">
      <c r="B20" s="25" t="s">
        <v>2</v>
      </c>
      <c r="C20" s="26" t="s">
        <v>11</v>
      </c>
      <c r="D20" s="17"/>
      <c r="E20" s="17"/>
      <c r="F20" s="17"/>
      <c r="G20" s="17"/>
      <c r="H20" s="17"/>
      <c r="I20" s="17"/>
      <c r="J20" s="17"/>
      <c r="K20" s="27">
        <v>11.471268011527378</v>
      </c>
      <c r="L20" s="28">
        <v>17</v>
      </c>
      <c r="M20" s="29">
        <v>347</v>
      </c>
      <c r="N20" s="30">
        <v>5899</v>
      </c>
      <c r="O20" s="31">
        <v>1918.47</v>
      </c>
      <c r="P20" s="32">
        <v>48.2</v>
      </c>
      <c r="Q20" s="32">
        <f t="shared" si="0"/>
        <v>9.2140201805629314</v>
      </c>
      <c r="R20" s="32">
        <f t="shared" si="1"/>
        <v>2.800547291221787</v>
      </c>
      <c r="S20" s="32">
        <f t="shared" si="2"/>
        <v>2.8386658224765187</v>
      </c>
      <c r="T20" s="32">
        <f t="shared" si="3"/>
        <v>87.918215613382884</v>
      </c>
      <c r="U20" s="32">
        <f t="shared" si="4"/>
        <v>92.155998887187181</v>
      </c>
      <c r="V20" s="33">
        <f t="shared" si="5"/>
        <v>91.465033408297387</v>
      </c>
      <c r="W20" s="36" t="s">
        <v>23</v>
      </c>
      <c r="X20" s="40" t="s">
        <v>24</v>
      </c>
      <c r="Y20" s="40" t="s">
        <v>24</v>
      </c>
    </row>
    <row r="21" spans="2:25" s="3" customFormat="1" ht="10.199999999999999" x14ac:dyDescent="0.2">
      <c r="B21" s="25" t="s">
        <v>2</v>
      </c>
      <c r="C21" s="26" t="s">
        <v>4</v>
      </c>
      <c r="D21" s="17"/>
      <c r="E21" s="17"/>
      <c r="F21" s="17"/>
      <c r="G21" s="17"/>
      <c r="H21" s="17"/>
      <c r="I21" s="17"/>
      <c r="J21" s="17"/>
      <c r="K21" s="27">
        <v>23.760451127819547</v>
      </c>
      <c r="L21" s="28">
        <v>41</v>
      </c>
      <c r="M21" s="29">
        <v>133</v>
      </c>
      <c r="N21" s="30">
        <v>5453</v>
      </c>
      <c r="O21" s="31">
        <v>2292.86</v>
      </c>
      <c r="P21" s="32">
        <v>72.56</v>
      </c>
      <c r="Q21" s="32">
        <f t="shared" si="0"/>
        <v>3.5315985130111525</v>
      </c>
      <c r="R21" s="32">
        <f t="shared" si="1"/>
        <v>2.5888090149232759</v>
      </c>
      <c r="S21" s="32">
        <f t="shared" si="2"/>
        <v>3.3926323151904958</v>
      </c>
      <c r="T21" s="32">
        <f t="shared" si="3"/>
        <v>91.449814126394031</v>
      </c>
      <c r="U21" s="32">
        <f t="shared" si="4"/>
        <v>94.744807902110452</v>
      </c>
      <c r="V21" s="33">
        <f t="shared" si="5"/>
        <v>94.857665723487884</v>
      </c>
      <c r="W21" s="39" t="s">
        <v>24</v>
      </c>
      <c r="X21" s="40" t="s">
        <v>24</v>
      </c>
      <c r="Y21" s="40" t="s">
        <v>24</v>
      </c>
    </row>
    <row r="22" spans="2:25" s="3" customFormat="1" ht="10.199999999999999" x14ac:dyDescent="0.2">
      <c r="B22" s="25" t="s">
        <v>2</v>
      </c>
      <c r="C22" s="26" t="s">
        <v>14</v>
      </c>
      <c r="D22" s="17"/>
      <c r="E22" s="17"/>
      <c r="F22" s="17"/>
      <c r="G22" s="17"/>
      <c r="H22" s="17"/>
      <c r="I22" s="17"/>
      <c r="J22" s="17"/>
      <c r="K22" s="27">
        <v>21.463483870967742</v>
      </c>
      <c r="L22" s="41">
        <v>29.041290322580643</v>
      </c>
      <c r="M22" s="29">
        <v>155</v>
      </c>
      <c r="N22" s="30">
        <v>4501.3999999999996</v>
      </c>
      <c r="O22" s="31">
        <v>1174.56</v>
      </c>
      <c r="P22" s="32">
        <v>35.31</v>
      </c>
      <c r="Q22" s="32">
        <f t="shared" si="0"/>
        <v>4.115772703133298</v>
      </c>
      <c r="R22" s="32">
        <f t="shared" si="1"/>
        <v>2.137037392219995</v>
      </c>
      <c r="S22" s="32">
        <f t="shared" si="2"/>
        <v>1.7379387368309223</v>
      </c>
      <c r="T22" s="32">
        <f t="shared" si="3"/>
        <v>95.565586829527334</v>
      </c>
      <c r="U22" s="32">
        <f t="shared" si="4"/>
        <v>96.881845294330446</v>
      </c>
      <c r="V22" s="33">
        <f t="shared" si="5"/>
        <v>96.59560446031881</v>
      </c>
      <c r="W22" s="36" t="s">
        <v>23</v>
      </c>
      <c r="X22" s="42" t="s">
        <v>25</v>
      </c>
      <c r="Y22" s="42" t="s">
        <v>25</v>
      </c>
    </row>
    <row r="23" spans="2:25" s="3" customFormat="1" ht="10.199999999999999" x14ac:dyDescent="0.2">
      <c r="B23" s="25" t="s">
        <v>2</v>
      </c>
      <c r="C23" s="26" t="s">
        <v>3</v>
      </c>
      <c r="D23" s="17"/>
      <c r="E23" s="17"/>
      <c r="F23" s="17"/>
      <c r="G23" s="17"/>
      <c r="H23" s="17"/>
      <c r="I23" s="17"/>
      <c r="J23" s="17"/>
      <c r="K23" s="27">
        <v>13.098529411764707</v>
      </c>
      <c r="L23" s="28">
        <v>21</v>
      </c>
      <c r="M23" s="29">
        <v>68</v>
      </c>
      <c r="N23" s="30">
        <v>1428</v>
      </c>
      <c r="O23" s="31">
        <v>537.29999999999995</v>
      </c>
      <c r="P23" s="32">
        <v>60.32</v>
      </c>
      <c r="Q23" s="32">
        <f t="shared" si="0"/>
        <v>1.8056293149229952</v>
      </c>
      <c r="R23" s="32">
        <f t="shared" si="1"/>
        <v>0.67794228375397725</v>
      </c>
      <c r="S23" s="32">
        <f t="shared" si="2"/>
        <v>0.79501641746633156</v>
      </c>
      <c r="T23" s="32">
        <f t="shared" si="3"/>
        <v>97.371216144450329</v>
      </c>
      <c r="U23" s="32">
        <f t="shared" si="4"/>
        <v>97.559787578084425</v>
      </c>
      <c r="V23" s="33">
        <f t="shared" si="5"/>
        <v>97.390620877785139</v>
      </c>
      <c r="W23" s="43" t="s">
        <v>25</v>
      </c>
      <c r="X23" s="42" t="s">
        <v>25</v>
      </c>
      <c r="Y23" s="42" t="s">
        <v>25</v>
      </c>
    </row>
    <row r="24" spans="2:25" s="3" customFormat="1" ht="10.199999999999999" x14ac:dyDescent="0.2">
      <c r="B24" s="25" t="s">
        <v>2</v>
      </c>
      <c r="C24" s="26" t="s">
        <v>15</v>
      </c>
      <c r="D24" s="17"/>
      <c r="E24" s="17"/>
      <c r="F24" s="17"/>
      <c r="G24" s="17"/>
      <c r="H24" s="17"/>
      <c r="I24" s="17"/>
      <c r="J24" s="17"/>
      <c r="K24" s="27">
        <v>30.361612903225808</v>
      </c>
      <c r="L24" s="28">
        <v>45</v>
      </c>
      <c r="M24" s="29">
        <v>31</v>
      </c>
      <c r="N24" s="30">
        <v>1395</v>
      </c>
      <c r="O24" s="31">
        <v>453.79</v>
      </c>
      <c r="P24" s="32">
        <v>48.21</v>
      </c>
      <c r="Q24" s="32">
        <f t="shared" si="0"/>
        <v>0.8231545406266596</v>
      </c>
      <c r="R24" s="32">
        <f t="shared" si="1"/>
        <v>0.66227555030588114</v>
      </c>
      <c r="S24" s="32">
        <f t="shared" si="2"/>
        <v>0.67145077253312235</v>
      </c>
      <c r="T24" s="32">
        <f t="shared" si="3"/>
        <v>98.19437068507699</v>
      </c>
      <c r="U24" s="32">
        <f t="shared" si="4"/>
        <v>98.222063128390303</v>
      </c>
      <c r="V24" s="33">
        <f t="shared" si="5"/>
        <v>98.062071650318259</v>
      </c>
      <c r="W24" s="43" t="s">
        <v>25</v>
      </c>
      <c r="X24" s="42" t="s">
        <v>25</v>
      </c>
      <c r="Y24" s="42" t="s">
        <v>25</v>
      </c>
    </row>
    <row r="25" spans="2:25" s="3" customFormat="1" ht="10.199999999999999" x14ac:dyDescent="0.2">
      <c r="B25" s="25" t="s">
        <v>2</v>
      </c>
      <c r="C25" s="26" t="s">
        <v>19</v>
      </c>
      <c r="D25" s="17"/>
      <c r="E25" s="17"/>
      <c r="F25" s="17"/>
      <c r="G25" s="17"/>
      <c r="H25" s="17"/>
      <c r="I25" s="17"/>
      <c r="J25" s="17"/>
      <c r="K25" s="27">
        <v>32</v>
      </c>
      <c r="L25" s="28">
        <v>48</v>
      </c>
      <c r="M25" s="29">
        <v>29</v>
      </c>
      <c r="N25" s="30">
        <v>1392</v>
      </c>
      <c r="O25" s="31">
        <v>464</v>
      </c>
      <c r="P25" s="32">
        <v>50</v>
      </c>
      <c r="Q25" s="32">
        <f t="shared" si="0"/>
        <v>0.77004779607010088</v>
      </c>
      <c r="R25" s="32">
        <f t="shared" si="1"/>
        <v>0.6608513018105997</v>
      </c>
      <c r="S25" s="32">
        <f t="shared" si="2"/>
        <v>0.68655800801112588</v>
      </c>
      <c r="T25" s="32">
        <f t="shared" si="3"/>
        <v>98.964418481147092</v>
      </c>
      <c r="U25" s="32">
        <f t="shared" si="4"/>
        <v>98.882914430200898</v>
      </c>
      <c r="V25" s="33">
        <f t="shared" si="5"/>
        <v>98.748629658329392</v>
      </c>
      <c r="W25" s="43" t="s">
        <v>25</v>
      </c>
      <c r="X25" s="42" t="s">
        <v>25</v>
      </c>
      <c r="Y25" s="42" t="s">
        <v>25</v>
      </c>
    </row>
    <row r="26" spans="2:25" s="3" customFormat="1" ht="10.199999999999999" x14ac:dyDescent="0.2">
      <c r="B26" s="25" t="s">
        <v>2</v>
      </c>
      <c r="C26" s="26" t="s">
        <v>13</v>
      </c>
      <c r="D26" s="17"/>
      <c r="E26" s="17"/>
      <c r="F26" s="17"/>
      <c r="G26" s="17"/>
      <c r="H26" s="17"/>
      <c r="I26" s="17"/>
      <c r="J26" s="17"/>
      <c r="K26" s="27">
        <v>52.199999999999996</v>
      </c>
      <c r="L26" s="28">
        <v>78</v>
      </c>
      <c r="M26" s="29">
        <v>17</v>
      </c>
      <c r="N26" s="30">
        <v>1326</v>
      </c>
      <c r="O26" s="31">
        <v>438.6</v>
      </c>
      <c r="P26" s="32">
        <v>49.43</v>
      </c>
      <c r="Q26" s="32">
        <f t="shared" si="0"/>
        <v>0.45140732873074879</v>
      </c>
      <c r="R26" s="32">
        <f t="shared" si="1"/>
        <v>0.62951783491440738</v>
      </c>
      <c r="S26" s="32">
        <f t="shared" si="2"/>
        <v>0.64897487567603407</v>
      </c>
      <c r="T26" s="32">
        <f t="shared" si="3"/>
        <v>99.415825809877845</v>
      </c>
      <c r="U26" s="32">
        <f t="shared" si="4"/>
        <v>99.512432265115308</v>
      </c>
      <c r="V26" s="33">
        <f t="shared" si="5"/>
        <v>99.397604534005424</v>
      </c>
      <c r="W26" s="43" t="s">
        <v>25</v>
      </c>
      <c r="X26" s="42" t="s">
        <v>25</v>
      </c>
      <c r="Y26" s="42" t="s">
        <v>25</v>
      </c>
    </row>
    <row r="27" spans="2:25" s="3" customFormat="1" ht="10.199999999999999" x14ac:dyDescent="0.2">
      <c r="B27" s="25" t="s">
        <v>2</v>
      </c>
      <c r="C27" s="26" t="s">
        <v>7</v>
      </c>
      <c r="D27" s="17"/>
      <c r="E27" s="17"/>
      <c r="F27" s="17"/>
      <c r="G27" s="17"/>
      <c r="H27" s="17"/>
      <c r="I27" s="17"/>
      <c r="J27" s="17"/>
      <c r="K27" s="27">
        <v>22.528749999999999</v>
      </c>
      <c r="L27" s="28">
        <v>40</v>
      </c>
      <c r="M27" s="29">
        <v>16</v>
      </c>
      <c r="N27" s="30">
        <v>640</v>
      </c>
      <c r="O27" s="31">
        <v>279.54000000000002</v>
      </c>
      <c r="P27" s="32">
        <v>77.55</v>
      </c>
      <c r="Q27" s="32">
        <f t="shared" si="0"/>
        <v>0.42485395645246948</v>
      </c>
      <c r="R27" s="32">
        <f t="shared" si="1"/>
        <v>0.30383967899337916</v>
      </c>
      <c r="S27" s="32">
        <f t="shared" si="2"/>
        <v>0.41362160680911669</v>
      </c>
      <c r="T27" s="32">
        <f t="shared" si="3"/>
        <v>99.840679766330311</v>
      </c>
      <c r="U27" s="32">
        <f t="shared" si="4"/>
        <v>99.816271944108692</v>
      </c>
      <c r="V27" s="33">
        <f t="shared" si="5"/>
        <v>99.81122614081454</v>
      </c>
      <c r="W27" s="43" t="s">
        <v>25</v>
      </c>
      <c r="X27" s="42" t="s">
        <v>25</v>
      </c>
      <c r="Y27" s="42" t="s">
        <v>25</v>
      </c>
    </row>
    <row r="28" spans="2:25" s="3" customFormat="1" ht="10.199999999999999" x14ac:dyDescent="0.2">
      <c r="B28" s="25" t="s">
        <v>2</v>
      </c>
      <c r="C28" s="26" t="s">
        <v>20</v>
      </c>
      <c r="D28" s="17"/>
      <c r="E28" s="17"/>
      <c r="F28" s="17"/>
      <c r="G28" s="17"/>
      <c r="H28" s="17"/>
      <c r="I28" s="17"/>
      <c r="J28" s="17"/>
      <c r="K28" s="27">
        <v>50</v>
      </c>
      <c r="L28" s="28">
        <v>75</v>
      </c>
      <c r="M28" s="29">
        <v>3</v>
      </c>
      <c r="N28" s="30">
        <v>225</v>
      </c>
      <c r="O28" s="31">
        <v>75</v>
      </c>
      <c r="P28" s="32">
        <v>50</v>
      </c>
      <c r="Q28" s="32">
        <f t="shared" si="0"/>
        <v>7.9660116834838021E-2</v>
      </c>
      <c r="R28" s="32">
        <f t="shared" si="1"/>
        <v>0.10681863714610985</v>
      </c>
      <c r="S28" s="32">
        <f t="shared" si="2"/>
        <v>0.11097381595007422</v>
      </c>
      <c r="T28" s="32">
        <f t="shared" si="3"/>
        <v>99.920339883165155</v>
      </c>
      <c r="U28" s="32">
        <f t="shared" si="4"/>
        <v>99.923090581254797</v>
      </c>
      <c r="V28" s="33">
        <f t="shared" si="5"/>
        <v>99.922199956764615</v>
      </c>
      <c r="W28" s="43" t="s">
        <v>25</v>
      </c>
      <c r="X28" s="42" t="s">
        <v>25</v>
      </c>
      <c r="Y28" s="42" t="s">
        <v>25</v>
      </c>
    </row>
    <row r="29" spans="2:25" s="3" customFormat="1" ht="10.199999999999999" x14ac:dyDescent="0.2">
      <c r="B29" s="25" t="s">
        <v>2</v>
      </c>
      <c r="C29" s="26" t="s">
        <v>6</v>
      </c>
      <c r="D29" s="17"/>
      <c r="E29" s="17"/>
      <c r="F29" s="17"/>
      <c r="G29" s="17"/>
      <c r="H29" s="17"/>
      <c r="I29" s="17"/>
      <c r="J29" s="17"/>
      <c r="K29" s="27">
        <v>38.369999999999997</v>
      </c>
      <c r="L29" s="28">
        <v>58</v>
      </c>
      <c r="M29" s="29">
        <v>2</v>
      </c>
      <c r="N29" s="30">
        <v>116</v>
      </c>
      <c r="O29" s="31">
        <v>39.26</v>
      </c>
      <c r="P29" s="32">
        <v>51.16</v>
      </c>
      <c r="Q29" s="32">
        <f t="shared" si="0"/>
        <v>5.3106744556558685E-2</v>
      </c>
      <c r="R29" s="32">
        <f t="shared" si="1"/>
        <v>5.507094181754997E-2</v>
      </c>
      <c r="S29" s="32">
        <f t="shared" si="2"/>
        <v>5.8091093522665518E-2</v>
      </c>
      <c r="T29" s="32">
        <f t="shared" si="3"/>
        <v>99.973446627721714</v>
      </c>
      <c r="U29" s="32">
        <f t="shared" si="4"/>
        <v>99.978161523072345</v>
      </c>
      <c r="V29" s="33">
        <f t="shared" si="5"/>
        <v>99.980291050287278</v>
      </c>
      <c r="W29" s="43" t="s">
        <v>25</v>
      </c>
      <c r="X29" s="42" t="s">
        <v>25</v>
      </c>
      <c r="Y29" s="42" t="s">
        <v>25</v>
      </c>
    </row>
    <row r="30" spans="2:25" s="3" customFormat="1" ht="10.199999999999999" x14ac:dyDescent="0.2">
      <c r="B30" s="25" t="s">
        <v>2</v>
      </c>
      <c r="C30" s="26" t="s">
        <v>16</v>
      </c>
      <c r="D30" s="17"/>
      <c r="E30" s="17"/>
      <c r="F30" s="17"/>
      <c r="G30" s="17"/>
      <c r="H30" s="17"/>
      <c r="I30" s="17"/>
      <c r="J30" s="17"/>
      <c r="K30" s="27">
        <v>32.68</v>
      </c>
      <c r="L30" s="28">
        <v>46</v>
      </c>
      <c r="M30" s="29">
        <v>1</v>
      </c>
      <c r="N30" s="30">
        <v>46</v>
      </c>
      <c r="O30" s="31">
        <v>13.32</v>
      </c>
      <c r="P30" s="32">
        <v>40.76</v>
      </c>
      <c r="Q30" s="32">
        <f t="shared" si="0"/>
        <v>2.6553372278279343E-2</v>
      </c>
      <c r="R30" s="32">
        <f t="shared" si="1"/>
        <v>2.1838476927649127E-2</v>
      </c>
      <c r="S30" s="32">
        <f t="shared" si="2"/>
        <v>1.9708949712733181E-2</v>
      </c>
      <c r="T30" s="32">
        <f t="shared" si="3"/>
        <v>100</v>
      </c>
      <c r="U30" s="32">
        <f t="shared" si="4"/>
        <v>100</v>
      </c>
      <c r="V30" s="33">
        <f t="shared" si="5"/>
        <v>100.00000000000001</v>
      </c>
      <c r="W30" s="43" t="s">
        <v>25</v>
      </c>
      <c r="X30" s="42" t="s">
        <v>25</v>
      </c>
      <c r="Y30" s="42" t="s">
        <v>25</v>
      </c>
    </row>
    <row r="31" spans="2:25" s="3" customFormat="1" ht="10.199999999999999" x14ac:dyDescent="0.2">
      <c r="B31" s="44"/>
      <c r="C31" s="44"/>
      <c r="K31" s="4"/>
      <c r="L31" s="44"/>
      <c r="M31" s="45">
        <v>3766</v>
      </c>
      <c r="N31" s="45">
        <v>210637.4</v>
      </c>
      <c r="O31" s="46">
        <v>67583.509999999995</v>
      </c>
      <c r="P31" s="21"/>
      <c r="Q31" s="47">
        <f>SUM(Q13:Q30)</f>
        <v>100</v>
      </c>
      <c r="R31" s="47">
        <f>SUM(R13:R30)</f>
        <v>100</v>
      </c>
      <c r="S31" s="47">
        <f>SUM(S13:S30)</f>
        <v>100.00000000000001</v>
      </c>
      <c r="T31" s="47"/>
      <c r="U31" s="47"/>
      <c r="V31" s="48"/>
      <c r="W31" s="49"/>
    </row>
    <row r="32" spans="2:25" x14ac:dyDescent="0.3">
      <c r="B32" s="3"/>
      <c r="C32" s="3"/>
      <c r="D32" s="3"/>
    </row>
    <row r="33" spans="2:4" x14ac:dyDescent="0.3">
      <c r="B33" s="3"/>
      <c r="C33" s="18" t="s">
        <v>46</v>
      </c>
      <c r="D33" s="3"/>
    </row>
    <row r="34" spans="2:4" x14ac:dyDescent="0.3">
      <c r="B34" s="3"/>
      <c r="C34" s="3"/>
      <c r="D34" s="3"/>
    </row>
    <row r="35" spans="2:4" x14ac:dyDescent="0.3">
      <c r="B35" s="3"/>
      <c r="C35" s="3" t="s">
        <v>48</v>
      </c>
      <c r="D35" s="3"/>
    </row>
    <row r="36" spans="2:4" x14ac:dyDescent="0.3">
      <c r="B36" s="3"/>
      <c r="C36" s="3" t="s">
        <v>47</v>
      </c>
      <c r="D36" s="3"/>
    </row>
    <row r="37" spans="2:4" x14ac:dyDescent="0.3">
      <c r="B37" s="3"/>
      <c r="C37" s="3" t="s">
        <v>49</v>
      </c>
      <c r="D37" s="3"/>
    </row>
    <row r="38" spans="2:4" x14ac:dyDescent="0.3">
      <c r="B38" s="3"/>
      <c r="C38" s="3"/>
      <c r="D38" s="3"/>
    </row>
    <row r="39" spans="2:4" x14ac:dyDescent="0.3">
      <c r="B39" s="3"/>
      <c r="C39" s="18" t="s">
        <v>36</v>
      </c>
      <c r="D39" s="3"/>
    </row>
    <row r="40" spans="2:4" x14ac:dyDescent="0.3">
      <c r="B40" s="3"/>
      <c r="C40" s="3"/>
      <c r="D40" s="3"/>
    </row>
    <row r="41" spans="2:4" x14ac:dyDescent="0.3">
      <c r="B41" s="16">
        <v>1</v>
      </c>
      <c r="C41" s="3" t="s">
        <v>50</v>
      </c>
      <c r="D41" s="3"/>
    </row>
    <row r="42" spans="2:4" x14ac:dyDescent="0.3">
      <c r="B42" s="16">
        <f>B41+1</f>
        <v>2</v>
      </c>
      <c r="C42" s="3" t="s">
        <v>51</v>
      </c>
      <c r="D42" s="3"/>
    </row>
    <row r="43" spans="2:4" x14ac:dyDescent="0.3">
      <c r="B43" s="16">
        <f t="shared" ref="B43:B44" si="6">B42+1</f>
        <v>3</v>
      </c>
      <c r="C43" s="3" t="s">
        <v>52</v>
      </c>
      <c r="D43" s="3"/>
    </row>
    <row r="44" spans="2:4" x14ac:dyDescent="0.3">
      <c r="B44" s="16">
        <f t="shared" si="6"/>
        <v>4</v>
      </c>
      <c r="C44" s="3" t="s">
        <v>53</v>
      </c>
      <c r="D44" s="3"/>
    </row>
    <row r="45" spans="2:4" x14ac:dyDescent="0.3">
      <c r="B45" s="16"/>
      <c r="C45" s="3"/>
      <c r="D45" s="3"/>
    </row>
    <row r="46" spans="2:4" x14ac:dyDescent="0.3">
      <c r="B46" s="3"/>
      <c r="C46" s="17" t="s">
        <v>56</v>
      </c>
      <c r="D46" s="17" t="s">
        <v>54</v>
      </c>
    </row>
    <row r="47" spans="2:4" x14ac:dyDescent="0.3">
      <c r="B47" s="3"/>
      <c r="C47" s="17" t="s">
        <v>55</v>
      </c>
      <c r="D47" s="17" t="s">
        <v>57</v>
      </c>
    </row>
    <row r="48" spans="2:4" x14ac:dyDescent="0.3">
      <c r="B48" s="3"/>
      <c r="C48" s="17" t="s">
        <v>58</v>
      </c>
      <c r="D48" s="17" t="s">
        <v>59</v>
      </c>
    </row>
    <row r="49" spans="2:4" x14ac:dyDescent="0.3">
      <c r="B49" s="3"/>
      <c r="C49" s="17" t="s">
        <v>60</v>
      </c>
      <c r="D49" s="17" t="s">
        <v>61</v>
      </c>
    </row>
    <row r="50" spans="2:4" x14ac:dyDescent="0.3">
      <c r="B50" s="3"/>
      <c r="C50" s="17" t="s">
        <v>62</v>
      </c>
      <c r="D50" s="17" t="s">
        <v>63</v>
      </c>
    </row>
  </sheetData>
  <sortState ref="B2:S19">
    <sortCondition descending="1" ref="G2:G19"/>
  </sortState>
  <mergeCells count="8">
    <mergeCell ref="W11:Y11"/>
    <mergeCell ref="Q11:S11"/>
    <mergeCell ref="Q10:S10"/>
    <mergeCell ref="D5:I5"/>
    <mergeCell ref="D6:I6"/>
    <mergeCell ref="D7:I7"/>
    <mergeCell ref="D11:G11"/>
    <mergeCell ref="H11:J11"/>
  </mergeCells>
  <pageMargins left="0.70866141732283472" right="0.70866141732283472" top="0.74803149606299213" bottom="0.74803149606299213" header="0.31496062992125984" footer="0.31496062992125984"/>
  <pageSetup paperSize="9" scale="5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АВС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2017-08-17T09:20:56Z</dcterms:modified>
</cp:coreProperties>
</file>