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680" yWindow="105" windowWidth="14805" windowHeight="8010" activeTab="1"/>
  </bookViews>
  <sheets>
    <sheet name="Документы и контрагенты" sheetId="2" r:id="rId1"/>
    <sheet name="Подробная фактурка" sheetId="3" r:id="rId2"/>
  </sheets>
  <calcPr calcId="152511"/>
</workbook>
</file>

<file path=xl/calcChain.xml><?xml version="1.0" encoding="utf-8"?>
<calcChain xmlns="http://schemas.openxmlformats.org/spreadsheetml/2006/main">
  <c r="J11" i="3" l="1"/>
  <c r="K11" i="3"/>
  <c r="L11" i="3"/>
  <c r="J8" i="2"/>
  <c r="K8" i="2"/>
  <c r="O8" i="2"/>
</calcChain>
</file>

<file path=xl/sharedStrings.xml><?xml version="1.0" encoding="utf-8"?>
<sst xmlns="http://schemas.openxmlformats.org/spreadsheetml/2006/main" count="137" uniqueCount="51">
  <si>
    <t>Дата документа</t>
  </si>
  <si>
    <t>Номер документа</t>
  </si>
  <si>
    <t>Тип документа</t>
  </si>
  <si>
    <t>Автор документа</t>
  </si>
  <si>
    <t>Заказ</t>
  </si>
  <si>
    <t>Группа контрагента</t>
  </si>
  <si>
    <t>Наименование контрагента</t>
  </si>
  <si>
    <t>Грузополучатель</t>
  </si>
  <si>
    <t>Продавец</t>
  </si>
  <si>
    <t>Сумма документа</t>
  </si>
  <si>
    <t>Из них НДС</t>
  </si>
  <si>
    <t>Сумма скидки</t>
  </si>
  <si>
    <t>Статус</t>
  </si>
  <si>
    <t>Поступление на сумму</t>
  </si>
  <si>
    <t>Из них оплачено</t>
  </si>
  <si>
    <t>Фактурная часть</t>
  </si>
  <si>
    <t>Комментарий</t>
  </si>
  <si>
    <t>Платежные реквизиты контрагента</t>
  </si>
  <si>
    <t>Ваши платежные реквизиты</t>
  </si>
  <si>
    <t>Платежные реквизиты грузополучателя</t>
  </si>
  <si>
    <t>счёт-фактура</t>
  </si>
  <si>
    <t>ИП Проноза Максим Олегович</t>
  </si>
  <si>
    <t>Без группы</t>
  </si>
  <si>
    <t/>
  </si>
  <si>
    <t>Акт</t>
  </si>
  <si>
    <t>Не подписан</t>
  </si>
  <si>
    <t>Счёт</t>
  </si>
  <si>
    <t>Оплачен</t>
  </si>
  <si>
    <t>Наименование</t>
  </si>
  <si>
    <t>Количество</t>
  </si>
  <si>
    <t>Ед. измерения</t>
  </si>
  <si>
    <t>Цена</t>
  </si>
  <si>
    <t>Сумма</t>
  </si>
  <si>
    <t>в т.ч. НДС</t>
  </si>
  <si>
    <t>Ставка НДС</t>
  </si>
  <si>
    <t>час.</t>
  </si>
  <si>
    <t>НДС 18%</t>
  </si>
  <si>
    <t>ООО "ООО_1"</t>
  </si>
  <si>
    <t>ООО "ООО_2"</t>
  </si>
  <si>
    <t>ООО "ООО_3"</t>
  </si>
  <si>
    <t>1000,00 по п.п. № 001 от 01.01.2018</t>
  </si>
  <si>
    <t>700,00 по п.п. № 002 от 02.01.2018</t>
  </si>
  <si>
    <t xml:space="preserve">Услуга(товар)№1 5ед. X 100р. = 500р. </t>
  </si>
  <si>
    <t xml:space="preserve">Услуга(товар)№4 7ед. X 100р. = 500р. </t>
  </si>
  <si>
    <t>комментарий</t>
  </si>
  <si>
    <t>40000000000000000000 в БАНК "БАНК1" (ПАО) г. МОСКВА</t>
  </si>
  <si>
    <t>40000000000000000001 в БАНК "БАНК2" (ПАО) г. МОСКВА</t>
  </si>
  <si>
    <t>66666666666666666666 в ПАО "СБЕРБАНК" г. МОСКВА</t>
  </si>
  <si>
    <t>ед.</t>
  </si>
  <si>
    <t>шт.</t>
  </si>
  <si>
    <t xml:space="preserve">Услуга(товар)№2 2шт. X 250р. = 500р. 
Услуга(товар)№3 5час. X 100р. = 500р.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</si>
</sst>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.&quot;р.&quot;;\-0.00_.&quot;р.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scheme val="minor"/>
    </font>
    <font>
      <sz val="11"/>
      <color rgb="FF808080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vertical="top"/>
    </xf>
    <xf numFmtId="14" fontId="0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/>
    </xf>
    <xf numFmtId="0" fontId="0" fillId="2" borderId="1" xfId="0" applyNumberFormat="1" applyFont="1" applyFill="1" applyBorder="1" applyAlignment="1">
      <alignment vertical="top"/>
    </xf>
    <xf numFmtId="0" fontId="0" fillId="0" borderId="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i/>
        <color rgb="FF808080"/>
      </font>
    </dxf>
    <dxf>
      <font>
        <i/>
        <color rgb="FF80808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  <dxf>
      <font>
        <i/>
        <color rgb="FF80808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  <dxf>
      <font>
        <i/>
        <color rgb="FF80808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  <dxf>
      <font>
        <i/>
        <color rgb="FF80808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  <dxf>
      <font>
        <i/>
        <color rgb="FF80808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_.&quot;р.&quot;;\-0.00_.&quot;р.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T8" totalsRowCount="1">
  <autoFilter ref="A1:T7"/>
  <tableColumns count="20">
    <tableColumn id="1" name="Дата документа"/>
    <tableColumn id="2" name="Номер документа"/>
    <tableColumn id="3" name="Тип документа"/>
    <tableColumn id="4" name="Автор документа"/>
    <tableColumn id="5" name="Заказ"/>
    <tableColumn id="6" name="Группа контрагента"/>
    <tableColumn id="7" name="Наименование контрагента"/>
    <tableColumn id="8" name="Грузополучатель"/>
    <tableColumn id="9" name="Продавец"/>
    <tableColumn id="10" name="Сумма документа" totalsRowFunction="sum" totalsRowDxfId="72"/>
    <tableColumn id="11" name="Из них НДС" totalsRowFunction="sum" totalsRowDxfId="71"/>
    <tableColumn id="12" name="Сумма скидки"/>
    <tableColumn id="13" name="Статус"/>
    <tableColumn id="14" name="Поступление на сумму"/>
    <tableColumn id="15" name="Из них оплачено" totalsRowFunction="sum" totalsRowDxfId="70"/>
    <tableColumn id="16" name="Фактурная часть"/>
    <tableColumn id="17" name="Комментарий"/>
    <tableColumn id="18" name="Платежные реквизиты контрагента"/>
    <tableColumn id="19" name="Ваши платежные реквизиты"/>
    <tableColumn id="20" name="Платежные реквизиты грузополучател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N11" totalsRowCount="1">
  <autoFilter ref="A1:N10"/>
  <tableColumns count="14">
    <tableColumn id="1" name="Дата документа"/>
    <tableColumn id="2" name="Номер документа"/>
    <tableColumn id="3" name="Тип документа"/>
    <tableColumn id="4" name="Заказ"/>
    <tableColumn id="5" name="Группа контрагента"/>
    <tableColumn id="6" name="Наименование контрагента"/>
    <tableColumn id="7" name="Наименование"/>
    <tableColumn id="8" name="Количество"/>
    <tableColumn id="9" name="Ед. измерения"/>
    <tableColumn id="10" name="Цена" totalsRowFunction="sum" totalsRowDxfId="2"/>
    <tableColumn id="11" name="Сумма" totalsRowFunction="sum" totalsRowDxfId="1"/>
    <tableColumn id="12" name="в т.ч. НДС" totalsRowFunction="sum" totalsRowDxfId="0"/>
    <tableColumn id="13" name="Ставка НДС"/>
    <tableColumn id="14" name="Статус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6E0B4"/>
  </sheetPr>
  <dimension ref="A1:T9"/>
  <sheetViews>
    <sheetView zoomScale="55" zoomScaleNormal="55" workbookViewId="0">
      <pane ySplit="1" topLeftCell="A2" activePane="bottomLeft" state="frozen"/>
      <selection pane="bottomLeft" activeCell="A5" sqref="A5"/>
    </sheetView>
  </sheetViews>
  <sheetFormatPr defaultColWidth="9.140625" defaultRowHeight="15" x14ac:dyDescent="0.25"/>
  <cols>
    <col min="1" max="1" width="18.28515625" style="2" customWidth="1"/>
    <col min="2" max="2" width="20.140625" style="5" customWidth="1"/>
    <col min="3" max="3" width="17.42578125" style="1" customWidth="1"/>
    <col min="4" max="4" width="29.5703125" style="1" hidden="1" customWidth="1"/>
    <col min="5" max="5" width="16.5703125" style="1" customWidth="1"/>
    <col min="6" max="6" width="21.5703125" style="6" hidden="1" customWidth="1"/>
    <col min="7" max="7" width="30" style="10" customWidth="1"/>
    <col min="8" max="8" width="19.140625" style="1" hidden="1" customWidth="1"/>
    <col min="9" max="9" width="12.7109375" style="1" hidden="1" customWidth="1"/>
    <col min="10" max="10" width="20" style="8" customWidth="1"/>
    <col min="11" max="11" width="20" style="9" customWidth="1"/>
    <col min="12" max="12" width="16.7109375" style="1" hidden="1" customWidth="1"/>
    <col min="13" max="13" width="13.140625" style="1" customWidth="1"/>
    <col min="14" max="14" width="35" style="11" customWidth="1"/>
    <col min="15" max="15" width="20" style="7" customWidth="1"/>
    <col min="16" max="16" width="50" style="11" customWidth="1"/>
    <col min="17" max="17" width="40" style="12" customWidth="1"/>
    <col min="18" max="20" width="80" style="11" customWidth="1"/>
    <col min="21" max="21" width="9.140625" style="1" customWidth="1"/>
    <col min="22" max="16384" width="9.140625" style="1"/>
  </cols>
  <sheetData>
    <row r="1" spans="1:20" s="13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</row>
    <row r="2" spans="1:20" x14ac:dyDescent="0.25">
      <c r="A2" s="2">
        <v>43101</v>
      </c>
      <c r="B2" s="5">
        <v>11</v>
      </c>
      <c r="C2" s="1" t="s">
        <v>20</v>
      </c>
      <c r="D2" s="1" t="s">
        <v>21</v>
      </c>
      <c r="F2" s="6" t="s">
        <v>22</v>
      </c>
      <c r="G2" s="10" t="s">
        <v>37</v>
      </c>
      <c r="J2" s="8">
        <v>500</v>
      </c>
      <c r="K2" s="9">
        <v>65</v>
      </c>
      <c r="L2" s="1">
        <v>0</v>
      </c>
      <c r="N2" s="11" t="s">
        <v>23</v>
      </c>
      <c r="O2" s="7">
        <v>0</v>
      </c>
      <c r="P2" s="11" t="s">
        <v>42</v>
      </c>
      <c r="R2" s="11" t="s">
        <v>45</v>
      </c>
      <c r="S2" s="11" t="s">
        <v>47</v>
      </c>
    </row>
    <row r="3" spans="1:20" x14ac:dyDescent="0.25">
      <c r="A3" s="2">
        <v>43101</v>
      </c>
      <c r="B3" s="5">
        <v>11</v>
      </c>
      <c r="C3" s="1" t="s">
        <v>24</v>
      </c>
      <c r="D3" s="1" t="s">
        <v>21</v>
      </c>
      <c r="F3" s="6" t="s">
        <v>22</v>
      </c>
      <c r="G3" s="10" t="s">
        <v>37</v>
      </c>
      <c r="J3" s="8">
        <v>500</v>
      </c>
      <c r="K3" s="9">
        <v>65</v>
      </c>
      <c r="L3" s="1">
        <v>0</v>
      </c>
      <c r="M3" s="1" t="s">
        <v>25</v>
      </c>
      <c r="N3" s="11" t="s">
        <v>23</v>
      </c>
      <c r="O3" s="7">
        <v>0</v>
      </c>
      <c r="P3" s="11" t="s">
        <v>42</v>
      </c>
      <c r="Q3" s="12" t="s">
        <v>44</v>
      </c>
      <c r="R3" s="11" t="s">
        <v>45</v>
      </c>
      <c r="S3" s="11" t="s">
        <v>47</v>
      </c>
    </row>
    <row r="4" spans="1:20" ht="30" x14ac:dyDescent="0.25">
      <c r="A4" s="2">
        <v>43102</v>
      </c>
      <c r="B4" s="5">
        <v>12</v>
      </c>
      <c r="C4" s="1" t="s">
        <v>26</v>
      </c>
      <c r="D4" s="1" t="s">
        <v>21</v>
      </c>
      <c r="F4" s="6" t="s">
        <v>22</v>
      </c>
      <c r="G4" s="10" t="s">
        <v>38</v>
      </c>
      <c r="J4" s="8">
        <v>1000</v>
      </c>
      <c r="K4" s="9">
        <v>130</v>
      </c>
      <c r="L4" s="1">
        <v>0</v>
      </c>
      <c r="M4" s="1" t="s">
        <v>27</v>
      </c>
      <c r="N4" s="11" t="s">
        <v>40</v>
      </c>
      <c r="O4" s="7">
        <v>1000</v>
      </c>
      <c r="P4" s="11" t="s">
        <v>50</v>
      </c>
      <c r="S4" s="11" t="s">
        <v>47</v>
      </c>
    </row>
    <row r="5" spans="1:20" x14ac:dyDescent="0.25">
      <c r="A5" s="2">
        <v>43103</v>
      </c>
      <c r="B5" s="5">
        <v>13</v>
      </c>
      <c r="C5" s="1" t="s">
        <v>26</v>
      </c>
      <c r="D5" s="1" t="s">
        <v>21</v>
      </c>
      <c r="F5" s="6" t="s">
        <v>22</v>
      </c>
      <c r="G5" s="10" t="s">
        <v>39</v>
      </c>
      <c r="J5" s="8">
        <v>700</v>
      </c>
      <c r="K5" s="9">
        <v>91</v>
      </c>
      <c r="L5" s="1">
        <v>0</v>
      </c>
      <c r="M5" s="1" t="s">
        <v>27</v>
      </c>
      <c r="N5" s="11" t="s">
        <v>41</v>
      </c>
      <c r="O5" s="7">
        <v>700</v>
      </c>
      <c r="P5" s="11" t="s">
        <v>43</v>
      </c>
      <c r="S5" s="11" t="s">
        <v>47</v>
      </c>
    </row>
    <row r="6" spans="1:20" ht="30" x14ac:dyDescent="0.25">
      <c r="A6" s="2">
        <v>43103</v>
      </c>
      <c r="B6" s="5">
        <v>12</v>
      </c>
      <c r="C6" s="1" t="s">
        <v>20</v>
      </c>
      <c r="D6" s="1" t="s">
        <v>21</v>
      </c>
      <c r="F6" s="6" t="s">
        <v>22</v>
      </c>
      <c r="G6" s="10" t="s">
        <v>38</v>
      </c>
      <c r="J6" s="8">
        <v>1000</v>
      </c>
      <c r="K6" s="9">
        <v>130</v>
      </c>
      <c r="L6" s="1">
        <v>0</v>
      </c>
      <c r="N6" s="11" t="s">
        <v>23</v>
      </c>
      <c r="O6" s="7">
        <v>0</v>
      </c>
      <c r="P6" s="11" t="s">
        <v>50</v>
      </c>
      <c r="R6" s="11" t="s">
        <v>46</v>
      </c>
      <c r="S6" s="11" t="s">
        <v>47</v>
      </c>
    </row>
    <row r="7" spans="1:20" ht="30" x14ac:dyDescent="0.25">
      <c r="A7" s="2">
        <v>43103</v>
      </c>
      <c r="B7" s="5">
        <v>12</v>
      </c>
      <c r="C7" s="1" t="s">
        <v>24</v>
      </c>
      <c r="D7" s="1" t="s">
        <v>21</v>
      </c>
      <c r="F7" s="6" t="s">
        <v>22</v>
      </c>
      <c r="G7" s="10" t="s">
        <v>38</v>
      </c>
      <c r="J7" s="8">
        <v>1000</v>
      </c>
      <c r="K7" s="9">
        <v>130</v>
      </c>
      <c r="L7" s="1">
        <v>0</v>
      </c>
      <c r="M7" s="1" t="s">
        <v>25</v>
      </c>
      <c r="N7" s="11" t="s">
        <v>23</v>
      </c>
      <c r="O7" s="7">
        <v>0</v>
      </c>
      <c r="P7" s="11" t="s">
        <v>50</v>
      </c>
      <c r="Q7" s="12" t="s">
        <v>44</v>
      </c>
      <c r="R7" s="11" t="s">
        <v>46</v>
      </c>
      <c r="S7" s="11" t="s">
        <v>47</v>
      </c>
    </row>
    <row r="8" spans="1:20" x14ac:dyDescent="0.25">
      <c r="A8"/>
      <c r="B8"/>
      <c r="C8"/>
      <c r="D8"/>
      <c r="E8"/>
      <c r="F8"/>
      <c r="G8"/>
      <c r="H8"/>
      <c r="I8"/>
      <c r="J8" s="18">
        <f>SUBTOTAL(109,Table1[Сумма документа])</f>
        <v>4700</v>
      </c>
      <c r="K8" s="19">
        <f>SUBTOTAL(109,Table1[Из них НДС])</f>
        <v>611</v>
      </c>
      <c r="L8"/>
      <c r="M8"/>
      <c r="N8"/>
      <c r="O8" s="20">
        <f>SUBTOTAL(109,Table1[Из них оплачено])</f>
        <v>1700</v>
      </c>
      <c r="P8"/>
      <c r="Q8"/>
      <c r="R8"/>
      <c r="S8"/>
      <c r="T8"/>
    </row>
    <row r="9" spans="1:20" s="3" customFormat="1" ht="18.75" x14ac:dyDescent="0.25"/>
  </sheetData>
  <conditionalFormatting sqref="F1:F11">
    <cfRule type="containsText" dxfId="30" priority="1" operator="containsText" text="Без группы">
      <formula>NOT(ISERROR(SEARCH("Без группы",F1)))</formula>
    </cfRule>
  </conditionalFormatting>
  <conditionalFormatting sqref="M1:M11">
    <cfRule type="containsText" dxfId="29" priority="2" operator="containsText" text="Отклонен">
      <formula>NOT(ISERROR(SEARCH("Отклонен",M1)))</formula>
    </cfRule>
    <cfRule type="containsText" dxfId="28" priority="3" operator="containsText" text="Не подписан">
      <formula>NOT(ISERROR(SEARCH("Не подписан",M1)))</formula>
    </cfRule>
    <cfRule type="containsText" dxfId="27" priority="4" operator="containsText" text="Не оплачен">
      <formula>NOT(ISERROR(SEARCH("Не оплачен",M1)))</formula>
    </cfRule>
    <cfRule type="containsText" dxfId="26" priority="5" operator="containsText" text="Ждет отгрузки">
      <formula>NOT(ISERROR(SEARCH("Ждет отгрузки",M1)))</formula>
    </cfRule>
    <cfRule type="containsText" dxfId="25" priority="6" operator="containsText" text="Частично оплачен">
      <formula>NOT(ISERROR(SEARCH("Частично оплачен",M1)))</formula>
    </cfRule>
    <cfRule type="containsText" dxfId="24" priority="7" operator="containsText" text="Оплачен">
      <formula>NOT(ISERROR(SEARCH("Оплачен",M1)))</formula>
    </cfRule>
    <cfRule type="containsText" dxfId="23" priority="8" operator="containsText" text="Отгружен">
      <formula>NOT(ISERROR(SEARCH("Отгружен",M1)))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C2E6"/>
  </sheetPr>
  <dimension ref="A1:N25"/>
  <sheetViews>
    <sheetView tabSelected="1" zoomScale="70" zoomScaleNormal="70" workbookViewId="0">
      <pane ySplit="1" topLeftCell="A2" activePane="bottomLeft" state="frozen"/>
      <selection pane="bottomLeft" activeCell="L25" sqref="L25"/>
    </sheetView>
  </sheetViews>
  <sheetFormatPr defaultColWidth="9.140625" defaultRowHeight="15" x14ac:dyDescent="0.25"/>
  <cols>
    <col min="1" max="1" width="12" style="2" customWidth="1"/>
    <col min="2" max="2" width="9.140625" style="5" customWidth="1"/>
    <col min="3" max="3" width="17.42578125" style="1" customWidth="1"/>
    <col min="4" max="4" width="17.5703125" style="1" customWidth="1"/>
    <col min="5" max="5" width="19" style="6" customWidth="1"/>
    <col min="6" max="6" width="20" style="10" customWidth="1"/>
    <col min="7" max="7" width="20" style="11" customWidth="1"/>
    <col min="8" max="9" width="9.140625" style="1" customWidth="1"/>
    <col min="10" max="10" width="20" style="7" customWidth="1"/>
    <col min="11" max="11" width="20" style="8" customWidth="1"/>
    <col min="12" max="12" width="20" style="9" customWidth="1"/>
    <col min="13" max="13" width="9.140625" style="4" customWidth="1"/>
    <col min="14" max="14" width="20" style="1" customWidth="1"/>
    <col min="15" max="15" width="9.140625" style="1" customWidth="1"/>
    <col min="16" max="16384" width="9.140625" style="1"/>
  </cols>
  <sheetData>
    <row r="1" spans="1:14" s="13" customFormat="1" x14ac:dyDescent="0.25">
      <c r="A1" s="13" t="s">
        <v>0</v>
      </c>
      <c r="B1" s="13" t="s">
        <v>1</v>
      </c>
      <c r="C1" s="13" t="s">
        <v>2</v>
      </c>
      <c r="D1" s="13" t="s">
        <v>4</v>
      </c>
      <c r="E1" s="13" t="s">
        <v>5</v>
      </c>
      <c r="F1" s="13" t="s">
        <v>6</v>
      </c>
      <c r="G1" s="13" t="s">
        <v>28</v>
      </c>
      <c r="H1" s="13" t="s">
        <v>29</v>
      </c>
      <c r="I1" s="13" t="s">
        <v>30</v>
      </c>
      <c r="J1" s="13" t="s">
        <v>31</v>
      </c>
      <c r="K1" s="13" t="s">
        <v>32</v>
      </c>
      <c r="L1" s="13" t="s">
        <v>33</v>
      </c>
      <c r="M1" s="13" t="s">
        <v>34</v>
      </c>
      <c r="N1" s="13" t="s">
        <v>12</v>
      </c>
    </row>
    <row r="2" spans="1:14" x14ac:dyDescent="0.25">
      <c r="A2" s="2">
        <v>43101</v>
      </c>
      <c r="B2" s="5">
        <v>11</v>
      </c>
      <c r="C2" s="1" t="s">
        <v>20</v>
      </c>
      <c r="E2" s="6" t="s">
        <v>22</v>
      </c>
      <c r="F2" s="10" t="s">
        <v>37</v>
      </c>
      <c r="H2" s="1">
        <v>5</v>
      </c>
      <c r="I2" s="1" t="s">
        <v>48</v>
      </c>
      <c r="J2" s="7">
        <v>100</v>
      </c>
      <c r="K2" s="8">
        <v>500</v>
      </c>
      <c r="L2" s="9">
        <v>65</v>
      </c>
      <c r="M2" s="4" t="s">
        <v>36</v>
      </c>
    </row>
    <row r="3" spans="1:14" x14ac:dyDescent="0.25">
      <c r="A3" s="2">
        <v>43101</v>
      </c>
      <c r="B3" s="5">
        <v>11</v>
      </c>
      <c r="C3" s="1" t="s">
        <v>24</v>
      </c>
      <c r="E3" s="6" t="s">
        <v>22</v>
      </c>
      <c r="F3" s="10" t="s">
        <v>37</v>
      </c>
      <c r="H3" s="1">
        <v>5</v>
      </c>
      <c r="I3" s="1" t="s">
        <v>48</v>
      </c>
      <c r="J3" s="7">
        <v>100</v>
      </c>
      <c r="K3" s="8">
        <v>500</v>
      </c>
      <c r="L3" s="9">
        <v>65</v>
      </c>
      <c r="M3" s="4" t="s">
        <v>36</v>
      </c>
      <c r="N3" s="1" t="s">
        <v>25</v>
      </c>
    </row>
    <row r="4" spans="1:14" x14ac:dyDescent="0.25">
      <c r="A4" s="2">
        <v>43102</v>
      </c>
      <c r="B4" s="5">
        <v>12</v>
      </c>
      <c r="C4" s="1" t="s">
        <v>26</v>
      </c>
      <c r="E4" s="6" t="s">
        <v>22</v>
      </c>
      <c r="F4" s="10" t="s">
        <v>38</v>
      </c>
      <c r="H4" s="1">
        <v>2</v>
      </c>
      <c r="I4" s="1" t="s">
        <v>49</v>
      </c>
      <c r="J4" s="7">
        <v>250</v>
      </c>
      <c r="K4" s="8">
        <v>500</v>
      </c>
      <c r="L4" s="9">
        <v>65</v>
      </c>
      <c r="M4" s="4" t="s">
        <v>36</v>
      </c>
      <c r="N4" s="1" t="s">
        <v>27</v>
      </c>
    </row>
    <row r="5" spans="1:14" x14ac:dyDescent="0.25">
      <c r="A5" s="2">
        <v>43102</v>
      </c>
      <c r="B5" s="5">
        <v>12</v>
      </c>
      <c r="C5" s="1" t="s">
        <v>26</v>
      </c>
      <c r="E5" s="6" t="s">
        <v>22</v>
      </c>
      <c r="F5" s="10" t="s">
        <v>38</v>
      </c>
      <c r="H5" s="1">
        <v>5</v>
      </c>
      <c r="I5" s="1" t="s">
        <v>35</v>
      </c>
      <c r="J5" s="7">
        <v>100</v>
      </c>
      <c r="K5" s="8">
        <v>500</v>
      </c>
      <c r="L5" s="9">
        <v>65</v>
      </c>
      <c r="M5" s="4" t="s">
        <v>36</v>
      </c>
      <c r="N5" s="1" t="s">
        <v>27</v>
      </c>
    </row>
    <row r="6" spans="1:14" x14ac:dyDescent="0.25">
      <c r="A6" s="2">
        <v>43103</v>
      </c>
      <c r="B6" s="5">
        <v>13</v>
      </c>
      <c r="C6" s="1" t="s">
        <v>26</v>
      </c>
      <c r="E6" s="6" t="s">
        <v>22</v>
      </c>
      <c r="F6" s="10" t="s">
        <v>39</v>
      </c>
      <c r="H6" s="1">
        <v>7</v>
      </c>
      <c r="I6" s="1" t="s">
        <v>48</v>
      </c>
      <c r="J6" s="7">
        <v>100</v>
      </c>
      <c r="K6" s="8">
        <v>700</v>
      </c>
      <c r="L6" s="9">
        <v>91</v>
      </c>
      <c r="M6" s="4" t="s">
        <v>36</v>
      </c>
      <c r="N6" s="1" t="s">
        <v>27</v>
      </c>
    </row>
    <row r="7" spans="1:14" x14ac:dyDescent="0.25">
      <c r="A7" s="2">
        <v>43103</v>
      </c>
      <c r="B7" s="5">
        <v>12</v>
      </c>
      <c r="C7" s="15" t="s">
        <v>20</v>
      </c>
      <c r="E7" s="6" t="s">
        <v>22</v>
      </c>
      <c r="F7" s="10" t="s">
        <v>38</v>
      </c>
      <c r="H7" s="1">
        <v>2</v>
      </c>
      <c r="I7" s="1" t="s">
        <v>49</v>
      </c>
      <c r="J7" s="7">
        <v>250</v>
      </c>
      <c r="K7" s="8">
        <v>500</v>
      </c>
      <c r="L7" s="9">
        <v>65</v>
      </c>
      <c r="M7" s="4" t="s">
        <v>36</v>
      </c>
    </row>
    <row r="8" spans="1:14" x14ac:dyDescent="0.25">
      <c r="A8" s="2">
        <v>43103</v>
      </c>
      <c r="B8" s="5">
        <v>12</v>
      </c>
      <c r="C8" s="14" t="s">
        <v>20</v>
      </c>
      <c r="E8" s="6" t="s">
        <v>22</v>
      </c>
      <c r="F8" s="10" t="s">
        <v>38</v>
      </c>
      <c r="H8" s="1">
        <v>5</v>
      </c>
      <c r="I8" s="1" t="s">
        <v>35</v>
      </c>
      <c r="J8" s="7">
        <v>100</v>
      </c>
      <c r="K8" s="8">
        <v>500</v>
      </c>
      <c r="L8" s="9">
        <v>65</v>
      </c>
      <c r="M8" s="4" t="s">
        <v>36</v>
      </c>
    </row>
    <row r="9" spans="1:14" x14ac:dyDescent="0.25">
      <c r="A9" s="2">
        <v>43103</v>
      </c>
      <c r="B9" s="5">
        <v>12</v>
      </c>
      <c r="C9" s="1" t="s">
        <v>24</v>
      </c>
      <c r="E9" s="6" t="s">
        <v>22</v>
      </c>
      <c r="F9" s="10" t="s">
        <v>38</v>
      </c>
      <c r="H9" s="1">
        <v>2</v>
      </c>
      <c r="I9" s="1" t="s">
        <v>49</v>
      </c>
      <c r="J9" s="7">
        <v>250</v>
      </c>
      <c r="K9" s="8">
        <v>500</v>
      </c>
      <c r="L9" s="9">
        <v>65</v>
      </c>
      <c r="M9" s="4" t="s">
        <v>36</v>
      </c>
      <c r="N9" s="1" t="s">
        <v>25</v>
      </c>
    </row>
    <row r="10" spans="1:14" s="3" customFormat="1" ht="18.75" x14ac:dyDescent="0.25">
      <c r="A10" s="2">
        <v>43103</v>
      </c>
      <c r="B10" s="5">
        <v>12</v>
      </c>
      <c r="C10" s="1" t="s">
        <v>24</v>
      </c>
      <c r="D10" s="1"/>
      <c r="E10" s="6" t="s">
        <v>22</v>
      </c>
      <c r="F10" s="10" t="s">
        <v>38</v>
      </c>
      <c r="G10" s="11"/>
      <c r="H10" s="1">
        <v>5</v>
      </c>
      <c r="I10" s="1" t="s">
        <v>35</v>
      </c>
      <c r="J10" s="7">
        <v>100</v>
      </c>
      <c r="K10" s="8">
        <v>500</v>
      </c>
      <c r="L10" s="9">
        <v>65</v>
      </c>
      <c r="M10" s="4" t="s">
        <v>36</v>
      </c>
      <c r="N10" s="1" t="s">
        <v>25</v>
      </c>
    </row>
    <row r="11" spans="1:14" x14ac:dyDescent="0.25">
      <c r="A11"/>
      <c r="B11"/>
      <c r="C11"/>
      <c r="D11"/>
      <c r="E11"/>
      <c r="F11"/>
      <c r="G11"/>
      <c r="H11"/>
      <c r="I11"/>
      <c r="J11" s="20">
        <f>SUBTOTAL(109,Table2[Цена])</f>
        <v>1350</v>
      </c>
      <c r="K11" s="18">
        <f>SUBTOTAL(109,Table2[Сумма])</f>
        <v>4700</v>
      </c>
      <c r="L11" s="19">
        <f>SUBTOTAL(109,Table2[в т.ч. НДС])</f>
        <v>611</v>
      </c>
      <c r="M11"/>
      <c r="N11"/>
    </row>
    <row r="12" spans="1:14" ht="18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4" spans="1:14" x14ac:dyDescent="0.25">
      <c r="F14" s="17"/>
    </row>
    <row r="17" spans="5:6" x14ac:dyDescent="0.25">
      <c r="F17" s="16"/>
    </row>
    <row r="25" spans="5:6" x14ac:dyDescent="0.25">
      <c r="E25" s="1"/>
    </row>
  </sheetData>
  <conditionalFormatting sqref="E1:E3 E5:E8 E11:E14">
    <cfRule type="containsText" dxfId="22" priority="19" operator="containsText" text="Без группы">
      <formula>NOT(ISERROR(SEARCH("Без группы",E1)))</formula>
    </cfRule>
  </conditionalFormatting>
  <conditionalFormatting sqref="G1:G3 G5:G8 G11:G14">
    <cfRule type="containsText" dxfId="21" priority="20" operator="containsText" text="нет наименования">
      <formula>NOT(ISERROR(SEARCH("нет наименования",G1)))</formula>
    </cfRule>
  </conditionalFormatting>
  <conditionalFormatting sqref="N1:N3 N5:N6 N9:N14">
    <cfRule type="containsText" dxfId="20" priority="21" operator="containsText" text="Отклонен">
      <formula>NOT(ISERROR(SEARCH("Отклонен",N1)))</formula>
    </cfRule>
    <cfRule type="containsText" dxfId="19" priority="22" operator="containsText" text="Не подписан">
      <formula>NOT(ISERROR(SEARCH("Не подписан",N1)))</formula>
    </cfRule>
    <cfRule type="containsText" dxfId="18" priority="23" operator="containsText" text="Не оплачен">
      <formula>NOT(ISERROR(SEARCH("Не оплачен",N1)))</formula>
    </cfRule>
    <cfRule type="containsText" dxfId="17" priority="24" operator="containsText" text="Ждет отгрузки">
      <formula>NOT(ISERROR(SEARCH("Ждет отгрузки",N1)))</formula>
    </cfRule>
    <cfRule type="containsText" dxfId="16" priority="25" operator="containsText" text="Частично оплачен">
      <formula>NOT(ISERROR(SEARCH("Частично оплачен",N1)))</formula>
    </cfRule>
    <cfRule type="containsText" dxfId="15" priority="26" operator="containsText" text="Оплачен">
      <formula>NOT(ISERROR(SEARCH("Оплачен",N1)))</formula>
    </cfRule>
    <cfRule type="containsText" dxfId="14" priority="27" operator="containsText" text="Отгружен">
      <formula>NOT(ISERROR(SEARCH("Отгружен",N1)))</formula>
    </cfRule>
  </conditionalFormatting>
  <conditionalFormatting sqref="E4">
    <cfRule type="containsText" dxfId="13" priority="10" operator="containsText" text="Без группы">
      <formula>NOT(ISERROR(SEARCH("Без группы",E4)))</formula>
    </cfRule>
  </conditionalFormatting>
  <conditionalFormatting sqref="G4">
    <cfRule type="containsText" dxfId="12" priority="11" operator="containsText" text="нет наименования">
      <formula>NOT(ISERROR(SEARCH("нет наименования",G4)))</formula>
    </cfRule>
  </conditionalFormatting>
  <conditionalFormatting sqref="N4">
    <cfRule type="containsText" dxfId="11" priority="12" operator="containsText" text="Отклонен">
      <formula>NOT(ISERROR(SEARCH("Отклонен",N4)))</formula>
    </cfRule>
    <cfRule type="containsText" dxfId="10" priority="13" operator="containsText" text="Не подписан">
      <formula>NOT(ISERROR(SEARCH("Не подписан",N4)))</formula>
    </cfRule>
    <cfRule type="containsText" dxfId="9" priority="14" operator="containsText" text="Не оплачен">
      <formula>NOT(ISERROR(SEARCH("Не оплачен",N4)))</formula>
    </cfRule>
    <cfRule type="containsText" dxfId="8" priority="15" operator="containsText" text="Ждет отгрузки">
      <formula>NOT(ISERROR(SEARCH("Ждет отгрузки",N4)))</formula>
    </cfRule>
    <cfRule type="containsText" dxfId="7" priority="16" operator="containsText" text="Частично оплачен">
      <formula>NOT(ISERROR(SEARCH("Частично оплачен",N4)))</formula>
    </cfRule>
    <cfRule type="containsText" dxfId="6" priority="17" operator="containsText" text="Оплачен">
      <formula>NOT(ISERROR(SEARCH("Оплачен",N4)))</formula>
    </cfRule>
    <cfRule type="containsText" dxfId="5" priority="18" operator="containsText" text="Отгружен">
      <formula>NOT(ISERROR(SEARCH("Отгружен",N4)))</formula>
    </cfRule>
  </conditionalFormatting>
  <conditionalFormatting sqref="E9:E10">
    <cfRule type="containsText" dxfId="4" priority="1" operator="containsText" text="Без группы">
      <formula>NOT(ISERROR(SEARCH("Без группы",E9)))</formula>
    </cfRule>
  </conditionalFormatting>
  <conditionalFormatting sqref="G9:G10">
    <cfRule type="containsText" dxfId="3" priority="2" operator="containsText" text="нет наименования">
      <formula>NOT(ISERROR(SEARCH("нет наименования",G9)))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Документы и контрагенты</vt:lpstr>
      <vt:lpstr>Подробная фактурка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2018-04-13T16:57:05Z</dcterms:modified>
</cp:coreProperties>
</file>