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Шабло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Шаблон!$A$13:$AM$17</definedName>
    <definedName name="kkkk" localSheetId="0">#REF!</definedName>
    <definedName name="kkkk">#REF!</definedName>
    <definedName name="Metki" localSheetId="0">#REF!</definedName>
    <definedName name="Metki">#REF!</definedName>
    <definedName name="StPC">[1]Данные!$B$93:$C$103</definedName>
    <definedName name="tttt" localSheetId="0">[2]!tttt</definedName>
    <definedName name="tttt">[2]!tttt</definedName>
    <definedName name="wrn.Все." hidden="1">{#N/A,#N/A,TRUE,"Смета";#N/A,#N/A,TRUE,"Износ";#N/A,#N/A,TRUE,"Материалы";#N/A,#N/A,TRUE,"Оклад";#N/A,#N/A,TRUE,"Амортизация";#N/A,#N/A,TRUE,"Транспорт";#N/A,#N/A,TRUE,"Задание"}</definedName>
    <definedName name="wrn.о1." hidden="1">{#N/A,#N/A,FALSE,"Акт-Смета"}</definedName>
    <definedName name="wrn.тест." hidden="1">{#N/A,#N/A,TRUE,"Транспорт";#N/A,#N/A,TRUE,"Оклад"}</definedName>
    <definedName name="год" localSheetId="0">#REF!</definedName>
    <definedName name="год">#REF!</definedName>
    <definedName name="ед">[3]Смета!$D$29</definedName>
    <definedName name="ед2">[4]Смета!$D$26</definedName>
    <definedName name="енагн">[5]Смета!$C$17</definedName>
    <definedName name="Зарплата" hidden="1">{#N/A,#N/A,FALSE,"Акт-Смета"}</definedName>
    <definedName name="Затраты_HPL002" localSheetId="0">[6]Затраты!#REF!</definedName>
    <definedName name="Затраты_HPL002">[6]Затраты!#REF!</definedName>
    <definedName name="Затраты_HPL003" localSheetId="0">[6]Затраты!#REF!</definedName>
    <definedName name="Затраты_HPL003">[6]Затраты!#REF!</definedName>
    <definedName name="Затраты_HPL004" localSheetId="0">[6]Затраты!#REF!</definedName>
    <definedName name="Затраты_HPL004">[6]Затраты!#REF!</definedName>
    <definedName name="Затраты_HPL008" localSheetId="0">#REF!</definedName>
    <definedName name="Затраты_HPL008">#REF!</definedName>
    <definedName name="Затраты_HPL009" localSheetId="0">#REF!</definedName>
    <definedName name="Затраты_HPL009">#REF!</definedName>
    <definedName name="Затраты_HPL010" localSheetId="0">[6]Затраты!#REF!</definedName>
    <definedName name="Затраты_HPL010">[6]Затраты!#REF!</definedName>
    <definedName name="Затраты_HPL011" localSheetId="0">#REF!</definedName>
    <definedName name="Затраты_HPL011">#REF!</definedName>
    <definedName name="Затраты_HPL012" localSheetId="0">#REF!</definedName>
    <definedName name="Затраты_HPL012">#REF!</definedName>
    <definedName name="Затраты_HPL014" localSheetId="0">[6]Затраты!#REF!</definedName>
    <definedName name="Затраты_HPL014">[6]Затраты!#REF!</definedName>
    <definedName name="Затраты_HPL015" localSheetId="0">[6]Затраты!#REF!</definedName>
    <definedName name="Затраты_HPL015">[6]Затраты!#REF!</definedName>
    <definedName name="зп">[3]Смета!$D$22</definedName>
    <definedName name="зт">[3]Смета!$C$31</definedName>
    <definedName name="изит">[7]Конст!$C$40:$F$40</definedName>
    <definedName name="итар">[7]Конст!$C$43:$F$43</definedName>
    <definedName name="итр">[7]Конст!$C$40:$F$73</definedName>
    <definedName name="кв" localSheetId="0">#REF!</definedName>
    <definedName name="кв">#REF!</definedName>
    <definedName name="об">[3]Смета!$C$29</definedName>
    <definedName name="од">[4]Смета!$C$26</definedName>
    <definedName name="омпо">[5]Смета!$C$20</definedName>
    <definedName name="паор">[5]Смета!$D$12</definedName>
    <definedName name="ПЭВМ_HPL001" localSheetId="0">#REF!</definedName>
    <definedName name="ПЭВМ_HPL001">#REF!</definedName>
    <definedName name="ПЭВМ_HPL002" localSheetId="0">#REF!</definedName>
    <definedName name="ПЭВМ_HPL002">#REF!</definedName>
    <definedName name="ПЭВМ_HPL003" localSheetId="0">#REF!</definedName>
    <definedName name="ПЭВМ_HPL003">#REF!</definedName>
    <definedName name="ПЭВМ_HPL004" localSheetId="0">[6]ПЭВМ!#REF!</definedName>
    <definedName name="ПЭВМ_HPL004">[6]ПЭВМ!#REF!</definedName>
    <definedName name="р">[3]Смета!$D$21</definedName>
    <definedName name="реценз" hidden="1">{#N/A,#N/A,FALSE,"Акт-Смета"}</definedName>
    <definedName name="СводДоп" localSheetId="0">#REF!</definedName>
    <definedName name="СводДоп">#REF!</definedName>
    <definedName name="ув3">[5]Смета!$D$17</definedName>
    <definedName name="шламонак." hidden="1">{#N/A,#N/A,FALSE,"Акт-Смета"}</definedName>
    <definedName name="ьтол">[5]Смета!$D$11</definedName>
  </definedNames>
  <calcPr calcId="144525"/>
</workbook>
</file>

<file path=xl/calcChain.xml><?xml version="1.0" encoding="utf-8"?>
<calcChain xmlns="http://schemas.openxmlformats.org/spreadsheetml/2006/main">
  <c r="AG15" i="1" l="1"/>
  <c r="AG21" i="1" s="1"/>
  <c r="K15" i="1"/>
  <c r="L15" i="1"/>
  <c r="L21" i="1" s="1"/>
  <c r="M15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K21" i="1"/>
  <c r="J15" i="1"/>
  <c r="AG16" i="1"/>
  <c r="AG18" i="1"/>
  <c r="AG17" i="1"/>
  <c r="K17" i="1"/>
  <c r="L17" i="1"/>
  <c r="K18" i="1"/>
  <c r="L18" i="1"/>
  <c r="M18" i="1"/>
  <c r="P17" i="1"/>
  <c r="M17" i="1" s="1"/>
  <c r="J17" i="1"/>
  <c r="J18" i="1"/>
  <c r="R20" i="1"/>
  <c r="S20" i="1" s="1"/>
  <c r="K20" i="1"/>
  <c r="J20" i="1"/>
  <c r="AG19" i="1"/>
  <c r="K19" i="1"/>
  <c r="L19" i="1"/>
  <c r="M19" i="1"/>
  <c r="M20" i="1"/>
  <c r="I19" i="1"/>
  <c r="M16" i="1"/>
  <c r="L16" i="1"/>
  <c r="K16" i="1"/>
  <c r="J16" i="1"/>
  <c r="L20" i="1" l="1"/>
  <c r="J19" i="1"/>
  <c r="AG20" i="1"/>
</calcChain>
</file>

<file path=xl/sharedStrings.xml><?xml version="1.0" encoding="utf-8"?>
<sst xmlns="http://schemas.openxmlformats.org/spreadsheetml/2006/main" count="108" uniqueCount="76">
  <si>
    <t>ГРП</t>
  </si>
  <si>
    <t>ИТОГО</t>
  </si>
  <si>
    <t>АИ-92</t>
  </si>
  <si>
    <t>Январь</t>
  </si>
  <si>
    <t>ДТ</t>
  </si>
  <si>
    <t>л</t>
  </si>
  <si>
    <t>час</t>
  </si>
  <si>
    <t>км</t>
  </si>
  <si>
    <t>до</t>
  </si>
  <si>
    <t>от</t>
  </si>
  <si>
    <t>ТО</t>
  </si>
  <si>
    <t>ремонт</t>
  </si>
  <si>
    <t>рекультивация</t>
  </si>
  <si>
    <t>буровые работы</t>
  </si>
  <si>
    <t>засыпка траншей</t>
  </si>
  <si>
    <t>проходка траншей</t>
  </si>
  <si>
    <t>всего</t>
  </si>
  <si>
    <t>работа на участке</t>
  </si>
  <si>
    <t>Объект отнесения затрат</t>
  </si>
  <si>
    <t>Транспортируемый груз</t>
  </si>
  <si>
    <t>Маршрут</t>
  </si>
  <si>
    <t>В т.ч. пробег с грузом, км</t>
  </si>
  <si>
    <t>Масса перевозимого груза, тонн</t>
  </si>
  <si>
    <t>в том числе</t>
  </si>
  <si>
    <t>Всего по путевому листу</t>
  </si>
  <si>
    <t>Дни работы автомобиля</t>
  </si>
  <si>
    <t>Ф.И.О. шофера</t>
  </si>
  <si>
    <t>№ путевого  листа</t>
  </si>
  <si>
    <t>Государственный номер транспортного средства</t>
  </si>
  <si>
    <t>Марка транспортного средства</t>
  </si>
  <si>
    <t>Тип топлива</t>
  </si>
  <si>
    <t>Месяц учета</t>
  </si>
  <si>
    <t>Справка-реестр</t>
  </si>
  <si>
    <t xml:space="preserve">                                  | АО "Сибирское ПГО"</t>
  </si>
  <si>
    <t>Подразделение</t>
  </si>
  <si>
    <t>путевых листов  транспортных средств  АО Сибирское ПГО за период_____________</t>
  </si>
  <si>
    <t>км (п.14+п. 17+п.28)</t>
  </si>
  <si>
    <t>час (п.15+п.18+п.29)</t>
  </si>
  <si>
    <t>л (п.16+п.20 +п.30)</t>
  </si>
  <si>
    <t>транспортировка грузов и персонала (относимое на объекты)</t>
  </si>
  <si>
    <t>час
(п.21+п.22+п.23+п.24+п.25+п.26+п.27)</t>
  </si>
  <si>
    <t>часы в движении  (п.21+п.22+п.23+п.24+п.27)</t>
  </si>
  <si>
    <t>Февраль</t>
  </si>
  <si>
    <t>Уаз 390995</t>
  </si>
  <si>
    <t>Р 895 ВУ</t>
  </si>
  <si>
    <t>Березин В.Е.</t>
  </si>
  <si>
    <t>доставка персонала</t>
  </si>
  <si>
    <t>Джебский</t>
  </si>
  <si>
    <t>Усть- Каспа - участок работ - Усть каспа - Кошурниково - участок работ - Усть Каспа - Красноярск</t>
  </si>
  <si>
    <t>Март</t>
  </si>
  <si>
    <t>УЗСТ 483 В-36</t>
  </si>
  <si>
    <t>Х 942 ОЕ</t>
  </si>
  <si>
    <t>Максютов Е.Н.</t>
  </si>
  <si>
    <t>Есаулово - Березовка - Б.Мурта - Предивинск - Б. Мурта - Березовка - Есаулово</t>
  </si>
  <si>
    <t>вывоз керновой заготовки</t>
  </si>
  <si>
    <t>Морянихинский</t>
  </si>
  <si>
    <t>Четра  Т-11</t>
  </si>
  <si>
    <t>8934 КУ</t>
  </si>
  <si>
    <t>Шлыков Н.А.</t>
  </si>
  <si>
    <t>Морянихинский участок работ</t>
  </si>
  <si>
    <t>буровые работы, чистка дорог, рекультивация</t>
  </si>
  <si>
    <t>Уаз 3303</t>
  </si>
  <si>
    <t>А 754 АА</t>
  </si>
  <si>
    <t>Дегтярев Н.В.</t>
  </si>
  <si>
    <t>Количество дней (п.9-п.8)</t>
  </si>
  <si>
    <t>Есаулово - Березовка - Красноярск - ГлинкиКрасноярск - Глинки - Березовка - Нарва - Щетинкино - Усть Каспа Курагино - Танзибей - Сушь - участок работ - Кызыл - Участок работ</t>
  </si>
  <si>
    <t>доставка запчастей</t>
  </si>
  <si>
    <t>Кызыкчадрский</t>
  </si>
  <si>
    <t>Участок работ - Сушь - Танзибей - Новоселово - Балахта - Зеледеево - Красноярск - Есаулово</t>
  </si>
  <si>
    <t>доставка  запчастей</t>
  </si>
  <si>
    <t>Паз-3206-110</t>
  </si>
  <si>
    <t>Р 530 МН</t>
  </si>
  <si>
    <t xml:space="preserve">Есаулово - Б. Мурта - Лесосибирск - Енисейск - Епишино - участок работ - Епишино - Енисейск - Лесосибирск - Б. Мурта - Есаулово </t>
  </si>
  <si>
    <t>прочее (чистка дорог, подвозка персонала, обедов, д к участку работ и т.д)</t>
  </si>
  <si>
    <t>Выполнено, тонно/км (п.31*п.32)</t>
  </si>
  <si>
    <t>прочее (распределяемое, база, ТУ, путевые листы ГРП не относящиеся непосредственно к объектам)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</si>
</sst>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0.0##;;&quot;-&quot;_р"/>
    <numFmt numFmtId="165" formatCode="#,##0.0#####;\-\ #,##0.0#####;"/>
    <numFmt numFmtId="166" formatCode="&quot;Затраты, &quot;"/>
    <numFmt numFmtId="167" formatCode="&quot;Кол-во, &quot;@"/>
    <numFmt numFmtId="168" formatCode="&quot;Норма, &quot;@"/>
    <numFmt numFmtId="169" formatCode="##%;##%;&quot;&quot;"/>
    <numFmt numFmtId="170" formatCode="&quot;К-т ре-зерва, &quot;@"/>
    <numFmt numFmtId="171" formatCode=";;;"/>
    <numFmt numFmtId="172" formatCode="#,##0;[Red]\-#,##0;;[Blue]&quot;не число&quot;"/>
    <numFmt numFmtId="173" formatCode="#,##0.00_р;\-\ #,##0.00_р;"/>
    <numFmt numFmtId="174" formatCode="#,##0.00;[Red]\-#,##0.00;;[Blue]&quot;не число&quot;"/>
    <numFmt numFmtId="175" formatCode="#,##0.000"/>
    <numFmt numFmtId="176" formatCode="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</font>
    <font>
      <sz val="9"/>
      <name val="Arial Cyr"/>
      <family val="2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17">
    <xf numFmtId="0" fontId="0" fillId="0" borderId="0"/>
    <xf numFmtId="164" fontId="11" fillId="0" borderId="0"/>
    <xf numFmtId="165" fontId="11" fillId="0" borderId="5" applyFont="0" applyFill="0" applyBorder="0" applyAlignment="0" applyProtection="0"/>
    <xf numFmtId="166" fontId="11" fillId="0" borderId="12" applyFill="0" applyProtection="0">
      <alignment horizontal="center" vertical="center" wrapText="1"/>
    </xf>
    <xf numFmtId="167" fontId="12" fillId="0" borderId="13">
      <alignment horizontal="center" vertical="center" wrapText="1"/>
    </xf>
    <xf numFmtId="168" fontId="11" fillId="0" borderId="13">
      <alignment horizontal="center" vertical="center" wrapText="1"/>
    </xf>
    <xf numFmtId="0" fontId="13" fillId="0" borderId="0"/>
    <xf numFmtId="0" fontId="13" fillId="0" borderId="0"/>
    <xf numFmtId="169" fontId="14" fillId="0" borderId="2">
      <protection locked="0"/>
    </xf>
    <xf numFmtId="170" fontId="11" fillId="0" borderId="7">
      <alignment horizontal="center" vertical="center" wrapText="1"/>
    </xf>
    <xf numFmtId="171" fontId="15" fillId="0" borderId="0"/>
    <xf numFmtId="0" fontId="16" fillId="0" borderId="0" applyNumberFormat="0" applyFill="0" applyBorder="0" applyAlignment="0" applyProtection="0"/>
    <xf numFmtId="0" fontId="13" fillId="0" borderId="0">
      <alignment horizontal="left" vertical="center" wrapText="1"/>
    </xf>
    <xf numFmtId="172" fontId="13" fillId="0" borderId="0">
      <alignment horizontal="right" vertical="center"/>
    </xf>
    <xf numFmtId="173" fontId="11" fillId="0" borderId="0" applyFont="0" applyFill="0" applyBorder="0" applyAlignment="0" applyProtection="0"/>
    <xf numFmtId="172" fontId="13" fillId="0" borderId="14" applyFill="0" applyBorder="0">
      <alignment horizontal="right"/>
    </xf>
    <xf numFmtId="174" fontId="13" fillId="0" borderId="15" applyBorder="0">
      <alignment horizontal="right"/>
    </xf>
  </cellStyleXfs>
  <cellXfs count="6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1" fontId="1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Alignment="1">
      <alignment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5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/>
    <xf numFmtId="0" fontId="17" fillId="0" borderId="0" xfId="0" applyFont="1" applyFill="1" applyAlignment="1">
      <alignment horizontal="left" vertical="center"/>
    </xf>
  </cellXfs>
  <cellStyles count="17">
    <cellStyle name="без_0" xfId="1"/>
    <cellStyle name="без0" xfId="2"/>
    <cellStyle name="зат1" xfId="3"/>
    <cellStyle name="кол_во" xfId="4"/>
    <cellStyle name="норм1" xfId="5"/>
    <cellStyle name="Обычный" xfId="0" builtinId="0"/>
    <cellStyle name="Обычный 2" xfId="6"/>
    <cellStyle name="Обычный 3" xfId="7"/>
    <cellStyle name="проц_без0" xfId="8"/>
    <cellStyle name="резерв1" xfId="9"/>
    <cellStyle name="скрытый" xfId="10"/>
    <cellStyle name="Стиль 1" xfId="11"/>
    <cellStyle name="ТлцпArial10" xfId="12"/>
    <cellStyle name="ТпцпArial10" xfId="13"/>
    <cellStyle name="Тысячи_Амортизация" xfId="14"/>
    <cellStyle name="Ч0пнArial10" xfId="15"/>
    <cellStyle name="Ч2пнArial1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264319</xdr:colOff>
      <xdr:row>0</xdr:row>
      <xdr:rowOff>163542</xdr:rowOff>
    </xdr:from>
    <xdr:to>
      <xdr:col>2</xdr:col>
      <xdr:colOff>606389</xdr:colOff>
      <xdr:row>2</xdr:row>
      <xdr:rowOff>77185</xdr:rowOff>
    </xdr:to>
    <xdr:pic>
      <xdr:nvPicPr>
        <xdr:cNvPr id="2" name="Рисунок 3" descr="D:\бланк шапка-1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003" b="64284"/>
        <a:stretch>
          <a:fillRect/>
        </a:stretch>
      </xdr:blipFill>
      <xdr:spPr bwMode="auto">
        <a:xfrm>
          <a:off x="264319" y="163542"/>
          <a:ext cx="1569737" cy="336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Work_xls\&#1089;&#1084;&#1077;&#1090;&#1099;\EXZ%201452000%20&#1057;&#1090;&#1088;&#1091;&#1085;&#1080;&#1085;%201%20500%20000%20&#1076;&#1086;&#1087;&#1086;&#1083;.%20&#1087;&#1086;&#1089;&#1083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77;&#1085;&#1072;\&#1084;&#1086;&#1080;%20&#1076;&#1086;&#1082;&#1091;&#1084;&#1077;&#1085;&#1090;\&#1057;&#1084;&#1077;&#1090;&#1099;\&#1058;&#1072;&#1088;&#1072;&#1089;&#1086;&#1074;\&#1040;&#1082;&#1090;&#1099;\&#1040;&#1082;&#1090;-&#1089;&#1084;&#1077;&#1090;&#1072;%20(&#1096;&#1072;&#1073;&#1083;&#1086;&#108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\&#1084;&#1086;&#1080;%20&#1076;&#1086;&#1082;&#1091;&#1084;&#1077;&#1085;&#1090;\&#1052;&#1086;&#1080;%20&#1076;&#1086;&#1082;&#1091;&#1084;&#1077;&#1085;&#1090;&#1099;\&#1057;&#1084;&#1077;&#1090;&#1099;%20&#1087;&#1086;%20&#1057;&#1057;&#1053;\&#1055;&#1050;&#1056;\&#1050;&#1072;&#1085;&#1089;&#1082;&#1072;&#1103;%20&#1075;&#1083;&#1099;&#1073;&#1072;\&#1057;&#1086;&#1086;&#1088;&#1091;&#1078;&#1077;&#1085;&#1080;&#1077;%20&#1073;&#1091;&#1088;&#1086;&#1074;&#1086;&#1081;%20&#1091;&#1089;&#1090;&#1072;&#1085;&#1086;&#1074;&#1082;&#1080;,%20&#1076;&#1086;&#1087;.%20&#1082;%20&#1057;&#1057;&#1053;5.%20(&#1090;3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\&#1084;&#1086;&#1080;%20&#1076;&#1086;&#1082;&#1091;&#1084;&#1077;&#1085;&#1090;\&#1052;&#1086;&#1080;%20&#1076;&#1086;&#1082;&#1091;&#1084;&#1077;&#1085;&#1090;&#1099;\&#1057;&#1084;&#1077;&#1090;&#1099;%20&#1087;&#1086;%20&#1057;&#1057;&#1053;\&#1055;&#1050;&#1056;\&#1050;&#1072;&#1085;&#1089;&#1082;&#1072;&#1103;%20&#1075;&#1083;&#1099;&#1073;&#1072;\&#1053;&#1072;&#1074;&#1077;&#1089;,%20&#1057;&#1057;&#1053;11.2.%20(&#1090;89,%2027-54%20&#1084;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\&#1084;&#1086;&#1080;%20&#1076;&#1086;&#1082;&#1091;&#1084;&#1077;&#1085;&#1090;\&#1052;&#1086;&#1080;%20&#1076;&#1086;&#1082;&#1091;&#1084;&#1077;&#1085;&#1090;&#1099;\&#1057;&#1084;&#1077;&#1090;&#1099;%20&#1087;&#1086;%20&#1057;&#1057;&#1053;\&#1055;&#1050;&#1056;\&#1050;&#1072;&#1085;&#1089;&#1082;&#1072;&#1103;%20&#1075;&#1083;&#1099;&#1073;&#1072;\&#1057;&#1054;&#1057;&#1058;&#1040;&#1042;&#1051;&#1045;&#1053;&#1048;&#1045;%20&#1057;&#1052;&#1045;&#1058;&#1067;,%20&#1044;&#1054;&#1055;.%20&#1050;%20&#1057;&#1057;&#1053;1.%20(&#1058;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3;&#1072;&#1076;&#1077;&#1078;&#1076;&#1072;\&#1084;&#1086;&#1080;%20&#1076;&#1086;&#1082;&#1091;&#1084;&#1077;&#1085;&#1090;\&#1052;&#1086;&#1080;%20&#1076;&#1086;&#1082;&#1091;&#1084;&#1077;&#1085;&#1090;&#1099;\Rab_xsl_06\&#1053;&#1072;&#1076;&#1077;&#1078;&#1076;&#1072;\&#1043;&#1056;&#1055;\&#1048;&#1079;&#1076;&#1072;&#1085;&#1080;&#1077;%20&#1082;&#1072;&#1088;&#1090;&#1099;%20&#1061;&#1072;&#1082;&#1072;&#1089;&#1080;&#1080;\&#1048;&#1079;&#1076;&#1072;&#1085;%20&#1082;&#1072;&#1088;&#1090;&#1099;%20&#1089;&#1074;&#1086;&#10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3;&#1072;&#1076;&#1077;&#1078;&#1076;&#1072;\&#1084;&#1086;&#1080;%20&#1076;&#1086;&#1082;&#1091;&#1084;&#1077;&#1085;&#1090;\&#1052;&#1086;&#1080;%20&#1076;&#1086;&#1082;&#1091;&#1084;&#1077;&#1085;&#1090;&#1099;\Rab_xsl_06\&#1053;&#1072;&#1076;&#1077;&#1078;&#1076;&#1072;\&#1043;&#1056;&#1055;\&#1048;&#1079;&#1076;&#1072;&#1085;&#1080;&#1077;%20&#1082;&#1072;&#1088;&#1090;&#1099;%20&#1061;&#1072;&#1082;&#1072;&#1089;&#1080;&#1080;\Smeta_&#1061;&#1072;&#1082;&#1072;&#1089;&#1080;&#1103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Всего"/>
      <sheetName val="АктСмета"/>
      <sheetName val="титул"/>
      <sheetName val="Затраты"/>
      <sheetName val="ПЭВМ"/>
      <sheetName val="команд"/>
      <sheetName val="Номенкл"/>
      <sheetName val="РасчЗатрВр"/>
      <sheetName val="ТехСхемаКарт"/>
      <sheetName val="ЗатрМашВр"/>
      <sheetName val="Конст"/>
      <sheetName val="Данные"/>
      <sheetName val="EXZ 1452000 Струнин 1 500 000 д"/>
      <sheetName val="XLR_NoRangeSheet"/>
      <sheetName val="Баланс (Ф1)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>
        <row r="93">
          <cell r="B93" t="str">
            <v>ПК IВМ Pentium II *</v>
          </cell>
          <cell r="C93">
            <v>1221</v>
          </cell>
        </row>
        <row r="94">
          <cell r="B94" t="str">
            <v>ПК IВМ Pentium II-400 *</v>
          </cell>
          <cell r="C94">
            <v>1711</v>
          </cell>
        </row>
        <row r="95">
          <cell r="B95" t="str">
            <v>Монитор SVGA 15"</v>
          </cell>
          <cell r="C95">
            <v>400</v>
          </cell>
        </row>
        <row r="96">
          <cell r="B96" t="str">
            <v>Монитор SVGA 17"</v>
          </cell>
          <cell r="C96">
            <v>521</v>
          </cell>
        </row>
        <row r="97">
          <cell r="B97" t="str">
            <v>Плоттер</v>
          </cell>
          <cell r="C97">
            <v>6175</v>
          </cell>
        </row>
        <row r="98">
          <cell r="B98" t="str">
            <v>Плоттер HP DJ-2500CP</v>
          </cell>
          <cell r="C98">
            <v>12650</v>
          </cell>
        </row>
        <row r="99">
          <cell r="B99" t="str">
            <v>Сканер НР</v>
          </cell>
          <cell r="C99">
            <v>1405</v>
          </cell>
        </row>
        <row r="100">
          <cell r="B100" t="str">
            <v>Сканер НР SJ IIcx</v>
          </cell>
          <cell r="C100">
            <v>697</v>
          </cell>
        </row>
        <row r="101">
          <cell r="B101" t="str">
            <v xml:space="preserve">Принтер </v>
          </cell>
          <cell r="C101">
            <v>750</v>
          </cell>
        </row>
        <row r="102">
          <cell r="B102" t="str">
            <v>Принтер HP LJ 5000</v>
          </cell>
          <cell r="C102">
            <v>2166</v>
          </cell>
        </row>
        <row r="103">
          <cell r="B103" t="str">
            <v>Источник бесперебойного питания</v>
          </cell>
          <cell r="C103">
            <v>120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-Смета"/>
      <sheetName val="var"/>
      <sheetName val="сводная"/>
      <sheetName val="Мат (2)"/>
      <sheetName val="Радиост"/>
      <sheetName val="Камер"/>
      <sheetName val="Мат"/>
      <sheetName val="Аморт"/>
      <sheetName val="Справка"/>
      <sheetName val="Командировки"/>
      <sheetName val="Спецодежда"/>
      <sheetName val="Модуль4"/>
      <sheetName val="Модуль3"/>
      <sheetName val="Модуль2"/>
      <sheetName val="Модуль1"/>
      <sheetName val="vid"/>
      <sheetName val="Акт-смета (шаблон)"/>
      <sheetName val="Лист1"/>
    </sheetNames>
    <definedNames>
      <definedName name="ttt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мета"/>
      <sheetName val="Затраты"/>
      <sheetName val="Курс"/>
      <sheetName val="Баланс (Ф1)"/>
      <sheetName val="Итог по НПО "/>
    </sheetNames>
    <sheetDataSet>
      <sheetData sheetId="0"/>
      <sheetData sheetId="1" refreshError="1">
        <row r="21">
          <cell r="D21">
            <v>267351.60739457462</v>
          </cell>
        </row>
        <row r="22">
          <cell r="D22">
            <v>26573.971346972336</v>
          </cell>
        </row>
        <row r="29">
          <cell r="C29">
            <v>2</v>
          </cell>
          <cell r="D29" t="str">
            <v>здание</v>
          </cell>
        </row>
        <row r="31">
          <cell r="C31">
            <v>52.29999999999999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Смета"/>
      <sheetName val="Материалы"/>
      <sheetName val="коэф"/>
      <sheetName val="Оборудрвание"/>
      <sheetName val="Курс"/>
    </sheetNames>
    <sheetDataSet>
      <sheetData sheetId="0"/>
      <sheetData sheetId="1" refreshError="1">
        <row r="26">
          <cell r="C26">
            <v>12</v>
          </cell>
          <cell r="D26" t="str">
            <v>10 кв.м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мета"/>
      <sheetName val="МИО"/>
    </sheetNames>
    <sheetDataSet>
      <sheetData sheetId="0"/>
      <sheetData sheetId="1" refreshError="1">
        <row r="11">
          <cell r="D11">
            <v>17763.529162697774</v>
          </cell>
        </row>
        <row r="12">
          <cell r="D12">
            <v>11492.957925799999</v>
          </cell>
        </row>
        <row r="17">
          <cell r="C17">
            <v>1</v>
          </cell>
          <cell r="D17" t="str">
            <v>смета</v>
          </cell>
        </row>
        <row r="20">
          <cell r="C20">
            <v>21.895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Всего"/>
      <sheetName val="АктСмета"/>
      <sheetName val="титул"/>
      <sheetName val="Затраты"/>
      <sheetName val="ПЭВМ"/>
      <sheetName val="команд"/>
      <sheetName val="Номенкл"/>
      <sheetName val="РасчЗатрВр"/>
      <sheetName val="ТехСхемаКарт"/>
      <sheetName val="ЗатрМашВр"/>
      <sheetName val="Конст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Всего"/>
      <sheetName val="Титул"/>
      <sheetName val="Затраты"/>
      <sheetName val="ПЭВМ"/>
      <sheetName val="Оцифр1"/>
      <sheetName val="Оцифр"/>
      <sheetName val="СК_легенды"/>
      <sheetName val="разрезы"/>
      <sheetName val="Мак"/>
      <sheetName val="Свод"/>
      <sheetName val="Печать"/>
      <sheetName val="НормыВИЭМС"/>
      <sheetName val="ТипыГрафики"/>
      <sheetName val="НормыКИИ"/>
      <sheetName val="ТехСхемаКарт"/>
      <sheetName val="шаблон"/>
      <sheetName val="Конст"/>
      <sheetName val="АктСме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40">
          <cell r="C40" t="str">
            <v>ед.изм</v>
          </cell>
          <cell r="D40" t="str">
            <v>чел/мес</v>
          </cell>
          <cell r="E40" t="str">
            <v>чел/день</v>
          </cell>
          <cell r="F40" t="str">
            <v>чел/час</v>
          </cell>
        </row>
        <row r="41">
          <cell r="C41" t="str">
            <v>длительность</v>
          </cell>
          <cell r="D41" t="str">
            <v>месяц</v>
          </cell>
          <cell r="E41" t="str">
            <v>смена</v>
          </cell>
          <cell r="F41" t="str">
            <v>час</v>
          </cell>
        </row>
        <row r="42">
          <cell r="C42" t="str">
            <v>количество дней</v>
          </cell>
          <cell r="D42">
            <v>25.25</v>
          </cell>
          <cell r="E42">
            <v>1</v>
          </cell>
          <cell r="F42">
            <v>0.14992503748125938</v>
          </cell>
        </row>
        <row r="43">
          <cell r="C43" t="str">
            <v xml:space="preserve">Должность </v>
          </cell>
          <cell r="D43" t="str">
            <v>оклад</v>
          </cell>
          <cell r="E43" t="str">
            <v>дневная ставка</v>
          </cell>
          <cell r="F43" t="str">
            <v>часовая ставка</v>
          </cell>
        </row>
        <row r="44">
          <cell r="C44" t="str">
            <v xml:space="preserve">Гланый экономист </v>
          </cell>
        </row>
        <row r="45">
          <cell r="C45" t="str">
            <v xml:space="preserve">Начальник партии </v>
          </cell>
          <cell r="D45">
            <v>17500</v>
          </cell>
          <cell r="E45">
            <v>693.07</v>
          </cell>
          <cell r="F45">
            <v>104.25</v>
          </cell>
        </row>
        <row r="46">
          <cell r="C46" t="str">
            <v xml:space="preserve">Главный геолог </v>
          </cell>
          <cell r="D46">
            <v>17500</v>
          </cell>
          <cell r="E46">
            <v>693.07</v>
          </cell>
          <cell r="F46">
            <v>104.25</v>
          </cell>
        </row>
        <row r="47">
          <cell r="C47" t="str">
            <v>Ведущий научный сотрудник</v>
          </cell>
          <cell r="D47">
            <v>16412.5</v>
          </cell>
          <cell r="E47">
            <v>650</v>
          </cell>
          <cell r="F47">
            <v>97.77</v>
          </cell>
        </row>
        <row r="48">
          <cell r="C48" t="str">
            <v xml:space="preserve">Ведущий геолог </v>
          </cell>
          <cell r="D48">
            <v>13700</v>
          </cell>
          <cell r="E48">
            <v>542.57000000000005</v>
          </cell>
          <cell r="F48">
            <v>81.61</v>
          </cell>
        </row>
        <row r="49">
          <cell r="C49" t="str">
            <v xml:space="preserve">Ведущий гидрогеолог </v>
          </cell>
          <cell r="D49">
            <v>13700</v>
          </cell>
          <cell r="E49">
            <v>542.57000000000005</v>
          </cell>
          <cell r="F49">
            <v>81.61</v>
          </cell>
        </row>
        <row r="50">
          <cell r="C50" t="str">
            <v xml:space="preserve">Ведущий инженер-программист </v>
          </cell>
          <cell r="D50">
            <v>13700</v>
          </cell>
          <cell r="E50">
            <v>542.57000000000005</v>
          </cell>
          <cell r="F50">
            <v>81.61</v>
          </cell>
        </row>
        <row r="51">
          <cell r="C51" t="str">
            <v>Ведущий инженер-электроник</v>
          </cell>
          <cell r="D51">
            <v>13700</v>
          </cell>
          <cell r="E51">
            <v>542.57000000000005</v>
          </cell>
          <cell r="F51">
            <v>81.61</v>
          </cell>
        </row>
        <row r="52">
          <cell r="C52" t="str">
            <v>Геолог I к</v>
          </cell>
          <cell r="D52">
            <v>13700</v>
          </cell>
          <cell r="E52">
            <v>542.57000000000005</v>
          </cell>
          <cell r="F52">
            <v>81.61</v>
          </cell>
        </row>
        <row r="53">
          <cell r="C53" t="str">
            <v>Геолог II к</v>
          </cell>
          <cell r="D53">
            <v>12100</v>
          </cell>
          <cell r="E53">
            <v>479.21</v>
          </cell>
          <cell r="F53">
            <v>72.08</v>
          </cell>
        </row>
        <row r="54">
          <cell r="C54" t="str">
            <v>Геолог</v>
          </cell>
          <cell r="D54">
            <v>12100</v>
          </cell>
          <cell r="E54">
            <v>479.21</v>
          </cell>
          <cell r="F54">
            <v>72.08</v>
          </cell>
        </row>
        <row r="55">
          <cell r="C55" t="str">
            <v>Гидрогеолог</v>
          </cell>
          <cell r="D55">
            <v>12100</v>
          </cell>
          <cell r="E55">
            <v>479.21</v>
          </cell>
          <cell r="F55">
            <v>72.08</v>
          </cell>
        </row>
        <row r="56">
          <cell r="C56" t="str">
            <v>Ведущий геодезист</v>
          </cell>
          <cell r="D56">
            <v>13700</v>
          </cell>
          <cell r="E56">
            <v>542.57000000000005</v>
          </cell>
          <cell r="F56">
            <v>81.61</v>
          </cell>
        </row>
        <row r="57">
          <cell r="C57" t="str">
            <v>Топограф 1к</v>
          </cell>
          <cell r="D57">
            <v>13700</v>
          </cell>
          <cell r="E57">
            <v>542.57000000000005</v>
          </cell>
          <cell r="F57">
            <v>81.61</v>
          </cell>
        </row>
        <row r="58">
          <cell r="C58" t="str">
            <v>Топограф 2к.</v>
          </cell>
          <cell r="D58">
            <v>12100</v>
          </cell>
          <cell r="E58">
            <v>479.21</v>
          </cell>
          <cell r="F58">
            <v>72.08</v>
          </cell>
        </row>
        <row r="59">
          <cell r="C59" t="str">
            <v>Техник-геолог I к</v>
          </cell>
          <cell r="D59">
            <v>10700</v>
          </cell>
          <cell r="E59">
            <v>423.76</v>
          </cell>
          <cell r="F59">
            <v>63.74</v>
          </cell>
        </row>
        <row r="60">
          <cell r="C60" t="str">
            <v>Техник-геолог II к</v>
          </cell>
          <cell r="D60">
            <v>10700</v>
          </cell>
          <cell r="E60">
            <v>423.76</v>
          </cell>
          <cell r="F60">
            <v>63.74</v>
          </cell>
        </row>
        <row r="61">
          <cell r="C61" t="str">
            <v>Техник-геолог</v>
          </cell>
          <cell r="D61">
            <v>9500</v>
          </cell>
          <cell r="E61">
            <v>376.24</v>
          </cell>
          <cell r="F61">
            <v>56.59</v>
          </cell>
        </row>
        <row r="62">
          <cell r="C62" t="str">
            <v>Техник-гидрогеолог 1к</v>
          </cell>
          <cell r="D62">
            <v>10700</v>
          </cell>
          <cell r="E62">
            <v>423.76</v>
          </cell>
          <cell r="F62">
            <v>63.74</v>
          </cell>
        </row>
        <row r="63">
          <cell r="C63" t="str">
            <v>Техник-гидрогеолог</v>
          </cell>
          <cell r="D63">
            <v>10700</v>
          </cell>
          <cell r="E63">
            <v>423.76</v>
          </cell>
          <cell r="F63">
            <v>63.74</v>
          </cell>
        </row>
        <row r="64">
          <cell r="C64" t="str">
            <v>Ведущий математик</v>
          </cell>
          <cell r="D64">
            <v>13700</v>
          </cell>
          <cell r="E64">
            <v>542.57000000000005</v>
          </cell>
          <cell r="F64">
            <v>81.61</v>
          </cell>
        </row>
        <row r="65">
          <cell r="C65" t="str">
            <v>Математик</v>
          </cell>
          <cell r="D65">
            <v>12100</v>
          </cell>
          <cell r="E65">
            <v>479.21</v>
          </cell>
          <cell r="F65">
            <v>72.08</v>
          </cell>
        </row>
        <row r="66">
          <cell r="C66" t="str">
            <v>Инженер-программист 1к</v>
          </cell>
          <cell r="D66">
            <v>12100</v>
          </cell>
          <cell r="E66">
            <v>479.21</v>
          </cell>
          <cell r="F66">
            <v>72.08</v>
          </cell>
        </row>
        <row r="67">
          <cell r="C67" t="str">
            <v>Инженер-программист 2к</v>
          </cell>
          <cell r="D67">
            <v>10700</v>
          </cell>
          <cell r="E67">
            <v>423.76</v>
          </cell>
          <cell r="F67">
            <v>63.74</v>
          </cell>
        </row>
        <row r="68">
          <cell r="C68" t="str">
            <v>Инженер-электроник 1к</v>
          </cell>
          <cell r="D68">
            <v>12100</v>
          </cell>
          <cell r="E68">
            <v>479.21</v>
          </cell>
          <cell r="F68">
            <v>72.08</v>
          </cell>
        </row>
        <row r="69">
          <cell r="C69" t="str">
            <v>Машинистка 2к</v>
          </cell>
          <cell r="D69">
            <v>7228</v>
          </cell>
          <cell r="E69">
            <v>286.26</v>
          </cell>
          <cell r="F69">
            <v>43.06</v>
          </cell>
        </row>
        <row r="70">
          <cell r="C70" t="str">
            <v>Техник-геофизик 1к</v>
          </cell>
          <cell r="D70">
            <v>10700</v>
          </cell>
          <cell r="E70">
            <v>423.76</v>
          </cell>
          <cell r="F70">
            <v>63.74</v>
          </cell>
        </row>
        <row r="71">
          <cell r="C71" t="str">
            <v>Оператор ЭВМ</v>
          </cell>
          <cell r="D71">
            <v>9500</v>
          </cell>
          <cell r="E71">
            <v>376.24</v>
          </cell>
          <cell r="F71">
            <v>56.59</v>
          </cell>
        </row>
        <row r="72">
          <cell r="C72" t="str">
            <v>Свободный художник</v>
          </cell>
          <cell r="D72">
            <v>27400</v>
          </cell>
          <cell r="E72">
            <v>1085.1500000000001</v>
          </cell>
          <cell r="F72">
            <v>163.22</v>
          </cell>
        </row>
        <row r="73">
          <cell r="C73" t="str">
            <v>-</v>
          </cell>
          <cell r="D73" t="str">
            <v>-</v>
          </cell>
          <cell r="E73" t="str">
            <v>-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3"/>
  <sheetViews>
    <sheetView showZeros="0" tabSelected="1" zoomScale="90" zoomScaleNormal="90" workbookViewId="0">
      <selection activeCell="AB11" sqref="AB11:AD12"/>
    </sheetView>
  </sheetViews>
  <sheetFormatPr defaultRowHeight="15" outlineLevelCol="1" x14ac:dyDescent="0.25"/>
  <cols>
    <col min="4" max="4" width="13.85546875" customWidth="1"/>
    <col min="5" max="5" width="10.28515625" customWidth="1"/>
    <col min="7" max="7" width="13.28515625" customWidth="1"/>
    <col min="8" max="9" width="10.140625" bestFit="1" customWidth="1"/>
    <col min="17" max="17" width="9.140625" customWidth="1" outlineLevel="1"/>
    <col min="18" max="18" width="14.28515625" customWidth="1" outlineLevel="1"/>
    <col min="19" max="19" width="12.5703125" customWidth="1" outlineLevel="1"/>
    <col min="20" max="26" width="9.140625" customWidth="1" outlineLevel="1"/>
    <col min="27" max="27" width="14" customWidth="1" outlineLevel="1"/>
    <col min="33" max="33" width="10.5703125" customWidth="1"/>
    <col min="34" max="34" width="36.42578125" customWidth="1"/>
    <col min="35" max="35" width="19.7109375" customWidth="1"/>
    <col min="36" max="36" width="16.42578125" customWidth="1"/>
  </cols>
  <sheetData>
    <row r="1" spans="1:36" s="19" customFormat="1" ht="17.25" customHeight="1" x14ac:dyDescent="0.25">
      <c r="A1" s="28"/>
      <c r="B1" s="33"/>
      <c r="D1" s="28"/>
      <c r="G1" s="27"/>
      <c r="AE1" s="23"/>
      <c r="AF1" s="23"/>
      <c r="AG1" s="23"/>
      <c r="AI1" s="24"/>
      <c r="AJ1" s="23"/>
    </row>
    <row r="2" spans="1:36" s="19" customFormat="1" ht="15.75" customHeight="1" x14ac:dyDescent="0.25">
      <c r="A2" s="28"/>
      <c r="B2" s="33"/>
      <c r="C2" s="62"/>
      <c r="D2" s="62" t="s">
        <v>33</v>
      </c>
      <c r="F2" s="28"/>
      <c r="G2" s="27"/>
      <c r="AE2" s="23"/>
      <c r="AF2" s="23"/>
      <c r="AG2" s="23"/>
      <c r="AI2" s="24"/>
      <c r="AJ2" s="23"/>
    </row>
    <row r="3" spans="1:36" s="19" customFormat="1" ht="18.75" customHeight="1" x14ac:dyDescent="0.25">
      <c r="A3" s="28"/>
      <c r="B3" s="33"/>
      <c r="C3" s="28"/>
      <c r="D3" s="28"/>
      <c r="G3" s="27"/>
      <c r="AE3" s="23"/>
      <c r="AF3" s="23"/>
      <c r="AG3" s="23"/>
      <c r="AI3" s="24"/>
      <c r="AJ3" s="23"/>
    </row>
    <row r="4" spans="1:36" s="19" customFormat="1" ht="15.75" customHeight="1" x14ac:dyDescent="0.25">
      <c r="A4" s="28"/>
      <c r="B4" s="35"/>
      <c r="C4" s="28"/>
      <c r="D4" s="35" t="s">
        <v>32</v>
      </c>
      <c r="G4" s="27"/>
      <c r="P4" s="35"/>
      <c r="Q4" s="28"/>
      <c r="AE4" s="23"/>
      <c r="AF4" s="23"/>
      <c r="AG4" s="23"/>
      <c r="AI4" s="24"/>
      <c r="AJ4" s="23"/>
    </row>
    <row r="5" spans="1:36" s="29" customFormat="1" ht="22.5" customHeight="1" x14ac:dyDescent="0.25">
      <c r="A5" s="28"/>
      <c r="B5" s="35"/>
      <c r="C5" s="28"/>
      <c r="D5" s="35" t="s">
        <v>35</v>
      </c>
      <c r="F5" s="19"/>
      <c r="G5" s="30"/>
      <c r="L5" s="32"/>
      <c r="M5" s="32"/>
      <c r="N5" s="32"/>
      <c r="O5" s="32"/>
      <c r="P5" s="35"/>
      <c r="Q5" s="28"/>
      <c r="R5" s="19"/>
      <c r="S5" s="19"/>
      <c r="AI5" s="30"/>
    </row>
    <row r="6" spans="1:36" s="29" customFormat="1" ht="18.75" x14ac:dyDescent="0.25">
      <c r="A6" s="28"/>
      <c r="B6" s="35"/>
      <c r="C6" s="28"/>
      <c r="D6" s="36"/>
      <c r="E6" s="36"/>
      <c r="F6" s="36"/>
      <c r="G6" s="36"/>
      <c r="H6" s="36"/>
      <c r="I6" s="36"/>
      <c r="J6" s="36"/>
      <c r="K6" s="37"/>
      <c r="L6" s="37"/>
      <c r="M6" s="37"/>
      <c r="N6" s="36"/>
      <c r="O6" s="36"/>
      <c r="P6" s="36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6"/>
      <c r="AF6" s="36"/>
      <c r="AG6" s="36"/>
      <c r="AH6" s="36"/>
      <c r="AI6" s="36"/>
      <c r="AJ6" s="36"/>
    </row>
    <row r="7" spans="1:36" s="29" customFormat="1" ht="18.75" x14ac:dyDescent="0.25">
      <c r="A7" s="33"/>
      <c r="B7" s="35"/>
      <c r="C7" s="33"/>
      <c r="D7" s="35"/>
      <c r="E7" s="33"/>
      <c r="G7" s="30"/>
      <c r="L7" s="32"/>
      <c r="M7" s="32"/>
      <c r="N7" s="32"/>
      <c r="O7" s="32"/>
      <c r="P7" s="35"/>
      <c r="Q7" s="34"/>
      <c r="AI7" s="30"/>
    </row>
    <row r="8" spans="1:36" s="29" customFormat="1" ht="13.5" customHeight="1" x14ac:dyDescent="0.25">
      <c r="A8" s="33"/>
      <c r="B8" s="33"/>
      <c r="C8" s="33"/>
      <c r="D8" s="33"/>
      <c r="G8" s="30"/>
      <c r="L8" s="32"/>
      <c r="M8" s="32"/>
      <c r="N8" s="32"/>
      <c r="O8" s="32"/>
      <c r="P8" s="32"/>
      <c r="Q8" s="32"/>
      <c r="R8" s="31"/>
      <c r="AI8" s="30"/>
    </row>
    <row r="9" spans="1:36" s="19" customFormat="1" x14ac:dyDescent="0.25">
      <c r="A9" s="28"/>
      <c r="B9" s="28"/>
      <c r="C9" s="28"/>
      <c r="D9" s="28"/>
      <c r="E9" s="28"/>
      <c r="G9" s="27"/>
      <c r="K9" s="26"/>
      <c r="L9" s="26"/>
      <c r="M9" s="26"/>
      <c r="N9" s="25"/>
      <c r="AE9" s="23"/>
      <c r="AF9" s="23"/>
      <c r="AG9" s="23"/>
      <c r="AI9" s="24"/>
      <c r="AJ9" s="23"/>
    </row>
    <row r="10" spans="1:36" s="19" customFormat="1" ht="29.25" customHeight="1" x14ac:dyDescent="0.25">
      <c r="A10" s="39" t="s">
        <v>31</v>
      </c>
      <c r="B10" s="39" t="s">
        <v>30</v>
      </c>
      <c r="C10" s="41" t="s">
        <v>34</v>
      </c>
      <c r="D10" s="39" t="s">
        <v>29</v>
      </c>
      <c r="E10" s="39" t="s">
        <v>28</v>
      </c>
      <c r="F10" s="39" t="s">
        <v>27</v>
      </c>
      <c r="G10" s="39" t="s">
        <v>26</v>
      </c>
      <c r="H10" s="39" t="s">
        <v>25</v>
      </c>
      <c r="I10" s="39"/>
      <c r="J10" s="41" t="s">
        <v>64</v>
      </c>
      <c r="K10" s="39" t="s">
        <v>24</v>
      </c>
      <c r="L10" s="39"/>
      <c r="M10" s="39"/>
      <c r="N10" s="40" t="s">
        <v>23</v>
      </c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1" t="s">
        <v>22</v>
      </c>
      <c r="AF10" s="41" t="s">
        <v>21</v>
      </c>
      <c r="AG10" s="41" t="s">
        <v>74</v>
      </c>
      <c r="AH10" s="44" t="s">
        <v>20</v>
      </c>
      <c r="AI10" s="39" t="s">
        <v>19</v>
      </c>
      <c r="AJ10" s="39" t="s">
        <v>18</v>
      </c>
    </row>
    <row r="11" spans="1:36" s="19" customFormat="1" ht="21.75" customHeight="1" x14ac:dyDescent="0.25">
      <c r="A11" s="39"/>
      <c r="B11" s="39"/>
      <c r="C11" s="42"/>
      <c r="D11" s="39"/>
      <c r="E11" s="39"/>
      <c r="F11" s="39"/>
      <c r="G11" s="39"/>
      <c r="H11" s="39"/>
      <c r="I11" s="39"/>
      <c r="J11" s="42"/>
      <c r="K11" s="39"/>
      <c r="L11" s="39"/>
      <c r="M11" s="39"/>
      <c r="N11" s="39" t="s">
        <v>39</v>
      </c>
      <c r="O11" s="39"/>
      <c r="P11" s="39"/>
      <c r="Q11" s="39" t="s">
        <v>17</v>
      </c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 t="s">
        <v>75</v>
      </c>
      <c r="AC11" s="39"/>
      <c r="AD11" s="40"/>
      <c r="AE11" s="42"/>
      <c r="AF11" s="42"/>
      <c r="AG11" s="42"/>
      <c r="AH11" s="44"/>
      <c r="AI11" s="39"/>
      <c r="AJ11" s="39"/>
    </row>
    <row r="12" spans="1:36" s="19" customFormat="1" ht="75.75" customHeight="1" x14ac:dyDescent="0.25">
      <c r="A12" s="39"/>
      <c r="B12" s="39"/>
      <c r="C12" s="42"/>
      <c r="D12" s="39"/>
      <c r="E12" s="39"/>
      <c r="F12" s="39"/>
      <c r="G12" s="39"/>
      <c r="H12" s="39"/>
      <c r="I12" s="39"/>
      <c r="J12" s="42"/>
      <c r="K12" s="39"/>
      <c r="L12" s="39"/>
      <c r="M12" s="39"/>
      <c r="N12" s="39"/>
      <c r="O12" s="39"/>
      <c r="P12" s="39"/>
      <c r="Q12" s="46" t="s">
        <v>16</v>
      </c>
      <c r="R12" s="47"/>
      <c r="S12" s="47"/>
      <c r="T12" s="48"/>
      <c r="U12" s="22" t="s">
        <v>15</v>
      </c>
      <c r="V12" s="22" t="s">
        <v>14</v>
      </c>
      <c r="W12" s="22" t="s">
        <v>13</v>
      </c>
      <c r="X12" s="22" t="s">
        <v>12</v>
      </c>
      <c r="Y12" s="22" t="s">
        <v>11</v>
      </c>
      <c r="Z12" s="22" t="s">
        <v>10</v>
      </c>
      <c r="AA12" s="22" t="s">
        <v>73</v>
      </c>
      <c r="AB12" s="39"/>
      <c r="AC12" s="39"/>
      <c r="AD12" s="40"/>
      <c r="AE12" s="42"/>
      <c r="AF12" s="42"/>
      <c r="AG12" s="42"/>
      <c r="AH12" s="44"/>
      <c r="AI12" s="39"/>
      <c r="AJ12" s="39"/>
    </row>
    <row r="13" spans="1:36" s="19" customFormat="1" ht="64.5" customHeight="1" x14ac:dyDescent="0.25">
      <c r="A13" s="39"/>
      <c r="B13" s="39"/>
      <c r="C13" s="43"/>
      <c r="D13" s="39"/>
      <c r="E13" s="39"/>
      <c r="F13" s="39"/>
      <c r="G13" s="39"/>
      <c r="H13" s="18" t="s">
        <v>9</v>
      </c>
      <c r="I13" s="18" t="s">
        <v>8</v>
      </c>
      <c r="J13" s="43"/>
      <c r="K13" s="38" t="s">
        <v>36</v>
      </c>
      <c r="L13" s="18" t="s">
        <v>37</v>
      </c>
      <c r="M13" s="18" t="s">
        <v>38</v>
      </c>
      <c r="N13" s="18" t="s">
        <v>7</v>
      </c>
      <c r="O13" s="18" t="s">
        <v>6</v>
      </c>
      <c r="P13" s="18" t="s">
        <v>5</v>
      </c>
      <c r="Q13" s="21" t="s">
        <v>7</v>
      </c>
      <c r="R13" s="18" t="s">
        <v>40</v>
      </c>
      <c r="S13" s="18" t="s">
        <v>41</v>
      </c>
      <c r="T13" s="18" t="s">
        <v>5</v>
      </c>
      <c r="U13" s="18" t="s">
        <v>6</v>
      </c>
      <c r="V13" s="18" t="s">
        <v>6</v>
      </c>
      <c r="W13" s="18" t="s">
        <v>6</v>
      </c>
      <c r="X13" s="18" t="s">
        <v>6</v>
      </c>
      <c r="Y13" s="18" t="s">
        <v>6</v>
      </c>
      <c r="Z13" s="18" t="s">
        <v>6</v>
      </c>
      <c r="AA13" s="18" t="s">
        <v>6</v>
      </c>
      <c r="AB13" s="18" t="s">
        <v>7</v>
      </c>
      <c r="AC13" s="18" t="s">
        <v>6</v>
      </c>
      <c r="AD13" s="20" t="s">
        <v>5</v>
      </c>
      <c r="AE13" s="43"/>
      <c r="AF13" s="43"/>
      <c r="AG13" s="43"/>
      <c r="AH13" s="44"/>
      <c r="AI13" s="39"/>
      <c r="AJ13" s="39"/>
    </row>
    <row r="14" spans="1:36" s="17" customFormat="1" ht="21.75" customHeight="1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P14" s="18">
        <v>16</v>
      </c>
      <c r="Q14" s="18">
        <v>17</v>
      </c>
      <c r="R14" s="18">
        <v>18</v>
      </c>
      <c r="S14" s="18">
        <v>19</v>
      </c>
      <c r="T14" s="18">
        <v>20</v>
      </c>
      <c r="U14" s="18">
        <v>21</v>
      </c>
      <c r="V14" s="18">
        <v>22</v>
      </c>
      <c r="W14" s="18">
        <v>23</v>
      </c>
      <c r="X14" s="18">
        <v>24</v>
      </c>
      <c r="Y14" s="18">
        <v>25</v>
      </c>
      <c r="Z14" s="18">
        <v>26</v>
      </c>
      <c r="AA14" s="18">
        <v>27</v>
      </c>
      <c r="AB14" s="18">
        <v>28</v>
      </c>
      <c r="AC14" s="18">
        <v>29</v>
      </c>
      <c r="AD14" s="18">
        <v>30</v>
      </c>
      <c r="AE14" s="18">
        <v>31</v>
      </c>
      <c r="AF14" s="18">
        <v>32</v>
      </c>
      <c r="AG14" s="18">
        <v>33</v>
      </c>
      <c r="AH14" s="18">
        <v>34</v>
      </c>
      <c r="AI14" s="18">
        <v>35</v>
      </c>
      <c r="AJ14" s="18">
        <v>36</v>
      </c>
    </row>
    <row r="15" spans="1:36" ht="60" x14ac:dyDescent="0.25">
      <c r="A15" s="6" t="s">
        <v>3</v>
      </c>
      <c r="B15" s="6" t="s">
        <v>2</v>
      </c>
      <c r="C15" s="6" t="s">
        <v>0</v>
      </c>
      <c r="D15" s="5" t="s">
        <v>70</v>
      </c>
      <c r="E15" s="6" t="s">
        <v>71</v>
      </c>
      <c r="F15" s="3">
        <v>18</v>
      </c>
      <c r="G15" s="5" t="s">
        <v>63</v>
      </c>
      <c r="H15" s="4">
        <v>43479</v>
      </c>
      <c r="I15" s="4">
        <v>43481</v>
      </c>
      <c r="J15" s="3">
        <f t="shared" ref="J15:J16" si="0">I15-H15+1</f>
        <v>3</v>
      </c>
      <c r="K15" s="16">
        <f>N15+Q15+AB15</f>
        <v>920</v>
      </c>
      <c r="L15" s="16">
        <f>O15+R15+AC15</f>
        <v>30</v>
      </c>
      <c r="M15" s="49">
        <f>P15+T15+AD15</f>
        <v>405</v>
      </c>
      <c r="N15" s="3">
        <v>920</v>
      </c>
      <c r="O15" s="3">
        <v>30</v>
      </c>
      <c r="P15" s="3">
        <v>405</v>
      </c>
      <c r="Q15" s="3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52">
        <v>5.3949999999999996</v>
      </c>
      <c r="AF15" s="50">
        <v>920</v>
      </c>
      <c r="AG15" s="50">
        <f t="shared" ref="AG15" si="1">ROUND(AE15*AF15,1)</f>
        <v>4963.3999999999996</v>
      </c>
      <c r="AH15" s="2" t="s">
        <v>72</v>
      </c>
      <c r="AI15" s="1" t="s">
        <v>46</v>
      </c>
      <c r="AJ15" s="1" t="s">
        <v>55</v>
      </c>
    </row>
    <row r="16" spans="1:36" ht="47.25" customHeight="1" x14ac:dyDescent="0.25">
      <c r="A16" s="6" t="s">
        <v>42</v>
      </c>
      <c r="B16" s="6" t="s">
        <v>2</v>
      </c>
      <c r="C16" s="6" t="s">
        <v>0</v>
      </c>
      <c r="D16" s="5" t="s">
        <v>43</v>
      </c>
      <c r="E16" s="6" t="s">
        <v>44</v>
      </c>
      <c r="F16" s="3">
        <v>183</v>
      </c>
      <c r="G16" s="5" t="s">
        <v>45</v>
      </c>
      <c r="H16" s="4">
        <v>43466</v>
      </c>
      <c r="I16" s="4">
        <v>43495</v>
      </c>
      <c r="J16" s="3">
        <f t="shared" si="0"/>
        <v>30</v>
      </c>
      <c r="K16" s="16">
        <f>N16+Q16+AB16</f>
        <v>3770</v>
      </c>
      <c r="L16" s="16">
        <f>O16+R16+AC16</f>
        <v>280</v>
      </c>
      <c r="M16" s="49">
        <f>P16+T16+AD16</f>
        <v>675</v>
      </c>
      <c r="N16" s="3">
        <v>300</v>
      </c>
      <c r="O16" s="3">
        <v>10</v>
      </c>
      <c r="P16" s="3">
        <v>54</v>
      </c>
      <c r="Q16" s="3">
        <v>3470</v>
      </c>
      <c r="R16" s="16">
        <v>270</v>
      </c>
      <c r="S16" s="16">
        <v>270</v>
      </c>
      <c r="T16" s="16">
        <v>621</v>
      </c>
      <c r="U16" s="16"/>
      <c r="V16" s="16"/>
      <c r="W16" s="16"/>
      <c r="X16" s="16"/>
      <c r="Y16" s="16"/>
      <c r="Z16" s="16"/>
      <c r="AA16" s="16">
        <v>270</v>
      </c>
      <c r="AB16" s="16"/>
      <c r="AC16" s="16"/>
      <c r="AD16" s="16"/>
      <c r="AE16" s="52">
        <v>0.92500000000000004</v>
      </c>
      <c r="AF16" s="50">
        <v>300</v>
      </c>
      <c r="AG16" s="51">
        <f t="shared" ref="AG16:AG19" si="2">ROUND(AE16*AF16,1)</f>
        <v>277.5</v>
      </c>
      <c r="AH16" s="2" t="s">
        <v>48</v>
      </c>
      <c r="AI16" s="1" t="s">
        <v>46</v>
      </c>
      <c r="AJ16" s="1" t="s">
        <v>47</v>
      </c>
    </row>
    <row r="17" spans="1:36" ht="90" x14ac:dyDescent="0.25">
      <c r="A17" s="6" t="s">
        <v>42</v>
      </c>
      <c r="B17" s="6" t="s">
        <v>2</v>
      </c>
      <c r="C17" s="6" t="s">
        <v>0</v>
      </c>
      <c r="D17" s="5" t="s">
        <v>61</v>
      </c>
      <c r="E17" s="6" t="s">
        <v>62</v>
      </c>
      <c r="F17" s="3">
        <v>214</v>
      </c>
      <c r="G17" s="5" t="s">
        <v>63</v>
      </c>
      <c r="H17" s="4">
        <v>43508</v>
      </c>
      <c r="I17" s="4">
        <v>43514</v>
      </c>
      <c r="J17" s="3">
        <f t="shared" ref="J17:J18" si="3">I17-H17+1</f>
        <v>7</v>
      </c>
      <c r="K17" s="16">
        <f t="shared" ref="K17:K18" si="4">N17+Q17+AB17</f>
        <v>1446</v>
      </c>
      <c r="L17" s="16">
        <f t="shared" ref="L17:L18" si="5">O17+R17+AC17</f>
        <v>50</v>
      </c>
      <c r="M17" s="49">
        <f t="shared" ref="M17:M18" si="6">P17+T17+AD17</f>
        <v>306</v>
      </c>
      <c r="N17" s="3">
        <v>1446</v>
      </c>
      <c r="O17" s="3">
        <v>50</v>
      </c>
      <c r="P17" s="3">
        <f>298+8</f>
        <v>306</v>
      </c>
      <c r="Q17" s="3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50">
        <v>0.96</v>
      </c>
      <c r="AF17" s="50">
        <v>1446</v>
      </c>
      <c r="AG17" s="51">
        <f t="shared" ref="AG17:AG18" si="7">ROUND(AE17*AF17,1)</f>
        <v>1388.2</v>
      </c>
      <c r="AH17" s="2" t="s">
        <v>65</v>
      </c>
      <c r="AI17" s="1" t="s">
        <v>66</v>
      </c>
      <c r="AJ17" s="1" t="s">
        <v>67</v>
      </c>
    </row>
    <row r="18" spans="1:36" ht="45" x14ac:dyDescent="0.25">
      <c r="A18" s="6" t="s">
        <v>42</v>
      </c>
      <c r="B18" s="6" t="s">
        <v>2</v>
      </c>
      <c r="C18" s="6" t="s">
        <v>0</v>
      </c>
      <c r="D18" s="5" t="s">
        <v>61</v>
      </c>
      <c r="E18" s="6" t="s">
        <v>62</v>
      </c>
      <c r="F18" s="3">
        <v>214</v>
      </c>
      <c r="G18" s="5" t="s">
        <v>63</v>
      </c>
      <c r="H18" s="4">
        <v>43508</v>
      </c>
      <c r="I18" s="4">
        <v>43514</v>
      </c>
      <c r="J18" s="3">
        <f t="shared" si="3"/>
        <v>7</v>
      </c>
      <c r="K18" s="16">
        <f t="shared" si="4"/>
        <v>350</v>
      </c>
      <c r="L18" s="16">
        <f t="shared" si="5"/>
        <v>10</v>
      </c>
      <c r="M18" s="49">
        <f t="shared" si="6"/>
        <v>72</v>
      </c>
      <c r="N18" s="3">
        <v>350</v>
      </c>
      <c r="O18" s="3">
        <v>10</v>
      </c>
      <c r="P18" s="3">
        <v>72</v>
      </c>
      <c r="Q18" s="3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50">
        <v>0.96</v>
      </c>
      <c r="AF18" s="50">
        <v>350</v>
      </c>
      <c r="AG18" s="50">
        <f t="shared" si="7"/>
        <v>336</v>
      </c>
      <c r="AH18" s="2" t="s">
        <v>68</v>
      </c>
      <c r="AI18" s="1" t="s">
        <v>69</v>
      </c>
      <c r="AJ18" s="1" t="s">
        <v>47</v>
      </c>
    </row>
    <row r="19" spans="1:36" ht="47.25" customHeight="1" x14ac:dyDescent="0.25">
      <c r="A19" s="6" t="s">
        <v>49</v>
      </c>
      <c r="B19" s="6" t="s">
        <v>4</v>
      </c>
      <c r="C19" s="6" t="s">
        <v>0</v>
      </c>
      <c r="D19" s="5" t="s">
        <v>50</v>
      </c>
      <c r="E19" s="6" t="s">
        <v>51</v>
      </c>
      <c r="F19" s="3">
        <v>479</v>
      </c>
      <c r="G19" s="5" t="s">
        <v>52</v>
      </c>
      <c r="H19" s="4">
        <v>43543</v>
      </c>
      <c r="I19" s="4">
        <f>H19</f>
        <v>43543</v>
      </c>
      <c r="J19" s="3">
        <f>I19-H19+1</f>
        <v>1</v>
      </c>
      <c r="K19" s="50">
        <f t="shared" ref="K19:K20" si="8">N19+Q19+AB19</f>
        <v>309</v>
      </c>
      <c r="L19" s="16">
        <f t="shared" ref="L19:L20" si="9">O19+R19+AC19</f>
        <v>10</v>
      </c>
      <c r="M19" s="49">
        <f t="shared" ref="M19:M20" si="10">P19+T19+AD19</f>
        <v>219</v>
      </c>
      <c r="N19" s="3">
        <v>309</v>
      </c>
      <c r="O19" s="3">
        <v>10</v>
      </c>
      <c r="P19" s="3">
        <v>219</v>
      </c>
      <c r="Q19" s="3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50">
        <v>6</v>
      </c>
      <c r="AF19" s="50">
        <v>155</v>
      </c>
      <c r="AG19" s="51">
        <f t="shared" si="2"/>
        <v>930</v>
      </c>
      <c r="AH19" s="2" t="s">
        <v>53</v>
      </c>
      <c r="AI19" s="1" t="s">
        <v>54</v>
      </c>
      <c r="AJ19" s="1" t="s">
        <v>55</v>
      </c>
    </row>
    <row r="20" spans="1:36" ht="45" x14ac:dyDescent="0.25">
      <c r="A20" s="6" t="s">
        <v>49</v>
      </c>
      <c r="B20" s="6" t="s">
        <v>4</v>
      </c>
      <c r="C20" s="6" t="s">
        <v>0</v>
      </c>
      <c r="D20" s="5" t="s">
        <v>56</v>
      </c>
      <c r="E20" s="6" t="s">
        <v>57</v>
      </c>
      <c r="F20" s="3">
        <v>447</v>
      </c>
      <c r="G20" s="5" t="s">
        <v>58</v>
      </c>
      <c r="H20" s="4">
        <v>43505</v>
      </c>
      <c r="I20" s="4">
        <v>43524</v>
      </c>
      <c r="J20" s="3">
        <f>I20-H20+1</f>
        <v>20</v>
      </c>
      <c r="K20" s="50">
        <f t="shared" si="8"/>
        <v>0</v>
      </c>
      <c r="L20" s="16">
        <f t="shared" si="9"/>
        <v>108</v>
      </c>
      <c r="M20" s="49">
        <f t="shared" si="10"/>
        <v>2210</v>
      </c>
      <c r="N20" s="3"/>
      <c r="O20" s="3"/>
      <c r="P20" s="3"/>
      <c r="Q20" s="3"/>
      <c r="R20" s="16">
        <f>U20+V20+W20+X20+Y20+Z20+AA20</f>
        <v>108</v>
      </c>
      <c r="S20" s="16">
        <f t="shared" ref="S20" si="11">R20-Y20-Z20</f>
        <v>100</v>
      </c>
      <c r="T20" s="16">
        <v>2210</v>
      </c>
      <c r="U20" s="16"/>
      <c r="V20" s="16"/>
      <c r="W20" s="16">
        <v>65</v>
      </c>
      <c r="X20" s="16">
        <v>5</v>
      </c>
      <c r="Y20" s="16">
        <v>8</v>
      </c>
      <c r="Z20" s="16"/>
      <c r="AA20" s="16">
        <v>30</v>
      </c>
      <c r="AB20" s="16"/>
      <c r="AC20" s="16"/>
      <c r="AD20" s="16"/>
      <c r="AE20" s="50"/>
      <c r="AF20" s="50"/>
      <c r="AG20" s="50">
        <f>AE20*AF20</f>
        <v>0</v>
      </c>
      <c r="AH20" s="2" t="s">
        <v>59</v>
      </c>
      <c r="AI20" s="1" t="s">
        <v>60</v>
      </c>
      <c r="AJ20" s="1" t="s">
        <v>55</v>
      </c>
    </row>
    <row r="21" spans="1:36" s="61" customFormat="1" x14ac:dyDescent="0.25">
      <c r="A21" s="53" t="s">
        <v>1</v>
      </c>
      <c r="B21" s="53"/>
      <c r="C21" s="53"/>
      <c r="D21" s="54"/>
      <c r="E21" s="53"/>
      <c r="F21" s="55"/>
      <c r="G21" s="54"/>
      <c r="H21" s="56"/>
      <c r="I21" s="56"/>
      <c r="J21" s="55"/>
      <c r="K21" s="57">
        <f>SUM(K15:K20)</f>
        <v>6795</v>
      </c>
      <c r="L21" s="57">
        <f t="shared" ref="L21:AG21" si="12">SUM(L15:L20)</f>
        <v>488</v>
      </c>
      <c r="M21" s="57">
        <f t="shared" si="12"/>
        <v>3887</v>
      </c>
      <c r="N21" s="57">
        <f t="shared" si="12"/>
        <v>3325</v>
      </c>
      <c r="O21" s="57">
        <f t="shared" si="12"/>
        <v>110</v>
      </c>
      <c r="P21" s="57">
        <f t="shared" si="12"/>
        <v>1056</v>
      </c>
      <c r="Q21" s="57">
        <f t="shared" si="12"/>
        <v>3470</v>
      </c>
      <c r="R21" s="57">
        <f t="shared" si="12"/>
        <v>378</v>
      </c>
      <c r="S21" s="57">
        <f t="shared" si="12"/>
        <v>370</v>
      </c>
      <c r="T21" s="57">
        <f t="shared" si="12"/>
        <v>2831</v>
      </c>
      <c r="U21" s="57">
        <f t="shared" si="12"/>
        <v>0</v>
      </c>
      <c r="V21" s="57">
        <f t="shared" si="12"/>
        <v>0</v>
      </c>
      <c r="W21" s="57">
        <f t="shared" si="12"/>
        <v>65</v>
      </c>
      <c r="X21" s="57">
        <f t="shared" si="12"/>
        <v>5</v>
      </c>
      <c r="Y21" s="57">
        <f t="shared" si="12"/>
        <v>8</v>
      </c>
      <c r="Z21" s="57">
        <f t="shared" si="12"/>
        <v>0</v>
      </c>
      <c r="AA21" s="57">
        <f t="shared" si="12"/>
        <v>300</v>
      </c>
      <c r="AB21" s="57">
        <f t="shared" si="12"/>
        <v>0</v>
      </c>
      <c r="AC21" s="57">
        <f t="shared" si="12"/>
        <v>0</v>
      </c>
      <c r="AD21" s="57">
        <f t="shared" si="12"/>
        <v>0</v>
      </c>
      <c r="AE21" s="58">
        <f t="shared" si="12"/>
        <v>14.239999999999998</v>
      </c>
      <c r="AF21" s="57">
        <f t="shared" si="12"/>
        <v>3171</v>
      </c>
      <c r="AG21" s="58">
        <f t="shared" si="12"/>
        <v>7895.0999999999995</v>
      </c>
      <c r="AH21" s="59"/>
      <c r="AI21" s="60"/>
      <c r="AJ21" s="60"/>
    </row>
    <row r="22" spans="1:36" x14ac:dyDescent="0.25">
      <c r="A22" s="6"/>
      <c r="B22" s="6"/>
      <c r="C22" s="6"/>
      <c r="D22" s="5"/>
      <c r="E22" s="6"/>
      <c r="F22" s="3"/>
      <c r="G22" s="5"/>
      <c r="H22" s="4"/>
      <c r="I22" s="4"/>
      <c r="J22" s="3"/>
      <c r="K22" s="3"/>
      <c r="L22" s="3"/>
      <c r="M22" s="3"/>
      <c r="N22" s="3"/>
      <c r="O22" s="3"/>
      <c r="P22" s="3"/>
      <c r="Q22" s="3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5"/>
      <c r="AG22" s="15"/>
      <c r="AH22" s="2"/>
      <c r="AI22" s="1"/>
      <c r="AJ22" s="1"/>
    </row>
    <row r="23" spans="1:36" x14ac:dyDescent="0.25">
      <c r="A23" s="14"/>
      <c r="B23" s="14"/>
      <c r="C23" s="14"/>
      <c r="D23" s="13"/>
      <c r="E23" s="14"/>
      <c r="F23" s="10"/>
      <c r="G23" s="13"/>
      <c r="H23" s="12"/>
      <c r="I23" s="12"/>
      <c r="J23" s="10"/>
      <c r="K23" s="10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7"/>
      <c r="AF23" s="7"/>
      <c r="AG23" s="7"/>
      <c r="AH23" s="9"/>
      <c r="AI23" s="8"/>
      <c r="AJ23" s="8"/>
    </row>
  </sheetData>
  <autoFilter ref="A13:AM20"/>
  <mergeCells count="21">
    <mergeCell ref="A10:A13"/>
    <mergeCell ref="B10:B13"/>
    <mergeCell ref="D10:D13"/>
    <mergeCell ref="E10:E13"/>
    <mergeCell ref="F10:F13"/>
    <mergeCell ref="K10:M12"/>
    <mergeCell ref="AH10:AH13"/>
    <mergeCell ref="AI10:AI13"/>
    <mergeCell ref="AJ10:AJ13"/>
    <mergeCell ref="N10:AD10"/>
    <mergeCell ref="AE10:AE13"/>
    <mergeCell ref="AF10:AF13"/>
    <mergeCell ref="Q12:T12"/>
    <mergeCell ref="AG10:AG13"/>
    <mergeCell ref="N11:P12"/>
    <mergeCell ref="Q11:AA11"/>
    <mergeCell ref="AB11:AD12"/>
    <mergeCell ref="G10:G13"/>
    <mergeCell ref="C10:C13"/>
    <mergeCell ref="H10:I12"/>
    <mergeCell ref="J10:J13"/>
  </mergeCells>
  <pageMargins left="0.11811023622047245" right="0" top="0.74803149606299213" bottom="0.74803149606299213" header="0.31496062992125984" footer="0.31496062992125984"/>
  <pageSetup paperSize="9" scale="3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Шокурова Елена Сергеевна</dc:creator>
  <cp:lastModifiedBy>Шокурова Елена Сергеевна</cp:lastModifiedBy>
  <cp:lastPrinted>2019-04-30T05:08:10Z</cp:lastPrinted>
  <dcterms:created xsi:type="dcterms:W3CDTF">2018-01-30T08:32:19Z</dcterms:created>
  <dcterms:modified xsi:type="dcterms:W3CDTF">2019-04-30T06:31:38Z</dcterms:modified>
</cp:coreProperties>
</file>