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ТТ\"/>
    </mc:Choice>
  </mc:AlternateContent>
  <bookViews>
    <workbookView xWindow="0" yWindow="0" windowWidth="20490" windowHeight="7620"/>
  </bookViews>
  <sheets>
    <sheet name="Июнь" sheetId="1" r:id="rId1"/>
  </sheets>
  <externalReferences>
    <externalReference r:id="rId2"/>
  </externalReferences>
  <definedNames>
    <definedName name="_xlnm._FilterDatabase" localSheetId="0" hidden="1">Июнь!$B$4:$P$34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53" i="1" l="1"/>
  <c r="E54" i="1"/>
  <c r="E52" i="1" l="1"/>
  <c r="E51" i="1"/>
  <c r="G44" i="1" s="1"/>
  <c r="E50" i="1"/>
  <c r="G46" i="1"/>
  <c r="G45" i="1"/>
  <c r="D45" i="1"/>
  <c r="G43" i="1"/>
  <c r="P35" i="1"/>
  <c r="H35" i="1"/>
  <c r="O34" i="1"/>
  <c r="N34" i="1"/>
  <c r="L34" i="1"/>
  <c r="M34" i="1" s="1"/>
  <c r="G34" i="1"/>
  <c r="E34" i="1"/>
  <c r="O33" i="1"/>
  <c r="N33" i="1"/>
  <c r="L33" i="1"/>
  <c r="M33" i="1" s="1"/>
  <c r="G33" i="1"/>
  <c r="E33" i="1"/>
  <c r="N32" i="1"/>
  <c r="L32" i="1"/>
  <c r="O32" i="1" s="1"/>
  <c r="G32" i="1"/>
  <c r="O31" i="1"/>
  <c r="N31" i="1"/>
  <c r="M31" i="1"/>
  <c r="L31" i="1"/>
  <c r="G31" i="1"/>
  <c r="E31" i="1"/>
  <c r="O30" i="1"/>
  <c r="N30" i="1"/>
  <c r="L30" i="1"/>
  <c r="M30" i="1" s="1"/>
  <c r="G30" i="1"/>
  <c r="E30" i="1"/>
  <c r="O29" i="1"/>
  <c r="N29" i="1"/>
  <c r="L29" i="1"/>
  <c r="M29" i="1" s="1"/>
  <c r="G29" i="1"/>
  <c r="E29" i="1"/>
  <c r="N28" i="1"/>
  <c r="L28" i="1"/>
  <c r="O28" i="1" s="1"/>
  <c r="G28" i="1"/>
  <c r="O27" i="1"/>
  <c r="N27" i="1"/>
  <c r="M27" i="1"/>
  <c r="L27" i="1"/>
  <c r="G27" i="1"/>
  <c r="E27" i="1"/>
  <c r="O26" i="1"/>
  <c r="N26" i="1"/>
  <c r="M26" i="1"/>
  <c r="L26" i="1"/>
  <c r="G26" i="1"/>
  <c r="E26" i="1"/>
  <c r="O25" i="1"/>
  <c r="N25" i="1"/>
  <c r="M25" i="1"/>
  <c r="L25" i="1"/>
  <c r="G25" i="1"/>
  <c r="E25" i="1"/>
  <c r="O24" i="1"/>
  <c r="N24" i="1"/>
  <c r="M24" i="1"/>
  <c r="L24" i="1"/>
  <c r="G24" i="1"/>
  <c r="E24" i="1"/>
  <c r="O23" i="1"/>
  <c r="N23" i="1"/>
  <c r="M23" i="1"/>
  <c r="L23" i="1"/>
  <c r="G23" i="1"/>
  <c r="E23" i="1"/>
  <c r="O22" i="1"/>
  <c r="N22" i="1"/>
  <c r="M22" i="1"/>
  <c r="L22" i="1"/>
  <c r="G22" i="1"/>
  <c r="E22" i="1"/>
  <c r="O21" i="1"/>
  <c r="N21" i="1"/>
  <c r="L21" i="1"/>
  <c r="M21" i="1" s="1"/>
  <c r="G21" i="1"/>
  <c r="E21" i="1"/>
  <c r="O20" i="1"/>
  <c r="N20" i="1"/>
  <c r="L20" i="1"/>
  <c r="M20" i="1" s="1"/>
  <c r="G20" i="1"/>
  <c r="E20" i="1"/>
  <c r="N19" i="1"/>
  <c r="L19" i="1"/>
  <c r="O19" i="1" s="1"/>
  <c r="G19" i="1"/>
  <c r="O18" i="1"/>
  <c r="N18" i="1"/>
  <c r="M18" i="1"/>
  <c r="L18" i="1"/>
  <c r="G18" i="1"/>
  <c r="E18" i="1"/>
  <c r="O17" i="1"/>
  <c r="N17" i="1"/>
  <c r="L17" i="1"/>
  <c r="M17" i="1" s="1"/>
  <c r="G17" i="1"/>
  <c r="E17" i="1"/>
  <c r="O16" i="1"/>
  <c r="N16" i="1"/>
  <c r="L16" i="1"/>
  <c r="M16" i="1" s="1"/>
  <c r="G16" i="1"/>
  <c r="E16" i="1"/>
  <c r="N15" i="1"/>
  <c r="L15" i="1"/>
  <c r="O15" i="1" s="1"/>
  <c r="G15" i="1"/>
  <c r="O14" i="1"/>
  <c r="N14" i="1"/>
  <c r="M14" i="1"/>
  <c r="L14" i="1"/>
  <c r="G14" i="1"/>
  <c r="E14" i="1"/>
  <c r="O13" i="1"/>
  <c r="N13" i="1"/>
  <c r="L13" i="1"/>
  <c r="M13" i="1" s="1"/>
  <c r="G13" i="1"/>
  <c r="E13" i="1"/>
  <c r="O12" i="1"/>
  <c r="N12" i="1"/>
  <c r="L12" i="1"/>
  <c r="M12" i="1" s="1"/>
  <c r="G12" i="1"/>
  <c r="E12" i="1"/>
  <c r="N11" i="1"/>
  <c r="L11" i="1"/>
  <c r="O11" i="1" s="1"/>
  <c r="G11" i="1"/>
  <c r="O10" i="1"/>
  <c r="N10" i="1"/>
  <c r="M10" i="1"/>
  <c r="L10" i="1"/>
  <c r="G10" i="1"/>
  <c r="E10" i="1"/>
  <c r="O9" i="1"/>
  <c r="N9" i="1"/>
  <c r="L9" i="1"/>
  <c r="M9" i="1" s="1"/>
  <c r="G9" i="1"/>
  <c r="E9" i="1"/>
  <c r="O8" i="1"/>
  <c r="N8" i="1"/>
  <c r="L8" i="1"/>
  <c r="M8" i="1" s="1"/>
  <c r="G8" i="1"/>
  <c r="E8" i="1"/>
  <c r="N7" i="1"/>
  <c r="L7" i="1"/>
  <c r="O7" i="1" s="1"/>
  <c r="G7" i="1"/>
  <c r="O6" i="1"/>
  <c r="N6" i="1"/>
  <c r="M6" i="1"/>
  <c r="L6" i="1"/>
  <c r="G6" i="1"/>
  <c r="E6" i="1"/>
  <c r="O5" i="1"/>
  <c r="N5" i="1"/>
  <c r="N35" i="1" s="1"/>
  <c r="L5" i="1"/>
  <c r="L35" i="1" s="1"/>
  <c r="G5" i="1"/>
  <c r="F35" i="1"/>
  <c r="O39" i="1" l="1"/>
  <c r="E46" i="1"/>
  <c r="K39" i="1"/>
  <c r="O35" i="1"/>
  <c r="E45" i="1"/>
  <c r="F45" i="1" s="1"/>
  <c r="H45" i="1" s="1"/>
  <c r="G35" i="1"/>
  <c r="E7" i="1"/>
  <c r="M7" i="1"/>
  <c r="E11" i="1"/>
  <c r="M11" i="1"/>
  <c r="E15" i="1"/>
  <c r="M15" i="1"/>
  <c r="E19" i="1"/>
  <c r="M19" i="1"/>
  <c r="E28" i="1"/>
  <c r="M28" i="1"/>
  <c r="E32" i="1"/>
  <c r="M32" i="1"/>
  <c r="D35" i="1"/>
  <c r="F39" i="1" s="1"/>
  <c r="D43" i="1"/>
  <c r="M5" i="1"/>
  <c r="E43" i="1"/>
  <c r="M39" i="1" l="1"/>
  <c r="M35" i="1"/>
  <c r="C43" i="1"/>
  <c r="E35" i="1"/>
  <c r="C44" i="1" s="1"/>
  <c r="E44" i="1"/>
  <c r="F43" i="1"/>
  <c r="H43" i="1" s="1"/>
  <c r="D44" i="1"/>
  <c r="F44" i="1" s="1"/>
  <c r="H44" i="1" s="1"/>
  <c r="H39" i="1" l="1"/>
  <c r="C45" i="1"/>
  <c r="C46" i="1"/>
  <c r="D46" i="1"/>
  <c r="F46" i="1" s="1"/>
  <c r="H46" i="1" s="1"/>
</calcChain>
</file>

<file path=xl/sharedStrings.xml><?xml version="1.0" encoding="utf-8"?>
<sst xmlns="http://schemas.openxmlformats.org/spreadsheetml/2006/main" count="109" uniqueCount="28">
  <si>
    <t>ТТ Некрасовка</t>
  </si>
  <si>
    <t>ТТ Жулебино</t>
  </si>
  <si>
    <t>Дата</t>
  </si>
  <si>
    <t>ФИО</t>
  </si>
  <si>
    <t>ТО</t>
  </si>
  <si>
    <t>Нал</t>
  </si>
  <si>
    <t>Безнал</t>
  </si>
  <si>
    <t>Процент</t>
  </si>
  <si>
    <t>Ставка</t>
  </si>
  <si>
    <t>Ирина</t>
  </si>
  <si>
    <t>Алексей</t>
  </si>
  <si>
    <t>Валерия</t>
  </si>
  <si>
    <t>Мария</t>
  </si>
  <si>
    <t>Иван</t>
  </si>
  <si>
    <t>Итого</t>
  </si>
  <si>
    <t>Итого по обеим ТТ</t>
  </si>
  <si>
    <t>Наличный</t>
  </si>
  <si>
    <t>Безналичный</t>
  </si>
  <si>
    <t>Итого по продавцам ЗП на текущий день</t>
  </si>
  <si>
    <t>Имя</t>
  </si>
  <si>
    <t>Оклад</t>
  </si>
  <si>
    <t>Выдано</t>
  </si>
  <si>
    <t>Осталось</t>
  </si>
  <si>
    <t>Аванс</t>
  </si>
  <si>
    <t>ЗП</t>
  </si>
  <si>
    <t>Наталья</t>
  </si>
  <si>
    <t>Жулебино</t>
  </si>
  <si>
    <t>Некрасовка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</si>
</sst>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[$-419]d\ mmm;@"/>
    <numFmt numFmtId="166" formatCode="\ #,##0&quot;   &quot;;\-#,##0&quot;   &quot;;&quot; -&quot;00&quot;   &quot;;\ @\ "/>
    <numFmt numFmtId="167" formatCode="_-* #\ ##0.00&quot; ₽&quot;_-;\-* #\ ##0.00&quot; ₽&quot;_-;_-* \-??&quot; ₽&quot;_-;_-@_-"/>
    <numFmt numFmtId="168" formatCode="_-* #\ ##0.00\ _₽_-;\-* #\ ##0.00\ _₽_-;_-* \-??\ _₽_-;_-@_-"/>
    <numFmt numFmtId="169" formatCode="_-* #,##0.00\ _₽_-;\-* #,##0.00\ _₽_-;_-* \-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EEBF7"/>
      </patternFill>
    </fill>
    <fill>
      <patternFill patternType="solid">
        <fgColor rgb="FFBDD7EE"/>
        <bgColor rgb="FFC5D9F1"/>
      </patternFill>
    </fill>
    <fill>
      <patternFill patternType="solid">
        <fgColor rgb="FFC5D9F1"/>
        <bgColor rgb="FFBDD7EE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9" fontId="7" fillId="0" borderId="0" applyBorder="0" applyProtection="0"/>
    <xf numFmtId="9" fontId="7" fillId="0" borderId="0" applyBorder="0" applyProtection="0"/>
    <xf numFmtId="167" fontId="7" fillId="0" borderId="0" applyBorder="0" applyProtection="0"/>
    <xf numFmtId="167" fontId="7" fillId="0" borderId="0" applyBorder="0" applyProtection="0"/>
    <xf numFmtId="0" fontId="7" fillId="0" borderId="0"/>
    <xf numFmtId="165" fontId="7" fillId="0" borderId="0"/>
    <xf numFmtId="0" fontId="7" fillId="0" borderId="0"/>
    <xf numFmtId="9" fontId="7" fillId="0" borderId="0" applyBorder="0" applyProtection="0"/>
    <xf numFmtId="168" fontId="7" fillId="0" borderId="0" applyBorder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6" fontId="4" fillId="0" borderId="1" xfId="1" applyNumberFormat="1" applyFont="1" applyBorder="1" applyAlignment="1" applyProtection="1"/>
    <xf numFmtId="166" fontId="5" fillId="0" borderId="0" xfId="1" applyNumberFormat="1" applyFont="1" applyBorder="1" applyAlignment="1" applyProtection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/>
    <xf numFmtId="166" fontId="6" fillId="0" borderId="1" xfId="1" applyNumberFormat="1" applyFont="1" applyBorder="1" applyAlignment="1" applyProtection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6" fontId="6" fillId="0" borderId="1" xfId="1" applyNumberFormat="1" applyFont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6" fontId="6" fillId="0" borderId="8" xfId="1" applyNumberFormat="1" applyFont="1" applyBorder="1" applyAlignment="1" applyProtection="1">
      <alignment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66" fontId="6" fillId="0" borderId="15" xfId="1" applyNumberFormat="1" applyFont="1" applyBorder="1" applyAlignment="1" applyProtection="1">
      <alignment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0" xfId="0" applyNumberFormat="1" applyFont="1"/>
    <xf numFmtId="3" fontId="6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</cellXfs>
  <cellStyles count="12">
    <cellStyle name="Денежный 3" xfId="5"/>
    <cellStyle name="Денежный 3 10" xfId="6"/>
    <cellStyle name="Обычный" xfId="0" builtinId="0"/>
    <cellStyle name="Обычный 2" xfId="2"/>
    <cellStyle name="Обычный 3" xfId="7"/>
    <cellStyle name="Обычный 3 2 2" xfId="8"/>
    <cellStyle name="Обычный 5" xfId="9"/>
    <cellStyle name="Процентный 2" xfId="4"/>
    <cellStyle name="Процентный 3 3" xfId="10"/>
    <cellStyle name="Финансовый" xfId="1" builtinId="3"/>
    <cellStyle name="Финансовый 10" xfId="1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.local\store\&#1050;&#1054;&#1052;&#1052;&#1045;&#1056;&#1063;&#1045;&#1057;&#1050;&#1048;&#1049;%20&#1044;&#1045;&#1055;&#1040;&#1056;&#1058;&#1040;&#1052;&#1045;&#1053;&#1058;\&#1060;&#1056;&#1057;\&#1054;&#1073;&#1097;&#1072;&#1103;\&#1040;&#1076;&#1084;&#1080;&#1085;&#1080;&#1089;&#1090;&#1088;&#1072;&#1090;&#1086;&#1088;&#1099;\&#1052;&#1080;&#1096;&#1080;&#1085;&#1072;%20&#1045;&#1083;&#1077;&#1085;&#1072;\&#1052;&#1072;&#1075;&#1072;&#1079;&#1080;&#1085;&#1099;\&#1043;&#1086;&#1088;&#1086;&#1076;-2\&#1060;&#1080;&#1085;&#1086;&#1075;&#1077;&#1085;&#1086;&#1074;&#1072;%20&#1053;.&#1056;\&#1060;&#1086;&#1090;&#1086;\&#1056;&#1072;&#1089;&#1095;&#1077;&#1090;%20&#1087;&#1083;&#1072;&#1085;&#1072;%20&#1085;&#1072;%20&#1048;&#1102;&#1085;&#1100;%20&#1046;&#1091;&#1083;&#1077;&#1073;&#1080;&#1085;&#1086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овые показатели"/>
      <sheetName val="Ежедневно"/>
      <sheetName val="Калькулятор ЗП"/>
      <sheetName val="Территория"/>
      <sheetName val="Год по месяцам"/>
      <sheetName val="Лист1"/>
      <sheetName val="ТОП 10"/>
      <sheetName val="Расчет ЗП"/>
    </sheetNames>
    <sheetDataSet>
      <sheetData sheetId="0"/>
      <sheetData sheetId="1">
        <row r="15">
          <cell r="D15">
            <v>6390</v>
          </cell>
          <cell r="F15">
            <v>3970</v>
          </cell>
        </row>
        <row r="16">
          <cell r="D16">
            <v>4750</v>
          </cell>
          <cell r="F16">
            <v>2950</v>
          </cell>
        </row>
        <row r="17">
          <cell r="D17">
            <v>21700</v>
          </cell>
          <cell r="F17">
            <v>19250</v>
          </cell>
        </row>
        <row r="18">
          <cell r="D18">
            <v>250</v>
          </cell>
          <cell r="F18">
            <v>0</v>
          </cell>
        </row>
        <row r="19">
          <cell r="D19">
            <v>10450</v>
          </cell>
          <cell r="F19">
            <v>8350</v>
          </cell>
        </row>
        <row r="20">
          <cell r="D20">
            <v>8620</v>
          </cell>
          <cell r="F20">
            <v>4570</v>
          </cell>
        </row>
        <row r="21">
          <cell r="D21">
            <v>7560</v>
          </cell>
          <cell r="F21">
            <v>4180</v>
          </cell>
        </row>
        <row r="22">
          <cell r="D22">
            <v>4920</v>
          </cell>
          <cell r="F22">
            <v>4920</v>
          </cell>
        </row>
        <row r="23">
          <cell r="D23">
            <v>19640</v>
          </cell>
          <cell r="F23">
            <v>19140</v>
          </cell>
        </row>
        <row r="24">
          <cell r="D24">
            <v>11730</v>
          </cell>
          <cell r="F24">
            <v>10680</v>
          </cell>
        </row>
        <row r="25">
          <cell r="D25">
            <v>18785</v>
          </cell>
          <cell r="F25">
            <v>15045</v>
          </cell>
        </row>
        <row r="26">
          <cell r="D26">
            <v>17660</v>
          </cell>
          <cell r="F26">
            <v>12760</v>
          </cell>
        </row>
        <row r="27">
          <cell r="D27">
            <v>11640</v>
          </cell>
          <cell r="F27">
            <v>10040</v>
          </cell>
        </row>
        <row r="28">
          <cell r="D28">
            <v>4050</v>
          </cell>
          <cell r="F28">
            <v>3450</v>
          </cell>
        </row>
        <row r="29">
          <cell r="D29">
            <v>6270</v>
          </cell>
          <cell r="F29">
            <v>5470</v>
          </cell>
        </row>
        <row r="30">
          <cell r="D30">
            <v>3310</v>
          </cell>
          <cell r="F30">
            <v>2560</v>
          </cell>
        </row>
        <row r="31">
          <cell r="D31">
            <v>10070</v>
          </cell>
          <cell r="F31">
            <v>10070</v>
          </cell>
        </row>
        <row r="32">
          <cell r="D32">
            <v>4380</v>
          </cell>
          <cell r="F32">
            <v>2190</v>
          </cell>
        </row>
        <row r="33">
          <cell r="D33">
            <v>18780</v>
          </cell>
          <cell r="F33">
            <v>16480</v>
          </cell>
        </row>
        <row r="34">
          <cell r="D34">
            <v>18715</v>
          </cell>
          <cell r="F34">
            <v>10300</v>
          </cell>
        </row>
        <row r="35">
          <cell r="D35">
            <v>20130</v>
          </cell>
          <cell r="F35">
            <v>16330</v>
          </cell>
        </row>
        <row r="36">
          <cell r="D36">
            <v>12680</v>
          </cell>
          <cell r="F36">
            <v>11010</v>
          </cell>
        </row>
        <row r="37">
          <cell r="D37">
            <v>15325</v>
          </cell>
          <cell r="F37">
            <v>13310</v>
          </cell>
        </row>
        <row r="38">
          <cell r="D38">
            <v>16880</v>
          </cell>
          <cell r="F38">
            <v>15250</v>
          </cell>
        </row>
        <row r="39">
          <cell r="D39">
            <v>19965</v>
          </cell>
          <cell r="F39">
            <v>15895</v>
          </cell>
        </row>
        <row r="40">
          <cell r="D40">
            <v>11810</v>
          </cell>
          <cell r="F40">
            <v>6590</v>
          </cell>
        </row>
        <row r="41">
          <cell r="D41">
            <v>12760</v>
          </cell>
          <cell r="F41">
            <v>12760</v>
          </cell>
        </row>
        <row r="42">
          <cell r="D42">
            <v>4560</v>
          </cell>
          <cell r="F42">
            <v>4560</v>
          </cell>
        </row>
        <row r="43">
          <cell r="D43">
            <v>2910</v>
          </cell>
          <cell r="F43">
            <v>1150</v>
          </cell>
        </row>
        <row r="44">
          <cell r="D44">
            <v>20520</v>
          </cell>
          <cell r="F44">
            <v>18300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73"/>
  <sheetViews>
    <sheetView tabSelected="1" topLeftCell="A37" zoomScale="90" zoomScaleNormal="90" workbookViewId="0">
      <selection activeCell="T36" sqref="T36"/>
    </sheetView>
  </sheetViews>
  <sheetFormatPr defaultRowHeight="15" x14ac:dyDescent="0.25"/>
  <cols>
    <col min="1" max="1" width="2.140625" customWidth="1"/>
    <col min="2" max="2" width="11.7109375" customWidth="1"/>
    <col min="3" max="3" width="10" customWidth="1"/>
    <col min="4" max="4" width="11.5703125" customWidth="1"/>
    <col min="5" max="6" width="10" customWidth="1"/>
    <col min="7" max="7" width="10.5703125" customWidth="1"/>
    <col min="8" max="8" width="10.85546875" customWidth="1"/>
    <col min="9" max="9" width="1.7109375" customWidth="1"/>
    <col min="10" max="10" width="8.85546875" customWidth="1"/>
    <col min="11" max="11" width="9.42578125" customWidth="1"/>
    <col min="12" max="12" width="10.42578125" customWidth="1"/>
    <col min="13" max="13" width="9.42578125" customWidth="1"/>
    <col min="14" max="14" width="10" customWidth="1"/>
    <col min="15" max="16" width="9.42578125" customWidth="1"/>
    <col min="18" max="1025" width="8.7109375" customWidth="1"/>
  </cols>
  <sheetData>
    <row r="2" spans="2:16" ht="18.75" x14ac:dyDescent="0.25">
      <c r="B2" s="41" t="s">
        <v>0</v>
      </c>
      <c r="C2" s="41"/>
      <c r="D2" s="41"/>
      <c r="E2" s="41"/>
      <c r="F2" s="41"/>
      <c r="G2" s="41"/>
      <c r="H2" s="41"/>
      <c r="I2" s="1"/>
      <c r="J2" s="41" t="s">
        <v>1</v>
      </c>
      <c r="K2" s="41"/>
      <c r="L2" s="41"/>
      <c r="M2" s="41"/>
      <c r="N2" s="41"/>
      <c r="O2" s="41"/>
      <c r="P2" s="41"/>
    </row>
    <row r="3" spans="2:16" ht="15.75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/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8</v>
      </c>
    </row>
    <row r="4" spans="2:16" ht="15.75" x14ac:dyDescent="0.25"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</row>
    <row r="5" spans="2:16" ht="15.75" x14ac:dyDescent="0.25">
      <c r="B5" s="4">
        <v>43983</v>
      </c>
      <c r="C5" s="5" t="s">
        <v>12</v>
      </c>
      <c r="D5" s="6">
        <v>35050</v>
      </c>
      <c r="E5" s="6">
        <f>D5-F5</f>
        <v>7700</v>
      </c>
      <c r="F5" s="6">
        <v>27350</v>
      </c>
      <c r="G5" s="6">
        <f t="shared" ref="G5:G34" si="0">D5*5%</f>
        <v>1752.5</v>
      </c>
      <c r="H5" s="6">
        <v>1000</v>
      </c>
      <c r="I5" s="7"/>
      <c r="J5" s="4">
        <v>43983</v>
      </c>
      <c r="K5" s="17" t="s">
        <v>9</v>
      </c>
      <c r="L5" s="6">
        <f>[1]Ежедневно!D15</f>
        <v>6390</v>
      </c>
      <c r="M5" s="6">
        <f t="shared" ref="M5:M34" si="1">L5-N5</f>
        <v>2420</v>
      </c>
      <c r="N5" s="6">
        <f>[1]Ежедневно!F15</f>
        <v>3970</v>
      </c>
      <c r="O5" s="6">
        <f t="shared" ref="O5:O34" si="2">L5*5%</f>
        <v>319.5</v>
      </c>
      <c r="P5" s="6">
        <v>1000</v>
      </c>
    </row>
    <row r="6" spans="2:16" ht="15.75" x14ac:dyDescent="0.25">
      <c r="B6" s="4">
        <v>43984</v>
      </c>
      <c r="C6" s="5" t="s">
        <v>12</v>
      </c>
      <c r="D6" s="6">
        <v>33290</v>
      </c>
      <c r="E6" s="6">
        <f t="shared" ref="E6:E34" si="3">D6-F6</f>
        <v>7120</v>
      </c>
      <c r="F6" s="6">
        <v>26170</v>
      </c>
      <c r="G6" s="6">
        <f t="shared" si="0"/>
        <v>1664.5</v>
      </c>
      <c r="H6" s="6">
        <v>1000</v>
      </c>
      <c r="J6" s="4">
        <v>43984</v>
      </c>
      <c r="K6" s="17" t="s">
        <v>9</v>
      </c>
      <c r="L6" s="6">
        <f>[1]Ежедневно!D16</f>
        <v>4750</v>
      </c>
      <c r="M6" s="6">
        <f t="shared" si="1"/>
        <v>1800</v>
      </c>
      <c r="N6" s="6">
        <f>[1]Ежедневно!F16</f>
        <v>2950</v>
      </c>
      <c r="O6" s="6">
        <f t="shared" si="2"/>
        <v>237.5</v>
      </c>
      <c r="P6" s="6">
        <v>1000</v>
      </c>
    </row>
    <row r="7" spans="2:16" ht="15.75" x14ac:dyDescent="0.25">
      <c r="B7" s="4">
        <v>43985</v>
      </c>
      <c r="C7" s="5" t="s">
        <v>10</v>
      </c>
      <c r="D7" s="6">
        <v>20970</v>
      </c>
      <c r="E7" s="6">
        <f t="shared" si="3"/>
        <v>6470</v>
      </c>
      <c r="F7" s="6">
        <v>14500</v>
      </c>
      <c r="G7" s="6">
        <f t="shared" si="0"/>
        <v>1048.5</v>
      </c>
      <c r="H7" s="6">
        <v>1000</v>
      </c>
      <c r="J7" s="4">
        <v>43985</v>
      </c>
      <c r="K7" s="17" t="s">
        <v>9</v>
      </c>
      <c r="L7" s="6">
        <f>[1]Ежедневно!D17</f>
        <v>21700</v>
      </c>
      <c r="M7" s="6">
        <f t="shared" si="1"/>
        <v>2450</v>
      </c>
      <c r="N7" s="6">
        <f>[1]Ежедневно!F17</f>
        <v>19250</v>
      </c>
      <c r="O7" s="6">
        <f t="shared" si="2"/>
        <v>1085</v>
      </c>
      <c r="P7" s="6">
        <v>1000</v>
      </c>
    </row>
    <row r="8" spans="2:16" ht="15.75" x14ac:dyDescent="0.25">
      <c r="B8" s="4">
        <v>43986</v>
      </c>
      <c r="C8" s="5" t="s">
        <v>12</v>
      </c>
      <c r="D8" s="6">
        <v>35490</v>
      </c>
      <c r="E8" s="6">
        <f t="shared" si="3"/>
        <v>5620</v>
      </c>
      <c r="F8" s="6">
        <v>29870</v>
      </c>
      <c r="G8" s="6">
        <f t="shared" si="0"/>
        <v>1774.5</v>
      </c>
      <c r="H8" s="6">
        <v>1000</v>
      </c>
      <c r="J8" s="4">
        <v>43986</v>
      </c>
      <c r="K8" s="17" t="s">
        <v>10</v>
      </c>
      <c r="L8" s="6">
        <f>[1]Ежедневно!D18</f>
        <v>250</v>
      </c>
      <c r="M8" s="6">
        <f t="shared" si="1"/>
        <v>250</v>
      </c>
      <c r="N8" s="6">
        <f>[1]Ежедневно!F18</f>
        <v>0</v>
      </c>
      <c r="O8" s="6">
        <f t="shared" si="2"/>
        <v>12.5</v>
      </c>
      <c r="P8" s="6">
        <v>1000</v>
      </c>
    </row>
    <row r="9" spans="2:16" ht="15.75" x14ac:dyDescent="0.25">
      <c r="B9" s="4">
        <v>43987</v>
      </c>
      <c r="C9" s="5" t="s">
        <v>12</v>
      </c>
      <c r="D9" s="6">
        <v>38520</v>
      </c>
      <c r="E9" s="6">
        <f t="shared" si="3"/>
        <v>6740</v>
      </c>
      <c r="F9" s="6">
        <v>31780</v>
      </c>
      <c r="G9" s="6">
        <f t="shared" si="0"/>
        <v>1926</v>
      </c>
      <c r="H9" s="6">
        <v>1000</v>
      </c>
      <c r="J9" s="4">
        <v>43987</v>
      </c>
      <c r="K9" s="17" t="s">
        <v>10</v>
      </c>
      <c r="L9" s="6">
        <f>[1]Ежедневно!D19</f>
        <v>10450</v>
      </c>
      <c r="M9" s="6">
        <f t="shared" si="1"/>
        <v>2100</v>
      </c>
      <c r="N9" s="6">
        <f>[1]Ежедневно!F19</f>
        <v>8350</v>
      </c>
      <c r="O9" s="6">
        <f t="shared" si="2"/>
        <v>522.5</v>
      </c>
      <c r="P9" s="6">
        <v>1000</v>
      </c>
    </row>
    <row r="10" spans="2:16" ht="15.75" x14ac:dyDescent="0.25">
      <c r="B10" s="4">
        <v>43988</v>
      </c>
      <c r="C10" s="5" t="s">
        <v>12</v>
      </c>
      <c r="D10" s="6">
        <v>63460</v>
      </c>
      <c r="E10" s="6">
        <f t="shared" si="3"/>
        <v>17710</v>
      </c>
      <c r="F10" s="6">
        <v>45750</v>
      </c>
      <c r="G10" s="6">
        <f t="shared" si="0"/>
        <v>3173</v>
      </c>
      <c r="H10" s="6">
        <v>1000</v>
      </c>
      <c r="J10" s="4">
        <v>43988</v>
      </c>
      <c r="K10" s="17" t="s">
        <v>10</v>
      </c>
      <c r="L10" s="6">
        <f>[1]Ежедневно!D20</f>
        <v>8620</v>
      </c>
      <c r="M10" s="6">
        <f t="shared" si="1"/>
        <v>4050</v>
      </c>
      <c r="N10" s="6">
        <f>[1]Ежедневно!F20</f>
        <v>4570</v>
      </c>
      <c r="O10" s="6">
        <f t="shared" si="2"/>
        <v>431</v>
      </c>
      <c r="P10" s="6">
        <v>1000</v>
      </c>
    </row>
    <row r="11" spans="2:16" ht="15.75" x14ac:dyDescent="0.25">
      <c r="B11" s="4">
        <v>43989</v>
      </c>
      <c r="C11" s="5" t="s">
        <v>12</v>
      </c>
      <c r="D11" s="6">
        <v>28210</v>
      </c>
      <c r="E11" s="6">
        <f t="shared" si="3"/>
        <v>6425</v>
      </c>
      <c r="F11" s="6">
        <v>21785</v>
      </c>
      <c r="G11" s="6">
        <f t="shared" si="0"/>
        <v>1410.5</v>
      </c>
      <c r="H11" s="6">
        <v>1000</v>
      </c>
      <c r="J11" s="4">
        <v>43989</v>
      </c>
      <c r="K11" s="17" t="s">
        <v>9</v>
      </c>
      <c r="L11" s="6">
        <f>[1]Ежедневно!D21</f>
        <v>7560</v>
      </c>
      <c r="M11" s="6">
        <f t="shared" si="1"/>
        <v>3380</v>
      </c>
      <c r="N11" s="6">
        <f>[1]Ежедневно!F21</f>
        <v>4180</v>
      </c>
      <c r="O11" s="6">
        <f t="shared" si="2"/>
        <v>378</v>
      </c>
      <c r="P11" s="6">
        <v>1000</v>
      </c>
    </row>
    <row r="12" spans="2:16" ht="15.75" x14ac:dyDescent="0.25">
      <c r="B12" s="4">
        <v>43990</v>
      </c>
      <c r="C12" s="5" t="s">
        <v>10</v>
      </c>
      <c r="D12" s="6">
        <v>39385</v>
      </c>
      <c r="E12" s="6">
        <f t="shared" si="3"/>
        <v>11710</v>
      </c>
      <c r="F12" s="6">
        <v>27675</v>
      </c>
      <c r="G12" s="6">
        <f t="shared" si="0"/>
        <v>1969.25</v>
      </c>
      <c r="H12" s="6">
        <v>1000</v>
      </c>
      <c r="J12" s="4">
        <v>43990</v>
      </c>
      <c r="K12" s="17" t="s">
        <v>9</v>
      </c>
      <c r="L12" s="6">
        <f>[1]Ежедневно!D22</f>
        <v>4920</v>
      </c>
      <c r="M12" s="6">
        <f t="shared" si="1"/>
        <v>0</v>
      </c>
      <c r="N12" s="6">
        <f>[1]Ежедневно!F22</f>
        <v>4920</v>
      </c>
      <c r="O12" s="6">
        <f t="shared" si="2"/>
        <v>246</v>
      </c>
      <c r="P12" s="6">
        <v>1000</v>
      </c>
    </row>
    <row r="13" spans="2:16" ht="15.75" x14ac:dyDescent="0.25">
      <c r="B13" s="4">
        <v>43991</v>
      </c>
      <c r="C13" s="5" t="s">
        <v>12</v>
      </c>
      <c r="D13" s="6">
        <v>24395</v>
      </c>
      <c r="E13" s="6">
        <f t="shared" si="3"/>
        <v>2270</v>
      </c>
      <c r="F13" s="6">
        <v>22125</v>
      </c>
      <c r="G13" s="6">
        <f t="shared" si="0"/>
        <v>1219.75</v>
      </c>
      <c r="H13" s="6">
        <v>1000</v>
      </c>
      <c r="J13" s="4">
        <v>43991</v>
      </c>
      <c r="K13" s="17" t="s">
        <v>10</v>
      </c>
      <c r="L13" s="6">
        <f>[1]Ежедневно!D23</f>
        <v>19640</v>
      </c>
      <c r="M13" s="6">
        <f t="shared" si="1"/>
        <v>500</v>
      </c>
      <c r="N13" s="6">
        <f>[1]Ежедневно!F23</f>
        <v>19140</v>
      </c>
      <c r="O13" s="6">
        <f t="shared" si="2"/>
        <v>982</v>
      </c>
      <c r="P13" s="6">
        <v>1000</v>
      </c>
    </row>
    <row r="14" spans="2:16" ht="15.75" x14ac:dyDescent="0.25">
      <c r="B14" s="4">
        <v>43992</v>
      </c>
      <c r="C14" s="5" t="s">
        <v>12</v>
      </c>
      <c r="D14" s="6">
        <v>27780</v>
      </c>
      <c r="E14" s="6">
        <f t="shared" si="3"/>
        <v>7770</v>
      </c>
      <c r="F14" s="6">
        <v>20010</v>
      </c>
      <c r="G14" s="6">
        <f t="shared" si="0"/>
        <v>1389</v>
      </c>
      <c r="H14" s="6">
        <v>1000</v>
      </c>
      <c r="J14" s="4">
        <v>43992</v>
      </c>
      <c r="K14" s="17" t="s">
        <v>10</v>
      </c>
      <c r="L14" s="6">
        <f>[1]Ежедневно!D24</f>
        <v>11730</v>
      </c>
      <c r="M14" s="6">
        <f t="shared" si="1"/>
        <v>1050</v>
      </c>
      <c r="N14" s="6">
        <f>[1]Ежедневно!F24</f>
        <v>10680</v>
      </c>
      <c r="O14" s="6">
        <f t="shared" si="2"/>
        <v>586.5</v>
      </c>
      <c r="P14" s="6">
        <v>1000</v>
      </c>
    </row>
    <row r="15" spans="2:16" ht="15.75" x14ac:dyDescent="0.25">
      <c r="B15" s="4">
        <v>43993</v>
      </c>
      <c r="C15" s="5" t="s">
        <v>12</v>
      </c>
      <c r="D15" s="6">
        <v>36920</v>
      </c>
      <c r="E15" s="6">
        <f t="shared" si="3"/>
        <v>5765</v>
      </c>
      <c r="F15" s="6">
        <v>31155</v>
      </c>
      <c r="G15" s="6">
        <f t="shared" si="0"/>
        <v>1846</v>
      </c>
      <c r="H15" s="6">
        <v>1000</v>
      </c>
      <c r="J15" s="4">
        <v>43993</v>
      </c>
      <c r="K15" s="17" t="s">
        <v>10</v>
      </c>
      <c r="L15" s="6">
        <f>[1]Ежедневно!D25</f>
        <v>18785</v>
      </c>
      <c r="M15" s="6">
        <f t="shared" si="1"/>
        <v>3740</v>
      </c>
      <c r="N15" s="6">
        <f>[1]Ежедневно!F25</f>
        <v>15045</v>
      </c>
      <c r="O15" s="6">
        <f t="shared" si="2"/>
        <v>939.25</v>
      </c>
      <c r="P15" s="6">
        <v>1000</v>
      </c>
    </row>
    <row r="16" spans="2:16" ht="15.75" x14ac:dyDescent="0.25">
      <c r="B16" s="4">
        <v>43994</v>
      </c>
      <c r="C16" s="5" t="s">
        <v>12</v>
      </c>
      <c r="D16" s="6">
        <v>32190</v>
      </c>
      <c r="E16" s="6">
        <f t="shared" si="3"/>
        <v>1900</v>
      </c>
      <c r="F16" s="6">
        <v>30290</v>
      </c>
      <c r="G16" s="6">
        <f t="shared" si="0"/>
        <v>1609.5</v>
      </c>
      <c r="H16" s="6">
        <v>1000</v>
      </c>
      <c r="J16" s="4">
        <v>43994</v>
      </c>
      <c r="K16" s="17" t="s">
        <v>9</v>
      </c>
      <c r="L16" s="6">
        <f>[1]Ежедневно!D26</f>
        <v>17660</v>
      </c>
      <c r="M16" s="6">
        <f t="shared" si="1"/>
        <v>4900</v>
      </c>
      <c r="N16" s="6">
        <f>[1]Ежедневно!F26</f>
        <v>12760</v>
      </c>
      <c r="O16" s="6">
        <f t="shared" si="2"/>
        <v>883</v>
      </c>
      <c r="P16" s="6">
        <v>1000</v>
      </c>
    </row>
    <row r="17" spans="2:16" ht="15.75" x14ac:dyDescent="0.25">
      <c r="B17" s="4">
        <v>43995</v>
      </c>
      <c r="C17" s="5" t="s">
        <v>12</v>
      </c>
      <c r="D17" s="6">
        <v>42005</v>
      </c>
      <c r="E17" s="6">
        <f t="shared" si="3"/>
        <v>11340</v>
      </c>
      <c r="F17" s="6">
        <v>30665</v>
      </c>
      <c r="G17" s="6">
        <f t="shared" si="0"/>
        <v>2100.25</v>
      </c>
      <c r="H17" s="6">
        <v>1000</v>
      </c>
      <c r="J17" s="4">
        <v>43995</v>
      </c>
      <c r="K17" s="17" t="s">
        <v>11</v>
      </c>
      <c r="L17" s="6">
        <f>[1]Ежедневно!D27</f>
        <v>11640</v>
      </c>
      <c r="M17" s="6">
        <f t="shared" si="1"/>
        <v>1600</v>
      </c>
      <c r="N17" s="6">
        <f>[1]Ежедневно!F27</f>
        <v>10040</v>
      </c>
      <c r="O17" s="6">
        <f t="shared" si="2"/>
        <v>582</v>
      </c>
      <c r="P17" s="6">
        <v>1000</v>
      </c>
    </row>
    <row r="18" spans="2:16" ht="15.75" x14ac:dyDescent="0.25">
      <c r="B18" s="4">
        <v>43996</v>
      </c>
      <c r="C18" s="5" t="s">
        <v>12</v>
      </c>
      <c r="D18" s="6">
        <v>35770</v>
      </c>
      <c r="E18" s="6">
        <f t="shared" si="3"/>
        <v>5810</v>
      </c>
      <c r="F18" s="6">
        <v>29960</v>
      </c>
      <c r="G18" s="6">
        <f t="shared" si="0"/>
        <v>1788.5</v>
      </c>
      <c r="H18" s="6">
        <v>1000</v>
      </c>
      <c r="J18" s="4">
        <v>43996</v>
      </c>
      <c r="K18" s="17" t="s">
        <v>10</v>
      </c>
      <c r="L18" s="6">
        <f>[1]Ежедневно!D28</f>
        <v>4050</v>
      </c>
      <c r="M18" s="6">
        <f t="shared" si="1"/>
        <v>600</v>
      </c>
      <c r="N18" s="6">
        <f>[1]Ежедневно!F28</f>
        <v>3450</v>
      </c>
      <c r="O18" s="6">
        <f t="shared" si="2"/>
        <v>202.5</v>
      </c>
      <c r="P18" s="6">
        <v>1000</v>
      </c>
    </row>
    <row r="19" spans="2:16" ht="15.75" x14ac:dyDescent="0.25">
      <c r="B19" s="4">
        <v>43997</v>
      </c>
      <c r="C19" s="5" t="s">
        <v>12</v>
      </c>
      <c r="D19" s="6">
        <v>36990</v>
      </c>
      <c r="E19" s="6">
        <f t="shared" si="3"/>
        <v>4680</v>
      </c>
      <c r="F19" s="6">
        <v>32310</v>
      </c>
      <c r="G19" s="6">
        <f t="shared" si="0"/>
        <v>1849.5</v>
      </c>
      <c r="H19" s="6">
        <v>1000</v>
      </c>
      <c r="J19" s="4">
        <v>43997</v>
      </c>
      <c r="K19" s="17" t="s">
        <v>11</v>
      </c>
      <c r="L19" s="6">
        <f>[1]Ежедневно!D29</f>
        <v>6270</v>
      </c>
      <c r="M19" s="6">
        <f t="shared" si="1"/>
        <v>800</v>
      </c>
      <c r="N19" s="6">
        <f>[1]Ежедневно!F29</f>
        <v>5470</v>
      </c>
      <c r="O19" s="6">
        <f t="shared" si="2"/>
        <v>313.5</v>
      </c>
      <c r="P19" s="6">
        <v>1000</v>
      </c>
    </row>
    <row r="20" spans="2:16" ht="15.75" x14ac:dyDescent="0.25">
      <c r="B20" s="4">
        <v>43998</v>
      </c>
      <c r="C20" s="5" t="s">
        <v>10</v>
      </c>
      <c r="D20" s="6">
        <v>21580</v>
      </c>
      <c r="E20" s="6">
        <f t="shared" si="3"/>
        <v>5050</v>
      </c>
      <c r="F20" s="6">
        <v>16530</v>
      </c>
      <c r="G20" s="6">
        <f t="shared" si="0"/>
        <v>1079</v>
      </c>
      <c r="H20" s="6">
        <v>1000</v>
      </c>
      <c r="J20" s="4">
        <v>43998</v>
      </c>
      <c r="K20" s="17" t="s">
        <v>11</v>
      </c>
      <c r="L20" s="6">
        <f>[1]Ежедневно!D30</f>
        <v>3310</v>
      </c>
      <c r="M20" s="6">
        <f t="shared" si="1"/>
        <v>750</v>
      </c>
      <c r="N20" s="6">
        <f>[1]Ежедневно!F30</f>
        <v>2560</v>
      </c>
      <c r="O20" s="6">
        <f t="shared" si="2"/>
        <v>165.5</v>
      </c>
      <c r="P20" s="6">
        <v>1000</v>
      </c>
    </row>
    <row r="21" spans="2:16" ht="15.75" x14ac:dyDescent="0.25">
      <c r="B21" s="4">
        <v>43999</v>
      </c>
      <c r="C21" s="5" t="s">
        <v>10</v>
      </c>
      <c r="D21" s="6">
        <v>49520</v>
      </c>
      <c r="E21" s="6">
        <f t="shared" si="3"/>
        <v>14830</v>
      </c>
      <c r="F21" s="6">
        <v>34690</v>
      </c>
      <c r="G21" s="6">
        <f t="shared" si="0"/>
        <v>2476</v>
      </c>
      <c r="H21" s="6">
        <v>1000</v>
      </c>
      <c r="J21" s="4">
        <v>43999</v>
      </c>
      <c r="K21" s="17" t="s">
        <v>11</v>
      </c>
      <c r="L21" s="6">
        <f>[1]Ежедневно!D31</f>
        <v>10070</v>
      </c>
      <c r="M21" s="6">
        <f t="shared" si="1"/>
        <v>0</v>
      </c>
      <c r="N21" s="6">
        <f>[1]Ежедневно!F31</f>
        <v>10070</v>
      </c>
      <c r="O21" s="6">
        <f t="shared" si="2"/>
        <v>503.5</v>
      </c>
      <c r="P21" s="6">
        <v>1000</v>
      </c>
    </row>
    <row r="22" spans="2:16" ht="15.75" x14ac:dyDescent="0.25">
      <c r="B22" s="4">
        <v>44000</v>
      </c>
      <c r="C22" s="5" t="s">
        <v>12</v>
      </c>
      <c r="D22" s="6">
        <v>25020</v>
      </c>
      <c r="E22" s="6">
        <f t="shared" si="3"/>
        <v>6440</v>
      </c>
      <c r="F22" s="6">
        <v>18580</v>
      </c>
      <c r="G22" s="6">
        <f t="shared" si="0"/>
        <v>1251</v>
      </c>
      <c r="H22" s="6">
        <v>1000</v>
      </c>
      <c r="J22" s="4">
        <v>44000</v>
      </c>
      <c r="K22" s="17" t="s">
        <v>11</v>
      </c>
      <c r="L22" s="6">
        <f>[1]Ежедневно!D32</f>
        <v>4380</v>
      </c>
      <c r="M22" s="6">
        <f t="shared" si="1"/>
        <v>2190</v>
      </c>
      <c r="N22" s="6">
        <f>[1]Ежедневно!F32</f>
        <v>2190</v>
      </c>
      <c r="O22" s="6">
        <f t="shared" si="2"/>
        <v>219</v>
      </c>
      <c r="P22" s="6">
        <v>1000</v>
      </c>
    </row>
    <row r="23" spans="2:16" ht="15.75" x14ac:dyDescent="0.25">
      <c r="B23" s="4">
        <v>44001</v>
      </c>
      <c r="C23" s="5" t="s">
        <v>12</v>
      </c>
      <c r="D23" s="6">
        <v>50575</v>
      </c>
      <c r="E23" s="6">
        <f t="shared" si="3"/>
        <v>9480</v>
      </c>
      <c r="F23" s="6">
        <v>41095</v>
      </c>
      <c r="G23" s="6">
        <f t="shared" si="0"/>
        <v>2528.75</v>
      </c>
      <c r="H23" s="6">
        <v>1000</v>
      </c>
      <c r="J23" s="4">
        <v>44001</v>
      </c>
      <c r="K23" s="17" t="s">
        <v>10</v>
      </c>
      <c r="L23" s="6">
        <f>[1]Ежедневно!D33</f>
        <v>18780</v>
      </c>
      <c r="M23" s="6">
        <f t="shared" si="1"/>
        <v>2300</v>
      </c>
      <c r="N23" s="6">
        <f>[1]Ежедневно!F33</f>
        <v>16480</v>
      </c>
      <c r="O23" s="6">
        <f t="shared" si="2"/>
        <v>939</v>
      </c>
      <c r="P23" s="6">
        <v>1000</v>
      </c>
    </row>
    <row r="24" spans="2:16" ht="15.75" x14ac:dyDescent="0.25">
      <c r="B24" s="4">
        <v>44002</v>
      </c>
      <c r="C24" s="5" t="s">
        <v>12</v>
      </c>
      <c r="D24" s="6">
        <v>26350</v>
      </c>
      <c r="E24" s="6">
        <f t="shared" si="3"/>
        <v>4830</v>
      </c>
      <c r="F24" s="6">
        <v>21520</v>
      </c>
      <c r="G24" s="6">
        <f t="shared" si="0"/>
        <v>1317.5</v>
      </c>
      <c r="H24" s="6">
        <v>1000</v>
      </c>
      <c r="J24" s="4">
        <v>44002</v>
      </c>
      <c r="K24" s="17" t="s">
        <v>10</v>
      </c>
      <c r="L24" s="6">
        <f>[1]Ежедневно!D34</f>
        <v>18715</v>
      </c>
      <c r="M24" s="6">
        <f t="shared" si="1"/>
        <v>8415</v>
      </c>
      <c r="N24" s="6">
        <f>[1]Ежедневно!F34</f>
        <v>10300</v>
      </c>
      <c r="O24" s="6">
        <f t="shared" si="2"/>
        <v>935.75</v>
      </c>
      <c r="P24" s="6">
        <v>1000</v>
      </c>
    </row>
    <row r="25" spans="2:16" ht="15.75" x14ac:dyDescent="0.25">
      <c r="B25" s="4">
        <v>44003</v>
      </c>
      <c r="C25" s="5" t="s">
        <v>12</v>
      </c>
      <c r="D25" s="6">
        <v>31775</v>
      </c>
      <c r="E25" s="6">
        <f t="shared" si="3"/>
        <v>4135</v>
      </c>
      <c r="F25" s="6">
        <v>27640</v>
      </c>
      <c r="G25" s="6">
        <f t="shared" si="0"/>
        <v>1588.75</v>
      </c>
      <c r="H25" s="6">
        <v>1000</v>
      </c>
      <c r="J25" s="4">
        <v>44003</v>
      </c>
      <c r="K25" s="17" t="s">
        <v>11</v>
      </c>
      <c r="L25" s="6">
        <f>[1]Ежедневно!D35</f>
        <v>20130</v>
      </c>
      <c r="M25" s="6">
        <f t="shared" si="1"/>
        <v>3800</v>
      </c>
      <c r="N25" s="6">
        <f>[1]Ежедневно!F35</f>
        <v>16330</v>
      </c>
      <c r="O25" s="6">
        <f t="shared" si="2"/>
        <v>1006.5</v>
      </c>
      <c r="P25" s="6">
        <v>1000</v>
      </c>
    </row>
    <row r="26" spans="2:16" ht="15.75" x14ac:dyDescent="0.25">
      <c r="B26" s="4">
        <v>44004</v>
      </c>
      <c r="C26" s="5" t="s">
        <v>13</v>
      </c>
      <c r="D26" s="6">
        <v>30405</v>
      </c>
      <c r="E26" s="6">
        <f t="shared" si="3"/>
        <v>5360</v>
      </c>
      <c r="F26" s="6">
        <v>25045</v>
      </c>
      <c r="G26" s="6">
        <f t="shared" si="0"/>
        <v>1520.25</v>
      </c>
      <c r="H26" s="6">
        <v>1000</v>
      </c>
      <c r="J26" s="4">
        <v>44004</v>
      </c>
      <c r="K26" s="17" t="s">
        <v>11</v>
      </c>
      <c r="L26" s="6">
        <f>[1]Ежедневно!D36</f>
        <v>12680</v>
      </c>
      <c r="M26" s="6">
        <f t="shared" si="1"/>
        <v>1670</v>
      </c>
      <c r="N26" s="6">
        <f>[1]Ежедневно!F36</f>
        <v>11010</v>
      </c>
      <c r="O26" s="6">
        <f t="shared" si="2"/>
        <v>634</v>
      </c>
      <c r="P26" s="6">
        <v>1000</v>
      </c>
    </row>
    <row r="27" spans="2:16" ht="15.75" x14ac:dyDescent="0.25">
      <c r="B27" s="4">
        <v>44005</v>
      </c>
      <c r="C27" s="5" t="s">
        <v>12</v>
      </c>
      <c r="D27" s="6">
        <v>35390</v>
      </c>
      <c r="E27" s="6">
        <f t="shared" si="3"/>
        <v>14300</v>
      </c>
      <c r="F27" s="6">
        <v>21090</v>
      </c>
      <c r="G27" s="6">
        <f t="shared" si="0"/>
        <v>1769.5</v>
      </c>
      <c r="H27" s="6">
        <v>1000</v>
      </c>
      <c r="J27" s="4">
        <v>44005</v>
      </c>
      <c r="K27" s="17" t="s">
        <v>11</v>
      </c>
      <c r="L27" s="6">
        <f>[1]Ежедневно!D37</f>
        <v>15325</v>
      </c>
      <c r="M27" s="6">
        <f t="shared" si="1"/>
        <v>2015</v>
      </c>
      <c r="N27" s="6">
        <f>[1]Ежедневно!F37</f>
        <v>13310</v>
      </c>
      <c r="O27" s="6">
        <f t="shared" si="2"/>
        <v>766.25</v>
      </c>
      <c r="P27" s="6">
        <v>1000</v>
      </c>
    </row>
    <row r="28" spans="2:16" ht="15.75" x14ac:dyDescent="0.25">
      <c r="B28" s="4">
        <v>44006</v>
      </c>
      <c r="C28" s="5" t="s">
        <v>12</v>
      </c>
      <c r="D28" s="6">
        <v>52540</v>
      </c>
      <c r="E28" s="6">
        <f t="shared" si="3"/>
        <v>13000</v>
      </c>
      <c r="F28" s="6">
        <v>39540</v>
      </c>
      <c r="G28" s="6">
        <f t="shared" si="0"/>
        <v>2627</v>
      </c>
      <c r="H28" s="6">
        <v>1000</v>
      </c>
      <c r="J28" s="4">
        <v>44006</v>
      </c>
      <c r="K28" s="17" t="s">
        <v>11</v>
      </c>
      <c r="L28" s="6">
        <f>[1]Ежедневно!D38</f>
        <v>16880</v>
      </c>
      <c r="M28" s="6">
        <f t="shared" si="1"/>
        <v>1630</v>
      </c>
      <c r="N28" s="6">
        <f>[1]Ежедневно!F38</f>
        <v>15250</v>
      </c>
      <c r="O28" s="6">
        <f t="shared" si="2"/>
        <v>844</v>
      </c>
      <c r="P28" s="6">
        <v>1000</v>
      </c>
    </row>
    <row r="29" spans="2:16" ht="15.75" x14ac:dyDescent="0.25">
      <c r="B29" s="4">
        <v>44007</v>
      </c>
      <c r="C29" s="5" t="s">
        <v>12</v>
      </c>
      <c r="D29" s="6">
        <v>57465</v>
      </c>
      <c r="E29" s="6">
        <f t="shared" si="3"/>
        <v>5630</v>
      </c>
      <c r="F29" s="6">
        <v>51835</v>
      </c>
      <c r="G29" s="6">
        <f t="shared" si="0"/>
        <v>2873.25</v>
      </c>
      <c r="H29" s="6">
        <v>1000</v>
      </c>
      <c r="J29" s="4">
        <v>44007</v>
      </c>
      <c r="K29" s="17" t="s">
        <v>13</v>
      </c>
      <c r="L29" s="6">
        <f>[1]Ежедневно!D39</f>
        <v>19965</v>
      </c>
      <c r="M29" s="6">
        <f t="shared" si="1"/>
        <v>4070</v>
      </c>
      <c r="N29" s="6">
        <f>[1]Ежедневно!F39</f>
        <v>15895</v>
      </c>
      <c r="O29" s="6">
        <f t="shared" si="2"/>
        <v>998.25</v>
      </c>
      <c r="P29" s="6">
        <v>1000</v>
      </c>
    </row>
    <row r="30" spans="2:16" ht="15.75" x14ac:dyDescent="0.25">
      <c r="B30" s="4">
        <v>44008</v>
      </c>
      <c r="C30" s="5" t="s">
        <v>12</v>
      </c>
      <c r="D30" s="6">
        <v>39910</v>
      </c>
      <c r="E30" s="6">
        <f t="shared" si="3"/>
        <v>1870</v>
      </c>
      <c r="F30" s="6">
        <v>38040</v>
      </c>
      <c r="G30" s="6">
        <f t="shared" si="0"/>
        <v>1995.5</v>
      </c>
      <c r="H30" s="6">
        <v>1000</v>
      </c>
      <c r="J30" s="4">
        <v>44008</v>
      </c>
      <c r="K30" s="17" t="s">
        <v>13</v>
      </c>
      <c r="L30" s="6">
        <f>[1]Ежедневно!D40</f>
        <v>11810</v>
      </c>
      <c r="M30" s="6">
        <f t="shared" si="1"/>
        <v>5220</v>
      </c>
      <c r="N30" s="6">
        <f>[1]Ежедневно!F40</f>
        <v>6590</v>
      </c>
      <c r="O30" s="6">
        <f t="shared" si="2"/>
        <v>590.5</v>
      </c>
      <c r="P30" s="6">
        <v>1000</v>
      </c>
    </row>
    <row r="31" spans="2:16" ht="15.75" x14ac:dyDescent="0.25">
      <c r="B31" s="4">
        <v>44009</v>
      </c>
      <c r="C31" s="5" t="s">
        <v>11</v>
      </c>
      <c r="D31" s="6">
        <v>33135</v>
      </c>
      <c r="E31" s="6">
        <f t="shared" si="3"/>
        <v>3660</v>
      </c>
      <c r="F31" s="6">
        <v>29475</v>
      </c>
      <c r="G31" s="6">
        <f t="shared" si="0"/>
        <v>1656.75</v>
      </c>
      <c r="H31" s="6">
        <v>1000</v>
      </c>
      <c r="J31" s="4">
        <v>44009</v>
      </c>
      <c r="K31" s="17" t="s">
        <v>13</v>
      </c>
      <c r="L31" s="6">
        <f>[1]Ежедневно!D41</f>
        <v>12760</v>
      </c>
      <c r="M31" s="6">
        <f t="shared" si="1"/>
        <v>0</v>
      </c>
      <c r="N31" s="6">
        <f>[1]Ежедневно!F41</f>
        <v>12760</v>
      </c>
      <c r="O31" s="6">
        <f t="shared" si="2"/>
        <v>638</v>
      </c>
      <c r="P31" s="6">
        <v>1000</v>
      </c>
    </row>
    <row r="32" spans="2:16" ht="15.75" x14ac:dyDescent="0.25">
      <c r="B32" s="4">
        <v>44010</v>
      </c>
      <c r="C32" s="5" t="s">
        <v>11</v>
      </c>
      <c r="D32" s="6">
        <v>29210</v>
      </c>
      <c r="E32" s="6">
        <f t="shared" si="3"/>
        <v>3860</v>
      </c>
      <c r="F32" s="6">
        <v>25350</v>
      </c>
      <c r="G32" s="6">
        <f t="shared" si="0"/>
        <v>1460.5</v>
      </c>
      <c r="H32" s="6">
        <v>1000</v>
      </c>
      <c r="J32" s="4">
        <v>44010</v>
      </c>
      <c r="K32" s="17" t="s">
        <v>13</v>
      </c>
      <c r="L32" s="6">
        <f>[1]Ежедневно!D42</f>
        <v>4560</v>
      </c>
      <c r="M32" s="6">
        <f t="shared" si="1"/>
        <v>0</v>
      </c>
      <c r="N32" s="6">
        <f>[1]Ежедневно!F42</f>
        <v>4560</v>
      </c>
      <c r="O32" s="6">
        <f t="shared" si="2"/>
        <v>228</v>
      </c>
      <c r="P32" s="6">
        <v>1000</v>
      </c>
    </row>
    <row r="33" spans="2:19" ht="15.75" x14ac:dyDescent="0.25">
      <c r="B33" s="4">
        <v>44011</v>
      </c>
      <c r="C33" s="5" t="s">
        <v>12</v>
      </c>
      <c r="D33" s="6">
        <v>25590</v>
      </c>
      <c r="E33" s="6">
        <f t="shared" si="3"/>
        <v>3730</v>
      </c>
      <c r="F33" s="6">
        <v>21860</v>
      </c>
      <c r="G33" s="6">
        <f t="shared" si="0"/>
        <v>1279.5</v>
      </c>
      <c r="H33" s="6">
        <v>1000</v>
      </c>
      <c r="J33" s="4">
        <v>44011</v>
      </c>
      <c r="K33" s="17" t="s">
        <v>11</v>
      </c>
      <c r="L33" s="6">
        <f>[1]Ежедневно!D43</f>
        <v>2910</v>
      </c>
      <c r="M33" s="6">
        <f t="shared" si="1"/>
        <v>1760</v>
      </c>
      <c r="N33" s="6">
        <f>[1]Ежедневно!F43</f>
        <v>1150</v>
      </c>
      <c r="O33" s="6">
        <f t="shared" si="2"/>
        <v>145.5</v>
      </c>
      <c r="P33" s="6">
        <v>1000</v>
      </c>
    </row>
    <row r="34" spans="2:19" ht="15.75" x14ac:dyDescent="0.25">
      <c r="B34" s="4">
        <v>44012</v>
      </c>
      <c r="C34" s="5" t="s">
        <v>12</v>
      </c>
      <c r="D34" s="6">
        <v>59620</v>
      </c>
      <c r="E34" s="6">
        <f t="shared" si="3"/>
        <v>8010</v>
      </c>
      <c r="F34" s="6">
        <v>51610</v>
      </c>
      <c r="G34" s="6">
        <f t="shared" si="0"/>
        <v>2981</v>
      </c>
      <c r="H34" s="6">
        <v>1000</v>
      </c>
      <c r="J34" s="4">
        <v>44012</v>
      </c>
      <c r="K34" s="17" t="s">
        <v>11</v>
      </c>
      <c r="L34" s="6">
        <f>[1]Ежедневно!D44</f>
        <v>20520</v>
      </c>
      <c r="M34" s="6">
        <f t="shared" si="1"/>
        <v>2220</v>
      </c>
      <c r="N34" s="6">
        <f>[1]Ежедневно!F44</f>
        <v>18300</v>
      </c>
      <c r="O34" s="6">
        <f t="shared" si="2"/>
        <v>1026</v>
      </c>
      <c r="P34" s="6">
        <v>1000</v>
      </c>
    </row>
    <row r="35" spans="2:19" ht="23.25" customHeight="1" x14ac:dyDescent="0.25">
      <c r="B35" s="8" t="s">
        <v>14</v>
      </c>
      <c r="C35" s="9"/>
      <c r="D35" s="10">
        <f>SUBTOTAL(9,D5:D34)</f>
        <v>1098510</v>
      </c>
      <c r="E35" s="10">
        <f>SUBTOTAL(9,E5:E34)</f>
        <v>213215</v>
      </c>
      <c r="F35" s="10">
        <f>SUBTOTAL(9,F5:F34)</f>
        <v>885295</v>
      </c>
      <c r="G35" s="10">
        <f>SUBTOTAL(9,G5:G34)</f>
        <v>54925.5</v>
      </c>
      <c r="H35" s="10">
        <f>SUBTOTAL(9,H5:H34)</f>
        <v>30000</v>
      </c>
      <c r="J35" s="8" t="s">
        <v>14</v>
      </c>
      <c r="K35" s="9"/>
      <c r="L35" s="10">
        <f>SUBTOTAL(9,L5:L34)</f>
        <v>347210</v>
      </c>
      <c r="M35" s="10">
        <f>SUBTOTAL(9,M5:M34)</f>
        <v>65680</v>
      </c>
      <c r="N35" s="10">
        <f>SUBTOTAL(9,N5:N34)</f>
        <v>281530</v>
      </c>
      <c r="O35" s="10">
        <f>SUBTOTAL(9,O5:O34)</f>
        <v>17360.5</v>
      </c>
      <c r="P35" s="10">
        <f>SUBTOTAL(9,P5:P34)</f>
        <v>30000</v>
      </c>
    </row>
    <row r="36" spans="2:19" ht="14.25" customHeight="1" x14ac:dyDescent="0.25"/>
    <row r="37" spans="2:19" ht="27.75" customHeight="1" x14ac:dyDescent="0.25">
      <c r="B37" s="42" t="s">
        <v>14</v>
      </c>
      <c r="C37" s="42"/>
      <c r="D37" s="42"/>
      <c r="E37" s="42"/>
      <c r="F37" s="42" t="s">
        <v>15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2:19" ht="27.75" customHeight="1" x14ac:dyDescent="0.25">
      <c r="B38" s="42"/>
      <c r="C38" s="42"/>
      <c r="D38" s="42"/>
      <c r="E38" s="42"/>
      <c r="F38" s="43" t="s">
        <v>4</v>
      </c>
      <c r="G38" s="43"/>
      <c r="H38" s="43" t="s">
        <v>16</v>
      </c>
      <c r="I38" s="43"/>
      <c r="J38" s="43"/>
      <c r="K38" s="44" t="s">
        <v>17</v>
      </c>
      <c r="L38" s="44"/>
      <c r="M38" s="44" t="s">
        <v>7</v>
      </c>
      <c r="N38" s="44"/>
      <c r="O38" s="44" t="s">
        <v>8</v>
      </c>
      <c r="P38" s="44"/>
    </row>
    <row r="39" spans="2:19" ht="27.75" customHeight="1" x14ac:dyDescent="0.25">
      <c r="B39" s="42"/>
      <c r="C39" s="42"/>
      <c r="D39" s="42"/>
      <c r="E39" s="42"/>
      <c r="F39" s="45">
        <f>D35+L35</f>
        <v>1445720</v>
      </c>
      <c r="G39" s="45"/>
      <c r="H39" s="45">
        <f>E35+M35</f>
        <v>278895</v>
      </c>
      <c r="I39" s="45"/>
      <c r="J39" s="45"/>
      <c r="K39" s="45">
        <f>F35+N35</f>
        <v>1166825</v>
      </c>
      <c r="L39" s="45"/>
      <c r="M39" s="45">
        <f>G35+O35</f>
        <v>72286</v>
      </c>
      <c r="N39" s="45"/>
      <c r="O39" s="45">
        <f>H35+P35</f>
        <v>60000</v>
      </c>
      <c r="P39" s="45"/>
    </row>
    <row r="40" spans="2:19" ht="16.5" thickBot="1" x14ac:dyDescent="0.3">
      <c r="B40" s="3"/>
      <c r="C40" s="3"/>
      <c r="D40" s="3"/>
      <c r="E40" s="3"/>
      <c r="F40" s="11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2:19" ht="22.5" customHeight="1" x14ac:dyDescent="0.25">
      <c r="B41" s="38" t="s">
        <v>18</v>
      </c>
      <c r="C41" s="39"/>
      <c r="D41" s="39"/>
      <c r="E41" s="39"/>
      <c r="F41" s="39"/>
      <c r="G41" s="39"/>
      <c r="H41" s="40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2:19" ht="15.75" customHeight="1" thickBot="1" x14ac:dyDescent="0.3">
      <c r="B42" s="31" t="s">
        <v>19</v>
      </c>
      <c r="C42" s="32" t="s">
        <v>4</v>
      </c>
      <c r="D42" s="32" t="s">
        <v>20</v>
      </c>
      <c r="E42" s="32" t="s">
        <v>7</v>
      </c>
      <c r="F42" s="32" t="s">
        <v>14</v>
      </c>
      <c r="G42" s="21" t="s">
        <v>21</v>
      </c>
      <c r="H42" s="22" t="s">
        <v>22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ht="15.75" x14ac:dyDescent="0.25">
      <c r="B43" s="27" t="s">
        <v>12</v>
      </c>
      <c r="C43" s="34">
        <f>SUMIF(C5:C34:K5:K34,"Мария",D5:D34:L5:L34)</f>
        <v>874305</v>
      </c>
      <c r="D43" s="28">
        <f>SUMIF(C5:C34,"Мария",H5:H34)</f>
        <v>23000</v>
      </c>
      <c r="E43" s="28">
        <f>SUMIF(C5:C34,"Мария",G5:G34)</f>
        <v>43715.25</v>
      </c>
      <c r="F43" s="28">
        <f>D43+E43</f>
        <v>66715.25</v>
      </c>
      <c r="G43" s="29">
        <f>E50</f>
        <v>13000</v>
      </c>
      <c r="H43" s="30">
        <f>F43-G43</f>
        <v>53715.25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19" ht="15.75" x14ac:dyDescent="0.25">
      <c r="B44" s="18" t="s">
        <v>10</v>
      </c>
      <c r="C44" s="35">
        <f>SUMIF(C6:C35:K6:K35,"Алексей",D6:D35:L6:L35)</f>
        <v>242475</v>
      </c>
      <c r="D44" s="13">
        <f>SUMIF(C5:C34:K5:K34,"Алексей",H5:H34:P5:P34)</f>
        <v>13000</v>
      </c>
      <c r="E44" s="13">
        <f>SUMIF(C5:C34:K5:K34,"Алексей",G5:G34:O5:O34)</f>
        <v>12123.75</v>
      </c>
      <c r="F44" s="13">
        <f>D44+E44</f>
        <v>25123.75</v>
      </c>
      <c r="G44" s="23">
        <f>E51</f>
        <v>25100</v>
      </c>
      <c r="H44" s="25">
        <f>F44-G44</f>
        <v>23.75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ht="15.75" x14ac:dyDescent="0.25">
      <c r="B45" s="18" t="s">
        <v>11</v>
      </c>
      <c r="C45" s="35">
        <f>SUMIF(C5:C34:K7:K36,"Валерия",D5:D34:L7:L36)</f>
        <v>186460</v>
      </c>
      <c r="D45" s="13">
        <f>SUMIF(K5:K34,"Валерия",P5:P34)</f>
        <v>11000</v>
      </c>
      <c r="E45" s="13">
        <f>SUMIF(K5:K34,"Валерия",O5:O34)</f>
        <v>6205.75</v>
      </c>
      <c r="F45" s="13">
        <f>D45+E45</f>
        <v>17205.75</v>
      </c>
      <c r="G45" s="23">
        <f>E52</f>
        <v>0</v>
      </c>
      <c r="H45" s="25">
        <f>F45-G45</f>
        <v>17205.75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19" ht="16.5" thickBot="1" x14ac:dyDescent="0.3">
      <c r="B46" s="19" t="s">
        <v>13</v>
      </c>
      <c r="C46" s="36">
        <f>SUMIF(C5:C34:K8:K37,"Иван",D5:D34:L8:L37)</f>
        <v>79500</v>
      </c>
      <c r="D46" s="20">
        <f>SUMIF(K6:K35:C5:C34,"Иван",P6:P35:H5:H34)</f>
        <v>5000</v>
      </c>
      <c r="E46" s="20">
        <f>SUMIF(K5:K34,"Иван",O5:O34)</f>
        <v>2454.75</v>
      </c>
      <c r="F46" s="20">
        <f>D46+E46</f>
        <v>7454.75</v>
      </c>
      <c r="G46" s="24">
        <f>E53</f>
        <v>0</v>
      </c>
      <c r="H46" s="26">
        <f>F46-G46</f>
        <v>7454.75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19" ht="15.75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2:19" ht="15.75" x14ac:dyDescent="0.25">
      <c r="B48" s="37" t="s">
        <v>21</v>
      </c>
      <c r="C48" s="37"/>
      <c r="D48" s="37"/>
      <c r="E48" s="37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8" ht="15.75" x14ac:dyDescent="0.25">
      <c r="B49" s="14" t="s">
        <v>3</v>
      </c>
      <c r="C49" s="14" t="s">
        <v>23</v>
      </c>
      <c r="D49" s="14" t="s">
        <v>24</v>
      </c>
      <c r="E49" s="14" t="s">
        <v>14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2:18" ht="15.75" x14ac:dyDescent="0.25">
      <c r="B50" s="15" t="s">
        <v>12</v>
      </c>
      <c r="C50" s="16">
        <v>13000</v>
      </c>
      <c r="D50" s="16"/>
      <c r="E50" s="16">
        <f>C50+D50</f>
        <v>13000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2:18" ht="15.75" x14ac:dyDescent="0.25">
      <c r="B51" s="15" t="s">
        <v>10</v>
      </c>
      <c r="C51" s="16">
        <v>9000</v>
      </c>
      <c r="D51" s="16">
        <v>16100</v>
      </c>
      <c r="E51" s="16">
        <f>C51+D51</f>
        <v>25100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2:18" ht="15.75" x14ac:dyDescent="0.25">
      <c r="B52" s="15" t="s">
        <v>11</v>
      </c>
      <c r="C52" s="16">
        <v>0</v>
      </c>
      <c r="D52" s="16"/>
      <c r="E52" s="16">
        <f>C52+D52</f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2:18" ht="15.75" x14ac:dyDescent="0.25">
      <c r="B53" s="15" t="s">
        <v>13</v>
      </c>
      <c r="C53" s="16">
        <v>0</v>
      </c>
      <c r="D53" s="16"/>
      <c r="E53" s="16">
        <f t="shared" ref="E53:E54" si="4">C53+D53</f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2:18" ht="15.75" x14ac:dyDescent="0.25">
      <c r="B54" s="15" t="s">
        <v>25</v>
      </c>
      <c r="C54" s="16">
        <v>0</v>
      </c>
      <c r="D54" s="16"/>
      <c r="E54" s="16">
        <f t="shared" si="4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ht="15.75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8" ht="15.75" x14ac:dyDescent="0.25">
      <c r="B56" s="12" t="s">
        <v>26</v>
      </c>
      <c r="C56" s="33">
        <v>816770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2:18" ht="15.75" x14ac:dyDescent="0.25">
      <c r="B57" s="12" t="s">
        <v>27</v>
      </c>
      <c r="C57" s="33">
        <v>3364095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2:18" ht="15.75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2:18" ht="15.75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2:18" ht="15.75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2:18" ht="15.75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2:18" ht="15.75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2:18" ht="15.75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2:18" ht="15.75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2:18" ht="15.75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2:18" ht="15.75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2:18" ht="15.75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2:18" ht="15.75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2:18" ht="15.75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2:18" ht="15.75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2:18" ht="15.75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2:18" ht="15.75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2:18" ht="15.75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</sheetData>
  <autoFilter ref="B4:P34"/>
  <mergeCells count="16">
    <mergeCell ref="B48:E48"/>
    <mergeCell ref="B41:H41"/>
    <mergeCell ref="B2:H2"/>
    <mergeCell ref="J2:P2"/>
    <mergeCell ref="B37:E39"/>
    <mergeCell ref="F37:P37"/>
    <mergeCell ref="F38:G38"/>
    <mergeCell ref="H38:J38"/>
    <mergeCell ref="K38:L38"/>
    <mergeCell ref="M38:N38"/>
    <mergeCell ref="O38:P38"/>
    <mergeCell ref="F39:G39"/>
    <mergeCell ref="H39:J39"/>
    <mergeCell ref="K39:L39"/>
    <mergeCell ref="M39:N39"/>
    <mergeCell ref="O39:P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ТТ Магазин при фабрике</dc:creator>
  <cp:lastModifiedBy>1</cp:lastModifiedBy>
  <dcterms:created xsi:type="dcterms:W3CDTF">2015-06-05T18:19:34Z</dcterms:created>
  <dcterms:modified xsi:type="dcterms:W3CDTF">2020-07-04T14:16:59Z</dcterms:modified>
</cp:coreProperties>
</file>