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\МАДЖАРО\а Смирнов С.А\Необходимые изменения в 1С\"/>
    </mc:Choice>
  </mc:AlternateContent>
  <bookViews>
    <workbookView xWindow="0" yWindow="0" windowWidth="28800" windowHeight="12345" activeTab="4"/>
  </bookViews>
  <sheets>
    <sheet name="ТЗ" sheetId="1" r:id="rId1"/>
    <sheet name="Пункт 1" sheetId="2" r:id="rId2"/>
    <sheet name="Пример отчёта по LFL" sheetId="4" r:id="rId3"/>
    <sheet name="Прим. отчёта по LFL с тов.груп." sheetId="5" r:id="rId4"/>
    <sheet name="Пункт 8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3" l="1"/>
  <c r="N12" i="3"/>
  <c r="N11" i="3"/>
  <c r="N10" i="3" l="1"/>
  <c r="N9" i="3"/>
  <c r="C32" i="5" l="1"/>
  <c r="D32" i="5" s="1"/>
  <c r="B32" i="5"/>
  <c r="D31" i="5"/>
  <c r="D30" i="5"/>
  <c r="D29" i="5"/>
  <c r="D28" i="5"/>
  <c r="D27" i="5"/>
  <c r="D26" i="5"/>
  <c r="D25" i="5"/>
  <c r="D24" i="5"/>
  <c r="D23" i="5"/>
  <c r="D22" i="5"/>
  <c r="C15" i="5"/>
  <c r="D15" i="5" s="1"/>
  <c r="B15" i="5"/>
  <c r="D14" i="5"/>
  <c r="D13" i="5"/>
  <c r="D12" i="5"/>
  <c r="D11" i="5"/>
  <c r="D10" i="5"/>
  <c r="D9" i="5"/>
  <c r="D8" i="5"/>
  <c r="D7" i="5"/>
  <c r="D6" i="5"/>
  <c r="D5" i="5"/>
  <c r="C32" i="4"/>
  <c r="B32" i="4"/>
  <c r="D31" i="4"/>
  <c r="D30" i="4"/>
  <c r="D29" i="4"/>
  <c r="D28" i="4"/>
  <c r="D27" i="4"/>
  <c r="D26" i="4"/>
  <c r="D25" i="4"/>
  <c r="D24" i="4"/>
  <c r="D23" i="4"/>
  <c r="D22" i="4"/>
  <c r="D6" i="4"/>
  <c r="D7" i="4"/>
  <c r="D8" i="4"/>
  <c r="D9" i="4"/>
  <c r="D10" i="4"/>
  <c r="D11" i="4"/>
  <c r="D12" i="4"/>
  <c r="D13" i="4"/>
  <c r="D14" i="4"/>
  <c r="D15" i="4"/>
  <c r="D5" i="4"/>
  <c r="C15" i="4"/>
  <c r="B15" i="4"/>
  <c r="D32" i="4" l="1"/>
  <c r="J10" i="2" l="1"/>
  <c r="J11" i="2"/>
  <c r="J13" i="2"/>
  <c r="B14" i="2"/>
  <c r="AF13" i="2"/>
  <c r="AC13" i="2"/>
  <c r="Z13" i="2"/>
  <c r="W13" i="2"/>
  <c r="T13" i="2"/>
  <c r="Q13" i="2"/>
  <c r="N13" i="2"/>
  <c r="K13" i="2"/>
  <c r="H13" i="2"/>
  <c r="E13" i="2"/>
  <c r="AF12" i="2"/>
  <c r="AC12" i="2"/>
  <c r="Z12" i="2"/>
  <c r="W12" i="2"/>
  <c r="T12" i="2"/>
  <c r="Q12" i="2"/>
  <c r="N12" i="2"/>
  <c r="K12" i="2"/>
  <c r="H12" i="2"/>
  <c r="E12" i="2"/>
  <c r="AF11" i="2"/>
  <c r="AC11" i="2"/>
  <c r="Z11" i="2"/>
  <c r="W11" i="2"/>
  <c r="T11" i="2"/>
  <c r="Q11" i="2"/>
  <c r="N11" i="2"/>
  <c r="K11" i="2"/>
  <c r="H11" i="2"/>
  <c r="E11" i="2"/>
  <c r="AF10" i="2"/>
  <c r="AC10" i="2"/>
  <c r="Z10" i="2"/>
  <c r="W10" i="2"/>
  <c r="T10" i="2"/>
  <c r="Q10" i="2"/>
  <c r="N10" i="2"/>
  <c r="K10" i="2"/>
  <c r="H10" i="2"/>
  <c r="E10" i="2"/>
  <c r="E14" i="2" s="1"/>
  <c r="AF9" i="2"/>
  <c r="AC9" i="2"/>
  <c r="Z9" i="2"/>
  <c r="W9" i="2"/>
  <c r="T9" i="2"/>
  <c r="Q9" i="2"/>
  <c r="N9" i="2"/>
  <c r="K9" i="2"/>
  <c r="J9" i="2"/>
  <c r="H9" i="2"/>
  <c r="E9" i="2"/>
  <c r="AF8" i="2"/>
  <c r="AC8" i="2"/>
  <c r="Z8" i="2"/>
  <c r="W8" i="2"/>
  <c r="T8" i="2"/>
  <c r="Q8" i="2"/>
  <c r="N8" i="2"/>
  <c r="K8" i="2"/>
  <c r="H8" i="2"/>
  <c r="E8" i="2"/>
  <c r="AF7" i="2"/>
  <c r="AC7" i="2"/>
  <c r="Z7" i="2"/>
  <c r="W7" i="2"/>
  <c r="T7" i="2"/>
  <c r="Q7" i="2"/>
  <c r="N7" i="2"/>
  <c r="K7" i="2"/>
  <c r="H7" i="2"/>
  <c r="E7" i="2"/>
  <c r="AF6" i="2"/>
  <c r="AC6" i="2"/>
  <c r="Z6" i="2"/>
  <c r="W6" i="2"/>
  <c r="T6" i="2"/>
  <c r="Q6" i="2"/>
  <c r="N6" i="2"/>
  <c r="K6" i="2"/>
  <c r="H6" i="2"/>
  <c r="H14" i="2" s="1"/>
  <c r="E6" i="2"/>
  <c r="AF5" i="2"/>
  <c r="AF14" i="2" s="1"/>
  <c r="AC5" i="2"/>
  <c r="AC14" i="2" s="1"/>
  <c r="Z5" i="2"/>
  <c r="Z14" i="2" s="1"/>
  <c r="W5" i="2"/>
  <c r="W14" i="2" s="1"/>
  <c r="T5" i="2"/>
  <c r="T14" i="2" s="1"/>
  <c r="Q5" i="2"/>
  <c r="Q14" i="2" s="1"/>
  <c r="N5" i="2"/>
  <c r="N14" i="2" s="1"/>
  <c r="K5" i="2"/>
  <c r="K14" i="2" s="1"/>
  <c r="H5" i="2"/>
  <c r="E5" i="2"/>
</calcChain>
</file>

<file path=xl/sharedStrings.xml><?xml version="1.0" encoding="utf-8"?>
<sst xmlns="http://schemas.openxmlformats.org/spreadsheetml/2006/main" count="278" uniqueCount="92">
  <si>
    <t>Необходимые изменения в 1С</t>
  </si>
  <si>
    <t>Техническое задание</t>
  </si>
  <si>
    <t>Стоимость</t>
  </si>
  <si>
    <t>Сроки внедрения</t>
  </si>
  <si>
    <t>Примечание</t>
  </si>
  <si>
    <t>Возможность делать отчёт, с какой средней скидкой от базовой цены менеджеры  осуществляют продажи ?</t>
  </si>
  <si>
    <t>Пример расчёта "средней сделки" за 6 месяцев (или полгода):
1). ИП Кузнецов Николай с июля по декабрь 2019 г. купил у компании «Маджаро» товара на сумму 850 000 руб.;
2). Заказы ИП Кузнецов делал не каждый месяц, а только в 4-х месяцах из 6-ти в 2019 году (он не делал заказ в ноябре и декабре 2019 г. т.к. был закрыт на ремонт);
3). Берём общую сумму закупок ИП Кузнецова у «Маджаро» за 2019 г. за 6  месяцев:  850 000 руб. и делим на 4 месяца, в которые он делал у нас заказы:
4). Расчёт: 850 000 руб. / 4  мес. = 212 500 руб. – это "средняя сделка" по ИП Кузнецов Николай за 2-е полугодие 2019 г. (за последние 6 месяцев).
5). Надо сделать так: что если  новый  заказ для ИП Кузнецова Н. по сумме меньше, чем 212 500 руб., то менеджер не смог бы его зафиналить (провести) самостоятельно, а мог только директор по продажам. Это важно для того, что клиент, как минимум, "не падал" в продажах, а менеджер не мог продать ему любой заказ (лишь бы продать).</t>
  </si>
  <si>
    <t>ИТОГО</t>
  </si>
  <si>
    <t>Пример расчёта и описание необходимости данной процедуры</t>
  </si>
  <si>
    <t>Нужно сделать возможным вносить план продаж в 1С, чтобы можно было строить отчёты по продажам в разрезе «план-факт» (выполнение плана в %), а также отчёты LFL (Like for Like) сравнивая периоды продаж в разные года 2018, 2019 и 2020 г. (день к дню, месяц к месяцу, год к году)</t>
  </si>
  <si>
    <t>Необходимо сделать так, чтобы была возможность загружать прайс-лист по всем  нашим артикулам в 1С и цены автоматически подтягивались бы в счёт, а не вносились менеджерами вручную в каждый счёт, как это происходит сейчас...</t>
  </si>
  <si>
    <t xml:space="preserve">"Средняя сделка" рассчитывается следующим образом:
1). Из 1С берутся продажи по клиенту за отчётный период, за последние 6 месяцев;
2). Общая сумма отгрузок за последние 6 месяце делится на количество месяцев, в которые клиент закупал у нас товар.
</t>
  </si>
  <si>
    <t>План по группам на июнь 2020 (с % от общего плана продаж)</t>
  </si>
  <si>
    <t xml:space="preserve">Бленды и моносорта </t>
  </si>
  <si>
    <t>Вендинговые ингридиенты</t>
  </si>
  <si>
    <t xml:space="preserve">Чай </t>
  </si>
  <si>
    <t xml:space="preserve">Бумажная посуда </t>
  </si>
  <si>
    <t xml:space="preserve">Сахар </t>
  </si>
  <si>
    <t>Сиропы</t>
  </si>
  <si>
    <t>Аксессуары бариста и химия</t>
  </si>
  <si>
    <t>Услуги по обслуживанию (если своя КМ)</t>
  </si>
  <si>
    <t>Услуги по обслуживанию (если наша КМ)</t>
  </si>
  <si>
    <t>Аренда нашей КМ - но кофе у нас не берут</t>
  </si>
  <si>
    <t>Менеджер</t>
  </si>
  <si>
    <t>% от общего плана продаж</t>
  </si>
  <si>
    <t>Бонус менеджера</t>
  </si>
  <si>
    <t xml:space="preserve">План </t>
  </si>
  <si>
    <t>Факт</t>
  </si>
  <si>
    <t>%</t>
  </si>
  <si>
    <t>от 2 до 11%</t>
  </si>
  <si>
    <t xml:space="preserve"> 4%, 6% и 8%</t>
  </si>
  <si>
    <t>3% и 7%</t>
  </si>
  <si>
    <t>Максим</t>
  </si>
  <si>
    <t>Юнусалиев Дмитрий</t>
  </si>
  <si>
    <t>Малинина Александра</t>
  </si>
  <si>
    <t>Кропотова Елена</t>
  </si>
  <si>
    <t>Кольцов Илья</t>
  </si>
  <si>
    <t>Полюдов Андрей</t>
  </si>
  <si>
    <t>Гросберг Ирис</t>
  </si>
  <si>
    <t>Потапова Кристина</t>
  </si>
  <si>
    <t>Остриков Евгений</t>
  </si>
  <si>
    <t>Продажи зелёного кофе</t>
  </si>
  <si>
    <t>2,3,4 и 5%</t>
  </si>
  <si>
    <t>Для ООО</t>
  </si>
  <si>
    <t>Название компании</t>
  </si>
  <si>
    <t xml:space="preserve">Название юридического лица </t>
  </si>
  <si>
    <t>ИНН</t>
  </si>
  <si>
    <t>КПП</t>
  </si>
  <si>
    <t>Юр. адрес</t>
  </si>
  <si>
    <t>Фактический адрес</t>
  </si>
  <si>
    <t>Почтовый адрес</t>
  </si>
  <si>
    <t>Контактное лицо</t>
  </si>
  <si>
    <t>Рабочий телефон (или городской номер)/добавочный номер</t>
  </si>
  <si>
    <t>Тел. мобильный</t>
  </si>
  <si>
    <t>Эл. адрес</t>
  </si>
  <si>
    <t>Комментарии</t>
  </si>
  <si>
    <t>Наличие Договора поставки "да"/ "нет"</t>
  </si>
  <si>
    <t>Банк/расчётный счет</t>
  </si>
  <si>
    <t>Для ИП</t>
  </si>
  <si>
    <t>Для частного лица (ЧЛ)</t>
  </si>
  <si>
    <t>ФИО человека</t>
  </si>
  <si>
    <t>Эл.адрес</t>
  </si>
  <si>
    <t>Михеева Анастасия</t>
  </si>
  <si>
    <t>Вакансия</t>
  </si>
  <si>
    <t>Прирост по LFL накопительным итогом 2020 к 2019 (год к году)</t>
  </si>
  <si>
    <t>Итого:</t>
  </si>
  <si>
    <t>Периоды сравнения</t>
  </si>
  <si>
    <t>Сраниваются периоды 2019 и 2020 г.:  с 01.01.2019 по 31.05.2019 с периодом с 01.01.2020 по 31.05.2020 и смотрится на общий тренд прироста / падения продаж год к году</t>
  </si>
  <si>
    <t>Сраниваются периоды 2019 и 2020 г.:  с 01.05.2019 по 31.05.2019 с периодом с 01.05.2020 по 31.05.2020 и смотрится на общий тренд прироста / падения продаж месяц к месяцу</t>
  </si>
  <si>
    <t>Сравнение мая 2019 и мая 2020 по LFL</t>
  </si>
  <si>
    <t xml:space="preserve"> май 2019</t>
  </si>
  <si>
    <t xml:space="preserve"> май 2020</t>
  </si>
  <si>
    <t>Необходимо сделать так, чтобы директор по продажам (или сотрудник бухгалтерии) мог внести в 1С отпускную цену для клиента и зафиксировать её, а  менеджер не мог сам проставлять, увеличивать или снижать цену  для клиента.</t>
  </si>
  <si>
    <t>Заполнение карточки в 1С по контрагенту (поля необходимые к заполнению)</t>
  </si>
  <si>
    <t>факт 2019</t>
  </si>
  <si>
    <t>факт 2020</t>
  </si>
  <si>
    <t>Продажи по товарным группам</t>
  </si>
  <si>
    <t>Бленды и моносторта</t>
  </si>
  <si>
    <t>Сраниваются периоды по LFL 2019 и 2020 г.:  с 01.01.2019 по 31.05.2019 с периодом с 01.01.2020 по 31.05.2020 и смотрится на общий тренд прироста / падения продаж год к году</t>
  </si>
  <si>
    <t>Сраниваются периоды по LFL 2019 и 2020 г.:  с 01.05.2019 по 31.05.2019 с периодом с 01.05.2020 по 31.05.2020 и смотрится на общий тренд прироста / падения продаж месяц к месяцу</t>
  </si>
  <si>
    <t>Сраниваются периоды по LFL 2019 и 2020 г. накопительным итогом:  с 01.01.2019 по 31.05.2019 с периодом с 01.01.2020 по 31.05.2020 и смотрится на общий тренд прироста / падения продаж год к году по товарным группам</t>
  </si>
  <si>
    <t>Сраниваются периоды по LFL 2019 и 2020 г. накопительным итогом:  с 01.05.2019 по 31.05.2019 с периодом с 01.05.2020 по 31.05.2020 и смотрится на общий тренд прироста / падения продаж месяца к месяцу по товарным группам</t>
  </si>
  <si>
    <t>Прирост по LFL накопительным итогом 2020 к 2019 (месяц к месяцу или любой другой задаваемый в 1С период)</t>
  </si>
  <si>
    <r>
      <rPr>
        <b/>
        <u/>
        <sz val="11"/>
        <rFont val="Calibri"/>
        <family val="2"/>
        <charset val="204"/>
        <scheme val="minor"/>
      </rPr>
      <t>Олеся написала следующую информацию: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8" tint="-0.499984740745262"/>
        <rFont val="Calibri"/>
        <family val="2"/>
        <charset val="204"/>
        <scheme val="minor"/>
      </rPr>
      <t>"Галку" реализовать в заказе, редактировать ее могут только бухгалтерия. И параллельно с этим, вывести колонку в реестр заказов, чтобы наличие оригинала было видно из списка документов, одновременно с оплатой заказа и его отгрузкой.</t>
    </r>
  </si>
  <si>
    <t>Принятый план на месяц (общий)</t>
  </si>
  <si>
    <r>
      <rPr>
        <b/>
        <sz val="11"/>
        <color theme="1"/>
        <rFont val="Calibri"/>
        <family val="2"/>
        <charset val="204"/>
        <scheme val="minor"/>
      </rPr>
      <t>Отгрузка клиенту с просроченной дебиторской задолженностью:</t>
    </r>
    <r>
      <rPr>
        <sz val="11"/>
        <color theme="1"/>
        <rFont val="Calibri"/>
        <family val="2"/>
        <charset val="204"/>
        <scheme val="minor"/>
      </rPr>
      <t xml:space="preserve"> необходимо внести в 1С функцию, с днями отсрочки платежа (например 30 дней), если платёж просрочен и деньги  на счёт "Маджаро" не поступили, у менеджера не должно быть возможности провести новый заказ. Эта функция должна быть только у директора по продажам или главного бухгалтера.</t>
    </r>
  </si>
  <si>
    <r>
      <rPr>
        <b/>
        <sz val="11"/>
        <color theme="1"/>
        <rFont val="Calibri"/>
        <family val="2"/>
        <charset val="204"/>
        <scheme val="minor"/>
      </rPr>
      <t>Вносить в 1С проводимы акции со скидками, как отдельную номенклатуру</t>
    </r>
    <r>
      <rPr>
        <sz val="11"/>
        <color theme="1"/>
        <rFont val="Calibri"/>
        <family val="2"/>
        <charset val="204"/>
        <scheme val="minor"/>
      </rPr>
      <t>, уже с ценами, чтобы менеджер мог делать счёт сразу с акцией, а директор про продажам и бухгалтерия могли отслеживать, сколько раз менеджеры использовали акцию и по каким клиентам её применили  ?</t>
    </r>
  </si>
  <si>
    <r>
      <rPr>
        <b/>
        <sz val="11"/>
        <color theme="1"/>
        <rFont val="Calibri"/>
        <family val="2"/>
        <charset val="204"/>
        <scheme val="minor"/>
      </rPr>
      <t xml:space="preserve">Отгрузка клиенту с отсрочкой платежа: </t>
    </r>
    <r>
      <rPr>
        <sz val="11"/>
        <color theme="1"/>
        <rFont val="Calibri"/>
        <family val="2"/>
        <charset val="204"/>
        <scheme val="minor"/>
      </rPr>
      <t>необходимо иметь возможность установить в 1С кредитную линию (кредитный лимит) для клиента, больше которой менеджер не сможет провести заказ (например 50 000 руб.);  Изменять кредитную линию  в сторону увеличения сможет только директор по продажам или главный бухгалтер.</t>
    </r>
  </si>
  <si>
    <t xml:space="preserve">Приоритет </t>
  </si>
  <si>
    <r>
      <rPr>
        <b/>
        <sz val="11"/>
        <color theme="1"/>
        <rFont val="Calibri"/>
        <family val="2"/>
        <charset val="204"/>
        <scheme val="minor"/>
      </rPr>
      <t>Нужно сделать, чтобы менеджер не мог сам проводить (завершить) заказ в 1С, который по сумме ниже "средней сделки" за последние полгода (а мог только  директор по продажам);</t>
    </r>
    <r>
      <rPr>
        <sz val="11"/>
        <color theme="1"/>
        <rFont val="Calibri"/>
        <family val="2"/>
        <charset val="204"/>
        <scheme val="minor"/>
      </rPr>
      <t xml:space="preserve">
Подробное описание, что такое «средняя сделка», как она рассчитывается и для чего это нужно я написал в графе </t>
    </r>
    <r>
      <rPr>
        <b/>
        <sz val="11"/>
        <color theme="1"/>
        <rFont val="Calibri"/>
        <family val="2"/>
        <charset val="204"/>
        <scheme val="minor"/>
      </rPr>
      <t>"Пример расчёта"</t>
    </r>
    <r>
      <rPr>
        <sz val="11"/>
        <color theme="1"/>
        <rFont val="Calibri"/>
        <family val="2"/>
        <charset val="204"/>
        <scheme val="minor"/>
      </rPr>
      <t xml:space="preserve">. Я знаю, что 1С позволяет делать такие настройки.
</t>
    </r>
  </si>
  <si>
    <r>
      <rPr>
        <b/>
        <sz val="11"/>
        <color theme="1"/>
        <rFont val="Calibri"/>
        <family val="2"/>
        <charset val="204"/>
        <scheme val="minor"/>
      </rPr>
      <t>Списание товара:</t>
    </r>
    <r>
      <rPr>
        <sz val="11"/>
        <color theme="1"/>
        <rFont val="Calibri"/>
        <family val="2"/>
        <charset val="204"/>
        <scheme val="minor"/>
      </rPr>
      <t xml:space="preserve"> менеджер не должен иметь возможность самостоятельно проводить в 1С бесплатное списание товара. Только директор по продажам может провести данное списание на основе служебной записки от менеджера.</t>
    </r>
  </si>
  <si>
    <r>
      <rPr>
        <b/>
        <sz val="11"/>
        <color theme="1"/>
        <rFont val="Calibri"/>
        <family val="2"/>
        <charset val="204"/>
        <scheme val="minor"/>
      </rPr>
      <t>Заведение клиента в 1С:</t>
    </r>
    <r>
      <rPr>
        <sz val="11"/>
        <color theme="1"/>
        <rFont val="Calibri"/>
        <family val="2"/>
        <charset val="204"/>
        <scheme val="minor"/>
      </rPr>
      <t xml:space="preserve">  нужно сделать так, чтобы невозможно было завести клиента, пока по нему  полностью не заполнена карточка контрагента (ФИО, ИНН, название, адрес и т.д.)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</si>
</sst>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1F497D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8" tint="-0.499984740745262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0" fillId="2" borderId="0" xfId="0" applyFill="1"/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9" fontId="6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/>
    <xf numFmtId="10" fontId="9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10" fontId="0" fillId="0" borderId="1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opLeftCell="A4" workbookViewId="0">
      <selection activeCell="D12" sqref="D12"/>
    </sheetView>
  </sheetViews>
  <sheetFormatPr defaultRowHeight="15" x14ac:dyDescent="0.25"/>
  <cols>
    <col min="1" max="1" width="15.42578125" customWidth="1"/>
    <col min="2" max="2" width="60.140625" customWidth="1"/>
    <col min="3" max="3" width="14.85546875" customWidth="1"/>
    <col min="4" max="4" width="17.5703125" customWidth="1"/>
    <col min="5" max="5" width="39.28515625" customWidth="1"/>
    <col min="6" max="6" width="79.7109375" customWidth="1"/>
  </cols>
  <sheetData>
    <row r="1" spans="1:6" ht="26.25" x14ac:dyDescent="0.4">
      <c r="A1" s="38" t="s">
        <v>0</v>
      </c>
      <c r="B1" s="39"/>
      <c r="C1" s="39"/>
      <c r="D1" s="39"/>
      <c r="E1" s="39"/>
      <c r="F1" s="39"/>
    </row>
    <row r="2" spans="1:6" x14ac:dyDescent="0.25">
      <c r="A2" s="5" t="s">
        <v>88</v>
      </c>
      <c r="B2" s="5" t="s">
        <v>1</v>
      </c>
      <c r="C2" s="5" t="s">
        <v>2</v>
      </c>
      <c r="D2" s="5" t="s">
        <v>3</v>
      </c>
      <c r="E2" s="6" t="s">
        <v>4</v>
      </c>
      <c r="F2" s="6" t="s">
        <v>8</v>
      </c>
    </row>
    <row r="3" spans="1:6" ht="89.25" customHeight="1" x14ac:dyDescent="0.25">
      <c r="A3" s="35">
        <v>1</v>
      </c>
      <c r="B3" s="4" t="s">
        <v>9</v>
      </c>
      <c r="C3" s="1"/>
      <c r="D3" s="1"/>
      <c r="E3" s="1"/>
      <c r="F3" s="1"/>
    </row>
    <row r="4" spans="1:6" ht="75" customHeight="1" x14ac:dyDescent="0.25">
      <c r="A4" s="34">
        <v>4</v>
      </c>
      <c r="B4" s="4" t="s">
        <v>72</v>
      </c>
      <c r="C4" s="1"/>
      <c r="D4" s="1"/>
      <c r="E4" s="1"/>
      <c r="F4" s="1"/>
    </row>
    <row r="5" spans="1:6" ht="75" customHeight="1" x14ac:dyDescent="0.25">
      <c r="A5" s="34">
        <v>3</v>
      </c>
      <c r="B5" s="3" t="s">
        <v>10</v>
      </c>
      <c r="C5" s="1"/>
      <c r="D5" s="1"/>
      <c r="E5" s="1"/>
      <c r="F5" s="1"/>
    </row>
    <row r="6" spans="1:6" ht="222.75" customHeight="1" x14ac:dyDescent="0.25">
      <c r="A6" s="34">
        <v>2</v>
      </c>
      <c r="B6" s="4" t="s">
        <v>89</v>
      </c>
      <c r="C6" s="1"/>
      <c r="D6" s="1"/>
      <c r="E6" s="4" t="s">
        <v>11</v>
      </c>
      <c r="F6" s="3" t="s">
        <v>6</v>
      </c>
    </row>
    <row r="7" spans="1:6" ht="75" x14ac:dyDescent="0.25">
      <c r="A7" s="34">
        <v>5</v>
      </c>
      <c r="B7" s="3" t="s">
        <v>86</v>
      </c>
      <c r="C7" s="1"/>
      <c r="D7" s="1"/>
      <c r="E7" s="1"/>
      <c r="F7" s="1"/>
    </row>
    <row r="8" spans="1:6" ht="31.5" x14ac:dyDescent="0.25">
      <c r="A8" s="34">
        <v>9</v>
      </c>
      <c r="B8" s="36" t="s">
        <v>5</v>
      </c>
      <c r="C8" s="1"/>
      <c r="D8" s="1"/>
      <c r="E8" s="1"/>
      <c r="F8" s="1"/>
    </row>
    <row r="9" spans="1:6" ht="75" x14ac:dyDescent="0.25">
      <c r="A9" s="34">
        <v>11</v>
      </c>
      <c r="B9" s="33" t="s">
        <v>83</v>
      </c>
      <c r="C9" s="1"/>
      <c r="D9" s="1"/>
      <c r="E9" s="1"/>
      <c r="F9" s="1"/>
    </row>
    <row r="10" spans="1:6" ht="60" x14ac:dyDescent="0.25">
      <c r="A10" s="35">
        <v>10</v>
      </c>
      <c r="B10" s="4" t="s">
        <v>91</v>
      </c>
      <c r="C10" s="1"/>
      <c r="D10" s="1"/>
      <c r="E10" s="3"/>
      <c r="F10" s="1"/>
    </row>
    <row r="11" spans="1:6" ht="60.75" customHeight="1" x14ac:dyDescent="0.25">
      <c r="A11" s="35">
        <v>8</v>
      </c>
      <c r="B11" s="3" t="s">
        <v>90</v>
      </c>
      <c r="C11" s="1"/>
      <c r="D11" s="1"/>
      <c r="E11" s="3"/>
      <c r="F11" s="1"/>
    </row>
    <row r="12" spans="1:6" ht="86.25" customHeight="1" x14ac:dyDescent="0.25">
      <c r="A12" s="35">
        <v>6</v>
      </c>
      <c r="B12" s="3" t="s">
        <v>87</v>
      </c>
      <c r="C12" s="1"/>
      <c r="D12" s="1"/>
      <c r="E12" s="3"/>
      <c r="F12" s="1"/>
    </row>
    <row r="13" spans="1:6" ht="111.75" customHeight="1" x14ac:dyDescent="0.25">
      <c r="A13" s="35">
        <v>7</v>
      </c>
      <c r="B13" s="3" t="s">
        <v>85</v>
      </c>
      <c r="C13" s="1"/>
      <c r="D13" s="1"/>
      <c r="E13" s="3"/>
      <c r="F13" s="1"/>
    </row>
    <row r="14" spans="1:6" ht="26.25" customHeight="1" x14ac:dyDescent="0.25">
      <c r="A14" s="1"/>
      <c r="B14" s="7" t="s">
        <v>7</v>
      </c>
      <c r="C14" s="1"/>
      <c r="D14" s="1"/>
      <c r="E14" s="1"/>
      <c r="F14" s="1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"/>
  <sheetViews>
    <sheetView zoomScale="120" zoomScaleNormal="120" workbookViewId="0">
      <selection activeCell="J22" sqref="J22"/>
    </sheetView>
  </sheetViews>
  <sheetFormatPr defaultColWidth="9" defaultRowHeight="11.45" customHeight="1" x14ac:dyDescent="0.25"/>
  <cols>
    <col min="1" max="1" width="15.85546875" customWidth="1"/>
    <col min="2" max="3" width="9.7109375" style="16" customWidth="1"/>
    <col min="4" max="4" width="5.5703125" style="16" customWidth="1"/>
    <col min="5" max="6" width="9.7109375" style="16" customWidth="1"/>
    <col min="7" max="7" width="5.5703125" style="16" customWidth="1"/>
    <col min="8" max="9" width="9.7109375" style="16" customWidth="1"/>
    <col min="10" max="10" width="7.7109375" style="16" customWidth="1"/>
    <col min="11" max="12" width="9.7109375" style="16" customWidth="1"/>
    <col min="13" max="13" width="5.5703125" style="16" customWidth="1"/>
    <col min="14" max="15" width="9.7109375" customWidth="1"/>
    <col min="16" max="16" width="5.5703125" customWidth="1"/>
    <col min="17" max="18" width="9.7109375" customWidth="1"/>
    <col min="19" max="19" width="5.5703125" customWidth="1"/>
    <col min="20" max="21" width="9.7109375" customWidth="1"/>
    <col min="22" max="22" width="5.5703125" customWidth="1"/>
    <col min="23" max="24" width="9.7109375" customWidth="1"/>
    <col min="25" max="25" width="5.5703125" customWidth="1"/>
    <col min="26" max="27" width="9.7109375" customWidth="1"/>
    <col min="28" max="28" width="5.5703125" customWidth="1"/>
    <col min="29" max="30" width="9.7109375" customWidth="1"/>
    <col min="31" max="31" width="5.5703125" customWidth="1"/>
    <col min="32" max="33" width="9.7109375" customWidth="1"/>
    <col min="34" max="34" width="5.5703125" customWidth="1"/>
    <col min="37" max="37" width="5.85546875" customWidth="1"/>
    <col min="53" max="54" width="9" style="8"/>
    <col min="58" max="58" width="9" style="8"/>
  </cols>
  <sheetData>
    <row r="1" spans="1:37" ht="20.25" x14ac:dyDescent="0.3">
      <c r="A1" s="1"/>
      <c r="B1" s="49" t="s">
        <v>12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</row>
    <row r="2" spans="1:37" ht="43.5" customHeight="1" x14ac:dyDescent="0.25">
      <c r="A2" s="1"/>
      <c r="B2" s="40" t="s">
        <v>84</v>
      </c>
      <c r="C2" s="41"/>
      <c r="D2" s="42"/>
      <c r="E2" s="40" t="s">
        <v>13</v>
      </c>
      <c r="F2" s="41"/>
      <c r="G2" s="42"/>
      <c r="H2" s="40" t="s">
        <v>14</v>
      </c>
      <c r="I2" s="41"/>
      <c r="J2" s="42"/>
      <c r="K2" s="51" t="s">
        <v>15</v>
      </c>
      <c r="L2" s="52"/>
      <c r="M2" s="53"/>
      <c r="N2" s="40" t="s">
        <v>16</v>
      </c>
      <c r="O2" s="41"/>
      <c r="P2" s="42"/>
      <c r="Q2" s="51" t="s">
        <v>17</v>
      </c>
      <c r="R2" s="52"/>
      <c r="S2" s="53"/>
      <c r="T2" s="51" t="s">
        <v>18</v>
      </c>
      <c r="U2" s="52"/>
      <c r="V2" s="53"/>
      <c r="W2" s="40" t="s">
        <v>19</v>
      </c>
      <c r="X2" s="41"/>
      <c r="Y2" s="42"/>
      <c r="Z2" s="40" t="s">
        <v>20</v>
      </c>
      <c r="AA2" s="41"/>
      <c r="AB2" s="42"/>
      <c r="AC2" s="40" t="s">
        <v>21</v>
      </c>
      <c r="AD2" s="41"/>
      <c r="AE2" s="42"/>
      <c r="AF2" s="40" t="s">
        <v>22</v>
      </c>
      <c r="AG2" s="41"/>
      <c r="AH2" s="42"/>
      <c r="AI2" s="40" t="s">
        <v>41</v>
      </c>
      <c r="AJ2" s="41"/>
      <c r="AK2" s="42"/>
    </row>
    <row r="3" spans="1:37" ht="15" x14ac:dyDescent="0.25">
      <c r="A3" s="9" t="s">
        <v>23</v>
      </c>
      <c r="B3" s="46" t="s">
        <v>24</v>
      </c>
      <c r="C3" s="47"/>
      <c r="D3" s="48"/>
      <c r="E3" s="43">
        <v>0.74</v>
      </c>
      <c r="F3" s="44"/>
      <c r="G3" s="45"/>
      <c r="H3" s="43">
        <v>0.03</v>
      </c>
      <c r="I3" s="44"/>
      <c r="J3" s="45"/>
      <c r="K3" s="43">
        <v>0.03</v>
      </c>
      <c r="L3" s="44"/>
      <c r="M3" s="45"/>
      <c r="N3" s="43">
        <v>0.03</v>
      </c>
      <c r="O3" s="44"/>
      <c r="P3" s="45"/>
      <c r="Q3" s="43">
        <v>0.03</v>
      </c>
      <c r="R3" s="44"/>
      <c r="S3" s="45"/>
      <c r="T3" s="43">
        <v>0.03</v>
      </c>
      <c r="U3" s="44"/>
      <c r="V3" s="45"/>
      <c r="W3" s="43">
        <v>0.05</v>
      </c>
      <c r="X3" s="44"/>
      <c r="Y3" s="45"/>
      <c r="Z3" s="43">
        <v>0.02</v>
      </c>
      <c r="AA3" s="44"/>
      <c r="AB3" s="45"/>
      <c r="AC3" s="43">
        <v>0.03</v>
      </c>
      <c r="AD3" s="44"/>
      <c r="AE3" s="45"/>
      <c r="AF3" s="43">
        <v>0.02</v>
      </c>
      <c r="AG3" s="44"/>
      <c r="AH3" s="45"/>
      <c r="AI3" s="43">
        <v>0</v>
      </c>
      <c r="AJ3" s="44"/>
      <c r="AK3" s="45"/>
    </row>
    <row r="4" spans="1:37" ht="15" x14ac:dyDescent="0.25">
      <c r="A4" s="10" t="s">
        <v>25</v>
      </c>
      <c r="B4" s="10" t="s">
        <v>26</v>
      </c>
      <c r="C4" s="10" t="s">
        <v>27</v>
      </c>
      <c r="D4" s="10" t="s">
        <v>28</v>
      </c>
      <c r="E4" s="11" t="s">
        <v>29</v>
      </c>
      <c r="F4" s="10" t="s">
        <v>27</v>
      </c>
      <c r="G4" s="10" t="s">
        <v>28</v>
      </c>
      <c r="H4" s="11" t="s">
        <v>30</v>
      </c>
      <c r="I4" s="10" t="s">
        <v>27</v>
      </c>
      <c r="J4" s="10" t="s">
        <v>28</v>
      </c>
      <c r="K4" s="11" t="s">
        <v>31</v>
      </c>
      <c r="L4" s="10" t="s">
        <v>27</v>
      </c>
      <c r="M4" s="10" t="s">
        <v>28</v>
      </c>
      <c r="N4" s="12">
        <v>7.0000000000000007E-2</v>
      </c>
      <c r="O4" s="10" t="s">
        <v>27</v>
      </c>
      <c r="P4" s="10" t="s">
        <v>28</v>
      </c>
      <c r="Q4" s="12">
        <v>0.2</v>
      </c>
      <c r="R4" s="10" t="s">
        <v>27</v>
      </c>
      <c r="S4" s="10" t="s">
        <v>28</v>
      </c>
      <c r="T4" s="12">
        <v>7.0000000000000007E-2</v>
      </c>
      <c r="U4" s="10" t="s">
        <v>27</v>
      </c>
      <c r="V4" s="10" t="s">
        <v>28</v>
      </c>
      <c r="W4" s="12">
        <v>0.2</v>
      </c>
      <c r="X4" s="10" t="s">
        <v>27</v>
      </c>
      <c r="Y4" s="10" t="s">
        <v>28</v>
      </c>
      <c r="Z4" s="12">
        <v>0.05</v>
      </c>
      <c r="AA4" s="10" t="s">
        <v>27</v>
      </c>
      <c r="AB4" s="10" t="s">
        <v>28</v>
      </c>
      <c r="AC4" s="12">
        <v>0.03</v>
      </c>
      <c r="AD4" s="10" t="s">
        <v>27</v>
      </c>
      <c r="AE4" s="10" t="s">
        <v>28</v>
      </c>
      <c r="AF4" s="12">
        <v>0.05</v>
      </c>
      <c r="AG4" s="10" t="s">
        <v>27</v>
      </c>
      <c r="AH4" s="10" t="s">
        <v>28</v>
      </c>
      <c r="AI4" s="12" t="s">
        <v>42</v>
      </c>
      <c r="AJ4" s="10" t="s">
        <v>27</v>
      </c>
      <c r="AK4" s="10" t="s">
        <v>28</v>
      </c>
    </row>
    <row r="5" spans="1:37" ht="15" x14ac:dyDescent="0.25">
      <c r="A5" s="13" t="s">
        <v>32</v>
      </c>
      <c r="B5" s="14">
        <v>1850000</v>
      </c>
      <c r="C5" s="14"/>
      <c r="D5" s="14"/>
      <c r="E5" s="2">
        <f>B5*0.74</f>
        <v>1369000</v>
      </c>
      <c r="F5" s="2"/>
      <c r="G5" s="2"/>
      <c r="H5" s="2">
        <f>B5*0.03</f>
        <v>55500</v>
      </c>
      <c r="I5" s="2"/>
      <c r="J5" s="2"/>
      <c r="K5" s="2">
        <f>B5*0.03</f>
        <v>55500</v>
      </c>
      <c r="L5" s="2"/>
      <c r="M5" s="2"/>
      <c r="N5" s="2">
        <f>B5*0.03</f>
        <v>55500</v>
      </c>
      <c r="O5" s="2"/>
      <c r="P5" s="2"/>
      <c r="Q5" s="2">
        <f>B5*0.03</f>
        <v>55500</v>
      </c>
      <c r="R5" s="2"/>
      <c r="S5" s="2"/>
      <c r="T5" s="2">
        <f>B5*0.03</f>
        <v>55500</v>
      </c>
      <c r="U5" s="2"/>
      <c r="V5" s="2"/>
      <c r="W5" s="2">
        <f>B5*0.05</f>
        <v>92500</v>
      </c>
      <c r="X5" s="2"/>
      <c r="Y5" s="2"/>
      <c r="Z5" s="2">
        <f>B5*0.02</f>
        <v>37000</v>
      </c>
      <c r="AA5" s="2"/>
      <c r="AB5" s="2"/>
      <c r="AC5" s="2">
        <f t="shared" ref="AC5:AC13" si="0">B5*0.02</f>
        <v>37000</v>
      </c>
      <c r="AD5" s="2"/>
      <c r="AE5" s="2"/>
      <c r="AF5" s="2">
        <f t="shared" ref="AF5:AF13" si="1">B5*0.02</f>
        <v>37000</v>
      </c>
      <c r="AG5" s="2"/>
      <c r="AH5" s="2"/>
      <c r="AI5" s="2"/>
      <c r="AJ5" s="2"/>
      <c r="AK5" s="2"/>
    </row>
    <row r="6" spans="1:37" ht="15" x14ac:dyDescent="0.25">
      <c r="A6" s="13" t="s">
        <v>33</v>
      </c>
      <c r="B6" s="14">
        <v>2275000</v>
      </c>
      <c r="C6" s="14"/>
      <c r="D6" s="14"/>
      <c r="E6" s="2">
        <f t="shared" ref="E6:E13" si="2">B6*0.74</f>
        <v>1683500</v>
      </c>
      <c r="F6" s="2"/>
      <c r="G6" s="2"/>
      <c r="H6" s="2">
        <f t="shared" ref="H6:H13" si="3">B6*0.03</f>
        <v>68250</v>
      </c>
      <c r="I6" s="2"/>
      <c r="J6" s="2"/>
      <c r="K6" s="2">
        <f t="shared" ref="K6:K13" si="4">B6*0.03</f>
        <v>68250</v>
      </c>
      <c r="L6" s="2"/>
      <c r="M6" s="2"/>
      <c r="N6" s="2">
        <f t="shared" ref="N6:N13" si="5">B6*0.03</f>
        <v>68250</v>
      </c>
      <c r="O6" s="2"/>
      <c r="P6" s="2"/>
      <c r="Q6" s="2">
        <f t="shared" ref="Q6:Q13" si="6">B6*0.03</f>
        <v>68250</v>
      </c>
      <c r="R6" s="2"/>
      <c r="S6" s="2"/>
      <c r="T6" s="2">
        <f t="shared" ref="T6:T13" si="7">B6*0.03</f>
        <v>68250</v>
      </c>
      <c r="U6" s="2"/>
      <c r="V6" s="2"/>
      <c r="W6" s="2">
        <f t="shared" ref="W6:W13" si="8">B6*0.05</f>
        <v>113750</v>
      </c>
      <c r="X6" s="2"/>
      <c r="Y6" s="2"/>
      <c r="Z6" s="2">
        <f t="shared" ref="Z6:Z13" si="9">B6*0.02</f>
        <v>45500</v>
      </c>
      <c r="AA6" s="2"/>
      <c r="AB6" s="2"/>
      <c r="AC6" s="2">
        <f t="shared" si="0"/>
        <v>45500</v>
      </c>
      <c r="AD6" s="2"/>
      <c r="AE6" s="2"/>
      <c r="AF6" s="2">
        <f t="shared" si="1"/>
        <v>45500</v>
      </c>
      <c r="AG6" s="2"/>
      <c r="AH6" s="2"/>
      <c r="AI6" s="2"/>
      <c r="AJ6" s="2"/>
      <c r="AK6" s="2"/>
    </row>
    <row r="7" spans="1:37" ht="15" x14ac:dyDescent="0.25">
      <c r="A7" s="13" t="s">
        <v>34</v>
      </c>
      <c r="B7" s="14">
        <v>1078000</v>
      </c>
      <c r="C7" s="14"/>
      <c r="D7" s="14"/>
      <c r="E7" s="2">
        <f t="shared" si="2"/>
        <v>797720</v>
      </c>
      <c r="F7" s="2"/>
      <c r="G7" s="2"/>
      <c r="H7" s="2">
        <f t="shared" si="3"/>
        <v>32340</v>
      </c>
      <c r="I7" s="2"/>
      <c r="J7" s="2"/>
      <c r="K7" s="2">
        <f t="shared" si="4"/>
        <v>32340</v>
      </c>
      <c r="L7" s="2"/>
      <c r="M7" s="2"/>
      <c r="N7" s="2">
        <f t="shared" si="5"/>
        <v>32340</v>
      </c>
      <c r="O7" s="2"/>
      <c r="P7" s="2"/>
      <c r="Q7" s="2">
        <f t="shared" si="6"/>
        <v>32340</v>
      </c>
      <c r="R7" s="2"/>
      <c r="S7" s="2"/>
      <c r="T7" s="2">
        <f t="shared" si="7"/>
        <v>32340</v>
      </c>
      <c r="U7" s="2"/>
      <c r="V7" s="2"/>
      <c r="W7" s="2">
        <f t="shared" si="8"/>
        <v>53900</v>
      </c>
      <c r="X7" s="2"/>
      <c r="Y7" s="2"/>
      <c r="Z7" s="2">
        <f t="shared" si="9"/>
        <v>21560</v>
      </c>
      <c r="AA7" s="2"/>
      <c r="AB7" s="2"/>
      <c r="AC7" s="2">
        <f t="shared" si="0"/>
        <v>21560</v>
      </c>
      <c r="AD7" s="2"/>
      <c r="AE7" s="2"/>
      <c r="AF7" s="2">
        <f t="shared" si="1"/>
        <v>21560</v>
      </c>
      <c r="AG7" s="2"/>
      <c r="AH7" s="2"/>
      <c r="AI7" s="2"/>
      <c r="AJ7" s="2"/>
      <c r="AK7" s="2"/>
    </row>
    <row r="8" spans="1:37" ht="15" x14ac:dyDescent="0.25">
      <c r="A8" s="13" t="s">
        <v>35</v>
      </c>
      <c r="B8" s="14">
        <v>687000</v>
      </c>
      <c r="C8" s="14"/>
      <c r="D8" s="14"/>
      <c r="E8" s="2">
        <f t="shared" si="2"/>
        <v>508380</v>
      </c>
      <c r="F8" s="2"/>
      <c r="G8" s="2"/>
      <c r="H8" s="2">
        <f t="shared" si="3"/>
        <v>20610</v>
      </c>
      <c r="I8" s="2"/>
      <c r="J8" s="2"/>
      <c r="K8" s="2">
        <f t="shared" si="4"/>
        <v>20610</v>
      </c>
      <c r="L8" s="2"/>
      <c r="M8" s="2"/>
      <c r="N8" s="2">
        <f t="shared" si="5"/>
        <v>20610</v>
      </c>
      <c r="O8" s="2"/>
      <c r="P8" s="2"/>
      <c r="Q8" s="2">
        <f t="shared" si="6"/>
        <v>20610</v>
      </c>
      <c r="R8" s="2"/>
      <c r="S8" s="2"/>
      <c r="T8" s="2">
        <f t="shared" si="7"/>
        <v>20610</v>
      </c>
      <c r="U8" s="2"/>
      <c r="V8" s="2"/>
      <c r="W8" s="2">
        <f t="shared" si="8"/>
        <v>34350</v>
      </c>
      <c r="X8" s="2"/>
      <c r="Y8" s="2"/>
      <c r="Z8" s="2">
        <f t="shared" si="9"/>
        <v>13740</v>
      </c>
      <c r="AA8" s="2"/>
      <c r="AB8" s="2"/>
      <c r="AC8" s="2">
        <f t="shared" si="0"/>
        <v>13740</v>
      </c>
      <c r="AD8" s="2"/>
      <c r="AE8" s="2"/>
      <c r="AF8" s="2">
        <f t="shared" si="1"/>
        <v>13740</v>
      </c>
      <c r="AG8" s="2"/>
      <c r="AH8" s="2"/>
      <c r="AI8" s="2"/>
      <c r="AJ8" s="2"/>
      <c r="AK8" s="2"/>
    </row>
    <row r="9" spans="1:37" ht="15" x14ac:dyDescent="0.25">
      <c r="A9" s="13" t="s">
        <v>36</v>
      </c>
      <c r="B9" s="14">
        <v>582000</v>
      </c>
      <c r="C9" s="14"/>
      <c r="D9" s="14"/>
      <c r="E9" s="2">
        <f t="shared" si="2"/>
        <v>430680</v>
      </c>
      <c r="F9" s="2"/>
      <c r="G9" s="2"/>
      <c r="H9" s="2">
        <f t="shared" si="3"/>
        <v>17460</v>
      </c>
      <c r="I9" s="2">
        <v>5000</v>
      </c>
      <c r="J9" s="17">
        <f>I9/H9</f>
        <v>0.28636884306987398</v>
      </c>
      <c r="K9" s="2">
        <f t="shared" si="4"/>
        <v>17460</v>
      </c>
      <c r="L9" s="2"/>
      <c r="M9" s="2"/>
      <c r="N9" s="2">
        <f t="shared" si="5"/>
        <v>17460</v>
      </c>
      <c r="O9" s="2"/>
      <c r="P9" s="2"/>
      <c r="Q9" s="2">
        <f t="shared" si="6"/>
        <v>17460</v>
      </c>
      <c r="R9" s="2"/>
      <c r="S9" s="2"/>
      <c r="T9" s="2">
        <f t="shared" si="7"/>
        <v>17460</v>
      </c>
      <c r="U9" s="2"/>
      <c r="V9" s="2"/>
      <c r="W9" s="2">
        <f t="shared" si="8"/>
        <v>29100</v>
      </c>
      <c r="X9" s="2"/>
      <c r="Y9" s="2"/>
      <c r="Z9" s="2">
        <f t="shared" si="9"/>
        <v>11640</v>
      </c>
      <c r="AA9" s="2"/>
      <c r="AB9" s="2"/>
      <c r="AC9" s="2">
        <f t="shared" si="0"/>
        <v>11640</v>
      </c>
      <c r="AD9" s="2"/>
      <c r="AE9" s="2"/>
      <c r="AF9" s="2">
        <f t="shared" si="1"/>
        <v>11640</v>
      </c>
      <c r="AG9" s="2"/>
      <c r="AH9" s="2"/>
      <c r="AI9" s="2"/>
      <c r="AJ9" s="2"/>
      <c r="AK9" s="2"/>
    </row>
    <row r="10" spans="1:37" ht="15" x14ac:dyDescent="0.25">
      <c r="A10" s="13" t="s">
        <v>37</v>
      </c>
      <c r="B10" s="14">
        <v>418000</v>
      </c>
      <c r="C10" s="14"/>
      <c r="D10" s="14"/>
      <c r="E10" s="2">
        <f t="shared" si="2"/>
        <v>309320</v>
      </c>
      <c r="F10" s="2"/>
      <c r="G10" s="2"/>
      <c r="H10" s="2">
        <f t="shared" si="3"/>
        <v>12540</v>
      </c>
      <c r="I10" s="2"/>
      <c r="J10" s="17">
        <f t="shared" ref="J10:J13" si="10">I10/H10</f>
        <v>0</v>
      </c>
      <c r="K10" s="2">
        <f t="shared" si="4"/>
        <v>12540</v>
      </c>
      <c r="L10" s="2"/>
      <c r="M10" s="2"/>
      <c r="N10" s="2">
        <f t="shared" si="5"/>
        <v>12540</v>
      </c>
      <c r="O10" s="2"/>
      <c r="P10" s="2"/>
      <c r="Q10" s="2">
        <f t="shared" si="6"/>
        <v>12540</v>
      </c>
      <c r="R10" s="2"/>
      <c r="S10" s="2"/>
      <c r="T10" s="2">
        <f t="shared" si="7"/>
        <v>12540</v>
      </c>
      <c r="U10" s="2"/>
      <c r="V10" s="2"/>
      <c r="W10" s="2">
        <f t="shared" si="8"/>
        <v>20900</v>
      </c>
      <c r="X10" s="2"/>
      <c r="Y10" s="2"/>
      <c r="Z10" s="2">
        <f t="shared" si="9"/>
        <v>8360</v>
      </c>
      <c r="AA10" s="2"/>
      <c r="AB10" s="2"/>
      <c r="AC10" s="2">
        <f t="shared" si="0"/>
        <v>8360</v>
      </c>
      <c r="AD10" s="2"/>
      <c r="AE10" s="2"/>
      <c r="AF10" s="2">
        <f t="shared" si="1"/>
        <v>8360</v>
      </c>
      <c r="AG10" s="2"/>
      <c r="AH10" s="2"/>
      <c r="AI10" s="2"/>
      <c r="AJ10" s="2"/>
      <c r="AK10" s="2"/>
    </row>
    <row r="11" spans="1:37" ht="15" x14ac:dyDescent="0.25">
      <c r="A11" s="13" t="s">
        <v>38</v>
      </c>
      <c r="B11" s="14">
        <v>410000</v>
      </c>
      <c r="C11" s="14"/>
      <c r="D11" s="14"/>
      <c r="E11" s="2">
        <f t="shared" si="2"/>
        <v>303400</v>
      </c>
      <c r="F11" s="2"/>
      <c r="G11" s="2"/>
      <c r="H11" s="2">
        <f t="shared" si="3"/>
        <v>12300</v>
      </c>
      <c r="I11" s="2"/>
      <c r="J11" s="17">
        <f t="shared" si="10"/>
        <v>0</v>
      </c>
      <c r="K11" s="2">
        <f t="shared" si="4"/>
        <v>12300</v>
      </c>
      <c r="L11" s="2"/>
      <c r="M11" s="2"/>
      <c r="N11" s="2">
        <f t="shared" si="5"/>
        <v>12300</v>
      </c>
      <c r="O11" s="2"/>
      <c r="P11" s="2"/>
      <c r="Q11" s="2">
        <f t="shared" si="6"/>
        <v>12300</v>
      </c>
      <c r="R11" s="2"/>
      <c r="S11" s="2"/>
      <c r="T11" s="2">
        <f t="shared" si="7"/>
        <v>12300</v>
      </c>
      <c r="U11" s="2"/>
      <c r="V11" s="2"/>
      <c r="W11" s="2">
        <f t="shared" si="8"/>
        <v>20500</v>
      </c>
      <c r="X11" s="2"/>
      <c r="Y11" s="2"/>
      <c r="Z11" s="2">
        <f t="shared" si="9"/>
        <v>8200</v>
      </c>
      <c r="AA11" s="2"/>
      <c r="AB11" s="2"/>
      <c r="AC11" s="2">
        <f t="shared" si="0"/>
        <v>8200</v>
      </c>
      <c r="AD11" s="2"/>
      <c r="AE11" s="2"/>
      <c r="AF11" s="2">
        <f t="shared" si="1"/>
        <v>8200</v>
      </c>
      <c r="AG11" s="2"/>
      <c r="AH11" s="2"/>
      <c r="AI11" s="2"/>
      <c r="AJ11" s="2"/>
      <c r="AK11" s="2"/>
    </row>
    <row r="12" spans="1:37" ht="15" x14ac:dyDescent="0.25">
      <c r="A12" s="13" t="s">
        <v>39</v>
      </c>
      <c r="B12" s="15">
        <v>0</v>
      </c>
      <c r="C12" s="15"/>
      <c r="D12" s="15"/>
      <c r="E12" s="2">
        <f t="shared" si="2"/>
        <v>0</v>
      </c>
      <c r="F12" s="2"/>
      <c r="G12" s="2"/>
      <c r="H12" s="2">
        <f t="shared" si="3"/>
        <v>0</v>
      </c>
      <c r="I12" s="2"/>
      <c r="J12" s="17"/>
      <c r="K12" s="2">
        <f t="shared" si="4"/>
        <v>0</v>
      </c>
      <c r="L12" s="2"/>
      <c r="M12" s="2"/>
      <c r="N12" s="2">
        <f t="shared" si="5"/>
        <v>0</v>
      </c>
      <c r="O12" s="2"/>
      <c r="P12" s="2"/>
      <c r="Q12" s="2">
        <f t="shared" si="6"/>
        <v>0</v>
      </c>
      <c r="R12" s="2"/>
      <c r="S12" s="2"/>
      <c r="T12" s="2">
        <f t="shared" si="7"/>
        <v>0</v>
      </c>
      <c r="U12" s="2"/>
      <c r="V12" s="2"/>
      <c r="W12" s="2">
        <f t="shared" si="8"/>
        <v>0</v>
      </c>
      <c r="X12" s="2"/>
      <c r="Y12" s="2"/>
      <c r="Z12" s="2">
        <f t="shared" si="9"/>
        <v>0</v>
      </c>
      <c r="AA12" s="2"/>
      <c r="AB12" s="2"/>
      <c r="AC12" s="2">
        <f t="shared" si="0"/>
        <v>0</v>
      </c>
      <c r="AD12" s="2"/>
      <c r="AE12" s="2"/>
      <c r="AF12" s="2">
        <f t="shared" si="1"/>
        <v>0</v>
      </c>
      <c r="AG12" s="2"/>
      <c r="AH12" s="2"/>
      <c r="AI12" s="2"/>
      <c r="AJ12" s="2"/>
      <c r="AK12" s="2"/>
    </row>
    <row r="13" spans="1:37" ht="15" x14ac:dyDescent="0.25">
      <c r="A13" s="13" t="s">
        <v>40</v>
      </c>
      <c r="B13" s="14">
        <v>200000</v>
      </c>
      <c r="C13" s="14"/>
      <c r="D13" s="14"/>
      <c r="E13" s="2">
        <f t="shared" si="2"/>
        <v>148000</v>
      </c>
      <c r="F13" s="2"/>
      <c r="G13" s="2"/>
      <c r="H13" s="2">
        <f t="shared" si="3"/>
        <v>6000</v>
      </c>
      <c r="I13" s="2"/>
      <c r="J13" s="17">
        <f t="shared" si="10"/>
        <v>0</v>
      </c>
      <c r="K13" s="2">
        <f t="shared" si="4"/>
        <v>6000</v>
      </c>
      <c r="L13" s="2"/>
      <c r="M13" s="2"/>
      <c r="N13" s="2">
        <f t="shared" si="5"/>
        <v>6000</v>
      </c>
      <c r="O13" s="2"/>
      <c r="P13" s="2"/>
      <c r="Q13" s="2">
        <f t="shared" si="6"/>
        <v>6000</v>
      </c>
      <c r="R13" s="2"/>
      <c r="S13" s="2"/>
      <c r="T13" s="2">
        <f t="shared" si="7"/>
        <v>6000</v>
      </c>
      <c r="U13" s="2"/>
      <c r="V13" s="2"/>
      <c r="W13" s="2">
        <f t="shared" si="8"/>
        <v>10000</v>
      </c>
      <c r="X13" s="2"/>
      <c r="Y13" s="2"/>
      <c r="Z13" s="2">
        <f t="shared" si="9"/>
        <v>4000</v>
      </c>
      <c r="AA13" s="2"/>
      <c r="AB13" s="2"/>
      <c r="AC13" s="2">
        <f t="shared" si="0"/>
        <v>4000</v>
      </c>
      <c r="AD13" s="2"/>
      <c r="AE13" s="2"/>
      <c r="AF13" s="2">
        <f t="shared" si="1"/>
        <v>4000</v>
      </c>
      <c r="AG13" s="2"/>
      <c r="AH13" s="2"/>
      <c r="AI13" s="2"/>
      <c r="AJ13" s="2"/>
      <c r="AK13" s="2"/>
    </row>
    <row r="14" spans="1:37" ht="15" x14ac:dyDescent="0.25">
      <c r="A14" s="13" t="s">
        <v>7</v>
      </c>
      <c r="B14" s="14">
        <f>SUM(B5:B13)</f>
        <v>7500000</v>
      </c>
      <c r="C14" s="14"/>
      <c r="D14" s="14"/>
      <c r="E14" s="14">
        <f t="shared" ref="E14:AF14" si="11">SUM(E5:E13)</f>
        <v>5550000</v>
      </c>
      <c r="F14" s="14"/>
      <c r="G14" s="14"/>
      <c r="H14" s="14">
        <f t="shared" si="11"/>
        <v>225000</v>
      </c>
      <c r="I14" s="14"/>
      <c r="J14" s="14"/>
      <c r="K14" s="14">
        <f t="shared" si="11"/>
        <v>225000</v>
      </c>
      <c r="L14" s="14"/>
      <c r="M14" s="14"/>
      <c r="N14" s="14">
        <f t="shared" si="11"/>
        <v>225000</v>
      </c>
      <c r="O14" s="14"/>
      <c r="P14" s="14"/>
      <c r="Q14" s="14">
        <f t="shared" si="11"/>
        <v>225000</v>
      </c>
      <c r="R14" s="14"/>
      <c r="S14" s="14"/>
      <c r="T14" s="14">
        <f t="shared" si="11"/>
        <v>225000</v>
      </c>
      <c r="U14" s="14"/>
      <c r="V14" s="14"/>
      <c r="W14" s="14">
        <f t="shared" si="11"/>
        <v>375000</v>
      </c>
      <c r="X14" s="14"/>
      <c r="Y14" s="14"/>
      <c r="Z14" s="14">
        <f t="shared" si="11"/>
        <v>150000</v>
      </c>
      <c r="AA14" s="14"/>
      <c r="AB14" s="14"/>
      <c r="AC14" s="14">
        <f t="shared" si="11"/>
        <v>150000</v>
      </c>
      <c r="AD14" s="14"/>
      <c r="AE14" s="14"/>
      <c r="AF14" s="14">
        <f t="shared" si="11"/>
        <v>150000</v>
      </c>
      <c r="AG14" s="14"/>
      <c r="AH14" s="14"/>
      <c r="AI14" s="14"/>
      <c r="AJ14" s="14"/>
      <c r="AK14" s="14"/>
    </row>
  </sheetData>
  <mergeCells count="25">
    <mergeCell ref="B3:D3"/>
    <mergeCell ref="E3:G3"/>
    <mergeCell ref="H3:J3"/>
    <mergeCell ref="B1:AH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I2:AK2"/>
    <mergeCell ref="AI3:AK3"/>
    <mergeCell ref="AC2:AE2"/>
    <mergeCell ref="AF2:AH2"/>
    <mergeCell ref="K3:M3"/>
    <mergeCell ref="N3:P3"/>
    <mergeCell ref="Z3:AB3"/>
    <mergeCell ref="AC3:AE3"/>
    <mergeCell ref="AF3:AH3"/>
    <mergeCell ref="Q3:S3"/>
    <mergeCell ref="T3:V3"/>
    <mergeCell ref="W3:Y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zoomScale="120" zoomScaleNormal="120" workbookViewId="0">
      <selection activeCell="G10" sqref="G10"/>
    </sheetView>
  </sheetViews>
  <sheetFormatPr defaultRowHeight="15" x14ac:dyDescent="0.25"/>
  <cols>
    <col min="1" max="1" width="26.140625" customWidth="1"/>
    <col min="2" max="2" width="14.5703125" customWidth="1"/>
    <col min="3" max="3" width="15.28515625" customWidth="1"/>
    <col min="4" max="4" width="11.7109375" style="27" customWidth="1"/>
  </cols>
  <sheetData>
    <row r="1" spans="1:4" x14ac:dyDescent="0.25">
      <c r="A1" s="55" t="s">
        <v>64</v>
      </c>
      <c r="B1" s="55"/>
      <c r="C1" s="55"/>
      <c r="D1" s="55"/>
    </row>
    <row r="2" spans="1:4" ht="51.75" customHeight="1" x14ac:dyDescent="0.25">
      <c r="A2" s="56" t="s">
        <v>67</v>
      </c>
      <c r="B2" s="56"/>
      <c r="C2" s="56"/>
      <c r="D2" s="56"/>
    </row>
    <row r="3" spans="1:4" x14ac:dyDescent="0.25">
      <c r="B3" s="54" t="s">
        <v>66</v>
      </c>
      <c r="C3" s="54"/>
      <c r="D3" s="54"/>
    </row>
    <row r="4" spans="1:4" x14ac:dyDescent="0.25">
      <c r="A4" s="1" t="s">
        <v>23</v>
      </c>
      <c r="B4" s="25">
        <v>2019</v>
      </c>
      <c r="C4" s="25">
        <v>2020</v>
      </c>
      <c r="D4" s="25" t="s">
        <v>28</v>
      </c>
    </row>
    <row r="5" spans="1:4" ht="15.75" x14ac:dyDescent="0.25">
      <c r="A5" s="23" t="s">
        <v>62</v>
      </c>
      <c r="B5" s="26">
        <v>10500627</v>
      </c>
      <c r="C5" s="26">
        <v>7989523</v>
      </c>
      <c r="D5" s="28">
        <f>(C5/B5)-1</f>
        <v>-0.23913848192112719</v>
      </c>
    </row>
    <row r="6" spans="1:4" ht="15.75" x14ac:dyDescent="0.25">
      <c r="A6" s="23" t="s">
        <v>34</v>
      </c>
      <c r="B6" s="26">
        <v>5542383</v>
      </c>
      <c r="C6" s="26">
        <v>2061813</v>
      </c>
      <c r="D6" s="28">
        <f t="shared" ref="D6:D15" si="0">(C6/B6)-1</f>
        <v>-0.62799160577679314</v>
      </c>
    </row>
    <row r="7" spans="1:4" ht="15.75" x14ac:dyDescent="0.25">
      <c r="A7" s="24" t="s">
        <v>36</v>
      </c>
      <c r="B7" s="26">
        <v>2865624</v>
      </c>
      <c r="C7" s="26">
        <v>1522197</v>
      </c>
      <c r="D7" s="28">
        <f t="shared" si="0"/>
        <v>-0.46880784080535343</v>
      </c>
    </row>
    <row r="8" spans="1:4" ht="15.75" x14ac:dyDescent="0.25">
      <c r="A8" s="24" t="s">
        <v>37</v>
      </c>
      <c r="B8" s="26">
        <v>2154485</v>
      </c>
      <c r="C8" s="26">
        <v>1929115</v>
      </c>
      <c r="D8" s="28">
        <f t="shared" si="0"/>
        <v>-0.10460504482509736</v>
      </c>
    </row>
    <row r="9" spans="1:4" ht="15.75" x14ac:dyDescent="0.25">
      <c r="A9" s="24" t="s">
        <v>35</v>
      </c>
      <c r="B9" s="26">
        <v>4412793</v>
      </c>
      <c r="C9" s="26">
        <v>2393946</v>
      </c>
      <c r="D9" s="28">
        <f t="shared" si="0"/>
        <v>-0.45749868620621903</v>
      </c>
    </row>
    <row r="10" spans="1:4" ht="15.75" x14ac:dyDescent="0.25">
      <c r="A10" s="24" t="s">
        <v>39</v>
      </c>
      <c r="B10" s="26">
        <v>358067</v>
      </c>
      <c r="C10" s="26">
        <v>646531</v>
      </c>
      <c r="D10" s="29">
        <f t="shared" si="0"/>
        <v>0.80561459168256211</v>
      </c>
    </row>
    <row r="11" spans="1:4" ht="15.75" x14ac:dyDescent="0.25">
      <c r="A11" s="24" t="s">
        <v>38</v>
      </c>
      <c r="B11" s="26">
        <v>1312419</v>
      </c>
      <c r="C11" s="26">
        <v>2197115</v>
      </c>
      <c r="D11" s="29">
        <f t="shared" si="0"/>
        <v>0.67409569657251223</v>
      </c>
    </row>
    <row r="12" spans="1:4" ht="15.75" x14ac:dyDescent="0.25">
      <c r="A12" s="24" t="s">
        <v>40</v>
      </c>
      <c r="B12" s="26">
        <v>45154</v>
      </c>
      <c r="C12" s="26">
        <v>511753</v>
      </c>
      <c r="D12" s="29">
        <f t="shared" si="0"/>
        <v>10.333503122646942</v>
      </c>
    </row>
    <row r="13" spans="1:4" ht="15.75" x14ac:dyDescent="0.25">
      <c r="A13" s="24" t="s">
        <v>33</v>
      </c>
      <c r="B13" s="26">
        <v>8259249</v>
      </c>
      <c r="C13" s="26">
        <v>5590050</v>
      </c>
      <c r="D13" s="28">
        <f t="shared" si="0"/>
        <v>-0.32317696197317702</v>
      </c>
    </row>
    <row r="14" spans="1:4" ht="15.75" x14ac:dyDescent="0.25">
      <c r="A14" s="24" t="s">
        <v>63</v>
      </c>
      <c r="B14" s="25"/>
      <c r="C14" s="25"/>
      <c r="D14" s="29" t="e">
        <f t="shared" si="0"/>
        <v>#DIV/0!</v>
      </c>
    </row>
    <row r="15" spans="1:4" x14ac:dyDescent="0.25">
      <c r="A15" s="1" t="s">
        <v>65</v>
      </c>
      <c r="B15" s="30">
        <f>SUM(B5:B14)</f>
        <v>35450801</v>
      </c>
      <c r="C15" s="30">
        <f>SUM(C5:C14)</f>
        <v>24842043</v>
      </c>
      <c r="D15" s="28">
        <f t="shared" si="0"/>
        <v>-0.29925298443891291</v>
      </c>
    </row>
    <row r="18" spans="1:4" x14ac:dyDescent="0.25">
      <c r="A18" s="55" t="s">
        <v>69</v>
      </c>
      <c r="B18" s="55"/>
      <c r="C18" s="55"/>
      <c r="D18" s="55"/>
    </row>
    <row r="19" spans="1:4" ht="51" customHeight="1" x14ac:dyDescent="0.25">
      <c r="A19" s="56" t="s">
        <v>68</v>
      </c>
      <c r="B19" s="56"/>
      <c r="C19" s="56"/>
      <c r="D19" s="56"/>
    </row>
    <row r="20" spans="1:4" x14ac:dyDescent="0.25">
      <c r="B20" s="54" t="s">
        <v>66</v>
      </c>
      <c r="C20" s="54"/>
      <c r="D20" s="54"/>
    </row>
    <row r="21" spans="1:4" x14ac:dyDescent="0.25">
      <c r="A21" s="1" t="s">
        <v>23</v>
      </c>
      <c r="B21" s="25" t="s">
        <v>70</v>
      </c>
      <c r="C21" s="25" t="s">
        <v>71</v>
      </c>
      <c r="D21" s="25" t="s">
        <v>28</v>
      </c>
    </row>
    <row r="22" spans="1:4" ht="15.75" x14ac:dyDescent="0.25">
      <c r="A22" s="23" t="s">
        <v>62</v>
      </c>
      <c r="B22" s="26">
        <v>2196800</v>
      </c>
      <c r="C22" s="26">
        <v>855869</v>
      </c>
      <c r="D22" s="28">
        <f>(C22/B22)-1</f>
        <v>-0.61040194828841954</v>
      </c>
    </row>
    <row r="23" spans="1:4" ht="15.75" x14ac:dyDescent="0.25">
      <c r="A23" s="23" t="s">
        <v>34</v>
      </c>
      <c r="B23" s="26">
        <v>1086345</v>
      </c>
      <c r="C23" s="26">
        <v>160319</v>
      </c>
      <c r="D23" s="28">
        <f t="shared" ref="D23:D32" si="1">(C23/B23)-1</f>
        <v>-0.85242349345741908</v>
      </c>
    </row>
    <row r="24" spans="1:4" ht="15.75" x14ac:dyDescent="0.25">
      <c r="A24" s="24" t="s">
        <v>36</v>
      </c>
      <c r="B24" s="26">
        <v>492993</v>
      </c>
      <c r="C24" s="26">
        <v>190892</v>
      </c>
      <c r="D24" s="28">
        <f t="shared" si="1"/>
        <v>-0.6127896339298935</v>
      </c>
    </row>
    <row r="25" spans="1:4" ht="15.75" x14ac:dyDescent="0.25">
      <c r="A25" s="24" t="s">
        <v>37</v>
      </c>
      <c r="B25" s="26">
        <v>431284</v>
      </c>
      <c r="C25" s="26">
        <v>294194</v>
      </c>
      <c r="D25" s="28">
        <f t="shared" si="1"/>
        <v>-0.31786479442780169</v>
      </c>
    </row>
    <row r="26" spans="1:4" ht="15.75" x14ac:dyDescent="0.25">
      <c r="A26" s="24" t="s">
        <v>35</v>
      </c>
      <c r="B26" s="26">
        <v>1061714</v>
      </c>
      <c r="C26" s="26">
        <v>345152</v>
      </c>
      <c r="D26" s="28">
        <f t="shared" si="1"/>
        <v>-0.67491056913632108</v>
      </c>
    </row>
    <row r="27" spans="1:4" ht="15.75" x14ac:dyDescent="0.25">
      <c r="A27" s="24" t="s">
        <v>39</v>
      </c>
      <c r="B27" s="26">
        <v>235739</v>
      </c>
      <c r="C27" s="26">
        <v>38075</v>
      </c>
      <c r="D27" s="28">
        <f t="shared" si="1"/>
        <v>-0.83848663140167723</v>
      </c>
    </row>
    <row r="28" spans="1:4" ht="15.75" x14ac:dyDescent="0.25">
      <c r="A28" s="24" t="s">
        <v>38</v>
      </c>
      <c r="B28" s="26">
        <v>299518</v>
      </c>
      <c r="C28" s="26">
        <v>394830</v>
      </c>
      <c r="D28" s="29">
        <f t="shared" si="1"/>
        <v>0.31821793681848831</v>
      </c>
    </row>
    <row r="29" spans="1:4" ht="15.75" x14ac:dyDescent="0.25">
      <c r="A29" s="24" t="s">
        <v>40</v>
      </c>
      <c r="B29" s="26">
        <v>8405</v>
      </c>
      <c r="C29" s="26">
        <v>219226</v>
      </c>
      <c r="D29" s="29">
        <f t="shared" si="1"/>
        <v>25.082807852468768</v>
      </c>
    </row>
    <row r="30" spans="1:4" ht="15.75" x14ac:dyDescent="0.25">
      <c r="A30" s="24" t="s">
        <v>33</v>
      </c>
      <c r="B30" s="26">
        <v>1250157</v>
      </c>
      <c r="C30" s="26">
        <v>753829</v>
      </c>
      <c r="D30" s="28">
        <f t="shared" si="1"/>
        <v>-0.39701253522557567</v>
      </c>
    </row>
    <row r="31" spans="1:4" ht="15.75" x14ac:dyDescent="0.25">
      <c r="A31" s="24" t="s">
        <v>63</v>
      </c>
      <c r="B31" s="25"/>
      <c r="C31" s="25"/>
      <c r="D31" s="29" t="e">
        <f t="shared" si="1"/>
        <v>#DIV/0!</v>
      </c>
    </row>
    <row r="32" spans="1:4" x14ac:dyDescent="0.25">
      <c r="A32" s="1" t="s">
        <v>65</v>
      </c>
      <c r="B32" s="30">
        <f>SUM(B22:B31)</f>
        <v>7062955</v>
      </c>
      <c r="C32" s="30">
        <f>SUM(C22:C31)</f>
        <v>3252386</v>
      </c>
      <c r="D32" s="28">
        <f t="shared" si="1"/>
        <v>-0.53951483479648399</v>
      </c>
    </row>
  </sheetData>
  <mergeCells count="6">
    <mergeCell ref="B20:D20"/>
    <mergeCell ref="A1:D1"/>
    <mergeCell ref="B3:D3"/>
    <mergeCell ref="A2:D2"/>
    <mergeCell ref="A18:D18"/>
    <mergeCell ref="A19:D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"/>
  <sheetViews>
    <sheetView zoomScale="120" zoomScaleNormal="120" workbookViewId="0">
      <selection activeCell="G12" sqref="G12"/>
    </sheetView>
  </sheetViews>
  <sheetFormatPr defaultRowHeight="15" x14ac:dyDescent="0.25"/>
  <cols>
    <col min="1" max="1" width="26.140625" customWidth="1"/>
    <col min="2" max="2" width="14.5703125" customWidth="1"/>
    <col min="3" max="3" width="15.28515625" customWidth="1"/>
    <col min="4" max="4" width="11.7109375" style="27" customWidth="1"/>
    <col min="6" max="7" width="8.85546875" customWidth="1"/>
    <col min="8" max="8" width="6" customWidth="1"/>
    <col min="11" max="11" width="6" customWidth="1"/>
    <col min="14" max="14" width="6" customWidth="1"/>
    <col min="17" max="17" width="6" customWidth="1"/>
    <col min="20" max="20" width="6" customWidth="1"/>
    <col min="23" max="23" width="6" customWidth="1"/>
    <col min="26" max="26" width="6" customWidth="1"/>
    <col min="29" max="29" width="6" customWidth="1"/>
    <col min="32" max="32" width="6" customWidth="1"/>
    <col min="35" max="35" width="6" customWidth="1"/>
    <col min="38" max="38" width="6" customWidth="1"/>
  </cols>
  <sheetData>
    <row r="1" spans="1:38" ht="24.75" customHeight="1" x14ac:dyDescent="0.25">
      <c r="A1" s="66" t="s">
        <v>64</v>
      </c>
      <c r="B1" s="66"/>
      <c r="C1" s="66"/>
      <c r="D1" s="66"/>
      <c r="F1" s="61" t="s">
        <v>64</v>
      </c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38" ht="51.75" customHeight="1" x14ac:dyDescent="0.25">
      <c r="A2" s="56" t="s">
        <v>78</v>
      </c>
      <c r="B2" s="56"/>
      <c r="C2" s="56"/>
      <c r="D2" s="56"/>
      <c r="F2" s="62" t="s">
        <v>76</v>
      </c>
      <c r="G2" s="62"/>
      <c r="H2" s="62"/>
      <c r="I2" s="63" t="s">
        <v>80</v>
      </c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5"/>
    </row>
    <row r="3" spans="1:38" ht="44.25" customHeight="1" x14ac:dyDescent="0.25">
      <c r="B3" s="54" t="s">
        <v>66</v>
      </c>
      <c r="C3" s="54"/>
      <c r="D3" s="54"/>
      <c r="F3" s="66" t="s">
        <v>77</v>
      </c>
      <c r="G3" s="66"/>
      <c r="H3" s="66"/>
      <c r="I3" s="57" t="s">
        <v>14</v>
      </c>
      <c r="J3" s="58"/>
      <c r="K3" s="59"/>
      <c r="L3" s="67" t="s">
        <v>15</v>
      </c>
      <c r="M3" s="68"/>
      <c r="N3" s="69"/>
      <c r="O3" s="57" t="s">
        <v>16</v>
      </c>
      <c r="P3" s="58"/>
      <c r="Q3" s="59"/>
      <c r="R3" s="67" t="s">
        <v>17</v>
      </c>
      <c r="S3" s="68"/>
      <c r="T3" s="69"/>
      <c r="U3" s="67" t="s">
        <v>18</v>
      </c>
      <c r="V3" s="68"/>
      <c r="W3" s="69"/>
      <c r="X3" s="57" t="s">
        <v>19</v>
      </c>
      <c r="Y3" s="58"/>
      <c r="Z3" s="59"/>
      <c r="AA3" s="57" t="s">
        <v>20</v>
      </c>
      <c r="AB3" s="58"/>
      <c r="AC3" s="59"/>
      <c r="AD3" s="57" t="s">
        <v>21</v>
      </c>
      <c r="AE3" s="58"/>
      <c r="AF3" s="59"/>
      <c r="AG3" s="57" t="s">
        <v>22</v>
      </c>
      <c r="AH3" s="58"/>
      <c r="AI3" s="59"/>
      <c r="AJ3" s="57" t="s">
        <v>41</v>
      </c>
      <c r="AK3" s="58"/>
      <c r="AL3" s="59"/>
    </row>
    <row r="4" spans="1:38" x14ac:dyDescent="0.25">
      <c r="A4" s="1" t="s">
        <v>23</v>
      </c>
      <c r="B4" s="25">
        <v>2019</v>
      </c>
      <c r="C4" s="25">
        <v>2020</v>
      </c>
      <c r="D4" s="25" t="s">
        <v>28</v>
      </c>
      <c r="F4" s="31" t="s">
        <v>74</v>
      </c>
      <c r="G4" s="31" t="s">
        <v>75</v>
      </c>
      <c r="H4" s="32" t="s">
        <v>28</v>
      </c>
      <c r="I4" s="31" t="s">
        <v>74</v>
      </c>
      <c r="J4" s="31" t="s">
        <v>75</v>
      </c>
      <c r="K4" s="32" t="s">
        <v>28</v>
      </c>
      <c r="L4" s="31" t="s">
        <v>74</v>
      </c>
      <c r="M4" s="31" t="s">
        <v>75</v>
      </c>
      <c r="N4" s="32" t="s">
        <v>28</v>
      </c>
      <c r="O4" s="31" t="s">
        <v>74</v>
      </c>
      <c r="P4" s="31" t="s">
        <v>75</v>
      </c>
      <c r="Q4" s="32" t="s">
        <v>28</v>
      </c>
      <c r="R4" s="31" t="s">
        <v>74</v>
      </c>
      <c r="S4" s="31" t="s">
        <v>75</v>
      </c>
      <c r="T4" s="32" t="s">
        <v>28</v>
      </c>
      <c r="U4" s="31" t="s">
        <v>74</v>
      </c>
      <c r="V4" s="31" t="s">
        <v>75</v>
      </c>
      <c r="W4" s="32" t="s">
        <v>28</v>
      </c>
      <c r="X4" s="31" t="s">
        <v>74</v>
      </c>
      <c r="Y4" s="31" t="s">
        <v>75</v>
      </c>
      <c r="Z4" s="32" t="s">
        <v>28</v>
      </c>
      <c r="AA4" s="31" t="s">
        <v>74</v>
      </c>
      <c r="AB4" s="31" t="s">
        <v>75</v>
      </c>
      <c r="AC4" s="32" t="s">
        <v>28</v>
      </c>
      <c r="AD4" s="31" t="s">
        <v>74</v>
      </c>
      <c r="AE4" s="31" t="s">
        <v>75</v>
      </c>
      <c r="AF4" s="32" t="s">
        <v>28</v>
      </c>
      <c r="AG4" s="31" t="s">
        <v>74</v>
      </c>
      <c r="AH4" s="31" t="s">
        <v>75</v>
      </c>
      <c r="AI4" s="32" t="s">
        <v>28</v>
      </c>
      <c r="AJ4" s="31" t="s">
        <v>74</v>
      </c>
      <c r="AK4" s="31" t="s">
        <v>75</v>
      </c>
      <c r="AL4" s="32" t="s">
        <v>28</v>
      </c>
    </row>
    <row r="5" spans="1:38" ht="15.75" x14ac:dyDescent="0.25">
      <c r="A5" s="23" t="s">
        <v>62</v>
      </c>
      <c r="B5" s="26">
        <v>10500627</v>
      </c>
      <c r="C5" s="26">
        <v>7989523</v>
      </c>
      <c r="D5" s="28">
        <f>(C5/B5)-1</f>
        <v>-0.23913848192112719</v>
      </c>
      <c r="F5" s="1"/>
      <c r="G5" s="1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5.75" x14ac:dyDescent="0.25">
      <c r="A6" s="23" t="s">
        <v>34</v>
      </c>
      <c r="B6" s="26">
        <v>5542383</v>
      </c>
      <c r="C6" s="26">
        <v>2061813</v>
      </c>
      <c r="D6" s="28">
        <f t="shared" ref="D6:D15" si="0">(C6/B6)-1</f>
        <v>-0.62799160577679314</v>
      </c>
      <c r="F6" s="1"/>
      <c r="G6" s="1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15.75" x14ac:dyDescent="0.25">
      <c r="A7" s="24" t="s">
        <v>36</v>
      </c>
      <c r="B7" s="26">
        <v>2865624</v>
      </c>
      <c r="C7" s="26">
        <v>1522197</v>
      </c>
      <c r="D7" s="28">
        <f t="shared" si="0"/>
        <v>-0.46880784080535343</v>
      </c>
      <c r="F7" s="1"/>
      <c r="G7" s="1"/>
      <c r="H7" s="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5.75" x14ac:dyDescent="0.25">
      <c r="A8" s="24" t="s">
        <v>37</v>
      </c>
      <c r="B8" s="26">
        <v>2154485</v>
      </c>
      <c r="C8" s="26">
        <v>1929115</v>
      </c>
      <c r="D8" s="28">
        <f t="shared" si="0"/>
        <v>-0.10460504482509736</v>
      </c>
      <c r="F8" s="1"/>
      <c r="G8" s="1"/>
      <c r="H8" s="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15.75" x14ac:dyDescent="0.25">
      <c r="A9" s="24" t="s">
        <v>35</v>
      </c>
      <c r="B9" s="26">
        <v>4412793</v>
      </c>
      <c r="C9" s="26">
        <v>2393946</v>
      </c>
      <c r="D9" s="28">
        <f t="shared" si="0"/>
        <v>-0.45749868620621903</v>
      </c>
      <c r="F9" s="1"/>
      <c r="G9" s="1"/>
      <c r="H9" s="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15.75" x14ac:dyDescent="0.25">
      <c r="A10" s="24" t="s">
        <v>39</v>
      </c>
      <c r="B10" s="26">
        <v>358067</v>
      </c>
      <c r="C10" s="26">
        <v>646531</v>
      </c>
      <c r="D10" s="29">
        <f t="shared" si="0"/>
        <v>0.80561459168256211</v>
      </c>
      <c r="F10" s="1"/>
      <c r="G10" s="1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5.75" x14ac:dyDescent="0.25">
      <c r="A11" s="24" t="s">
        <v>38</v>
      </c>
      <c r="B11" s="26">
        <v>1312419</v>
      </c>
      <c r="C11" s="26">
        <v>2197115</v>
      </c>
      <c r="D11" s="29">
        <f t="shared" si="0"/>
        <v>0.67409569657251223</v>
      </c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5.75" x14ac:dyDescent="0.25">
      <c r="A12" s="24" t="s">
        <v>40</v>
      </c>
      <c r="B12" s="26">
        <v>45154</v>
      </c>
      <c r="C12" s="26">
        <v>511753</v>
      </c>
      <c r="D12" s="29">
        <f t="shared" si="0"/>
        <v>10.333503122646942</v>
      </c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5.75" x14ac:dyDescent="0.25">
      <c r="A13" s="24" t="s">
        <v>33</v>
      </c>
      <c r="B13" s="26">
        <v>8259249</v>
      </c>
      <c r="C13" s="26">
        <v>5590050</v>
      </c>
      <c r="D13" s="28">
        <f t="shared" si="0"/>
        <v>-0.32317696197317702</v>
      </c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5.75" x14ac:dyDescent="0.25">
      <c r="A14" s="24" t="s">
        <v>63</v>
      </c>
      <c r="B14" s="25"/>
      <c r="C14" s="25"/>
      <c r="D14" s="29" t="e">
        <f t="shared" si="0"/>
        <v>#DIV/0!</v>
      </c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x14ac:dyDescent="0.25">
      <c r="A15" s="1" t="s">
        <v>65</v>
      </c>
      <c r="B15" s="30">
        <f>SUM(B5:B14)</f>
        <v>35450801</v>
      </c>
      <c r="C15" s="30">
        <f>SUM(C5:C14)</f>
        <v>24842043</v>
      </c>
      <c r="D15" s="28">
        <f t="shared" si="0"/>
        <v>-0.29925298443891291</v>
      </c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7" spans="1:38" x14ac:dyDescent="0.25">
      <c r="F17" s="60" t="s">
        <v>82</v>
      </c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</row>
    <row r="18" spans="1:38" ht="42" customHeight="1" x14ac:dyDescent="0.25">
      <c r="A18" s="66" t="s">
        <v>69</v>
      </c>
      <c r="B18" s="66"/>
      <c r="C18" s="66"/>
      <c r="D18" s="66"/>
      <c r="F18" s="62" t="s">
        <v>76</v>
      </c>
      <c r="G18" s="62"/>
      <c r="H18" s="62"/>
      <c r="I18" s="63" t="s">
        <v>81</v>
      </c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5"/>
    </row>
    <row r="19" spans="1:38" ht="51" customHeight="1" x14ac:dyDescent="0.25">
      <c r="A19" s="56" t="s">
        <v>79</v>
      </c>
      <c r="B19" s="56"/>
      <c r="C19" s="56"/>
      <c r="D19" s="56"/>
      <c r="F19" s="66" t="s">
        <v>77</v>
      </c>
      <c r="G19" s="66"/>
      <c r="H19" s="66"/>
      <c r="I19" s="57" t="s">
        <v>14</v>
      </c>
      <c r="J19" s="58"/>
      <c r="K19" s="59"/>
      <c r="L19" s="67" t="s">
        <v>15</v>
      </c>
      <c r="M19" s="68"/>
      <c r="N19" s="69"/>
      <c r="O19" s="57" t="s">
        <v>16</v>
      </c>
      <c r="P19" s="58"/>
      <c r="Q19" s="59"/>
      <c r="R19" s="67" t="s">
        <v>17</v>
      </c>
      <c r="S19" s="68"/>
      <c r="T19" s="69"/>
      <c r="U19" s="67" t="s">
        <v>18</v>
      </c>
      <c r="V19" s="68"/>
      <c r="W19" s="69"/>
      <c r="X19" s="57" t="s">
        <v>19</v>
      </c>
      <c r="Y19" s="58"/>
      <c r="Z19" s="59"/>
      <c r="AA19" s="57" t="s">
        <v>20</v>
      </c>
      <c r="AB19" s="58"/>
      <c r="AC19" s="59"/>
      <c r="AD19" s="57" t="s">
        <v>21</v>
      </c>
      <c r="AE19" s="58"/>
      <c r="AF19" s="59"/>
      <c r="AG19" s="57" t="s">
        <v>22</v>
      </c>
      <c r="AH19" s="58"/>
      <c r="AI19" s="59"/>
      <c r="AJ19" s="57" t="s">
        <v>41</v>
      </c>
      <c r="AK19" s="58"/>
      <c r="AL19" s="59"/>
    </row>
    <row r="20" spans="1:38" x14ac:dyDescent="0.25">
      <c r="B20" s="54" t="s">
        <v>66</v>
      </c>
      <c r="C20" s="54"/>
      <c r="D20" s="54"/>
      <c r="F20" s="31" t="s">
        <v>74</v>
      </c>
      <c r="G20" s="31" t="s">
        <v>75</v>
      </c>
      <c r="H20" s="32" t="s">
        <v>28</v>
      </c>
      <c r="I20" s="31" t="s">
        <v>74</v>
      </c>
      <c r="J20" s="31" t="s">
        <v>75</v>
      </c>
      <c r="K20" s="32" t="s">
        <v>28</v>
      </c>
      <c r="L20" s="31" t="s">
        <v>74</v>
      </c>
      <c r="M20" s="31" t="s">
        <v>75</v>
      </c>
      <c r="N20" s="32" t="s">
        <v>28</v>
      </c>
      <c r="O20" s="31" t="s">
        <v>74</v>
      </c>
      <c r="P20" s="31" t="s">
        <v>75</v>
      </c>
      <c r="Q20" s="32" t="s">
        <v>28</v>
      </c>
      <c r="R20" s="31" t="s">
        <v>74</v>
      </c>
      <c r="S20" s="31" t="s">
        <v>75</v>
      </c>
      <c r="T20" s="32" t="s">
        <v>28</v>
      </c>
      <c r="U20" s="31" t="s">
        <v>74</v>
      </c>
      <c r="V20" s="31" t="s">
        <v>75</v>
      </c>
      <c r="W20" s="32" t="s">
        <v>28</v>
      </c>
      <c r="X20" s="31" t="s">
        <v>74</v>
      </c>
      <c r="Y20" s="31" t="s">
        <v>75</v>
      </c>
      <c r="Z20" s="32" t="s">
        <v>28</v>
      </c>
      <c r="AA20" s="31" t="s">
        <v>74</v>
      </c>
      <c r="AB20" s="31" t="s">
        <v>75</v>
      </c>
      <c r="AC20" s="32" t="s">
        <v>28</v>
      </c>
      <c r="AD20" s="31" t="s">
        <v>74</v>
      </c>
      <c r="AE20" s="31" t="s">
        <v>75</v>
      </c>
      <c r="AF20" s="32" t="s">
        <v>28</v>
      </c>
      <c r="AG20" s="31" t="s">
        <v>74</v>
      </c>
      <c r="AH20" s="31" t="s">
        <v>75</v>
      </c>
      <c r="AI20" s="32" t="s">
        <v>28</v>
      </c>
      <c r="AJ20" s="31" t="s">
        <v>74</v>
      </c>
      <c r="AK20" s="31" t="s">
        <v>75</v>
      </c>
      <c r="AL20" s="32" t="s">
        <v>28</v>
      </c>
    </row>
    <row r="21" spans="1:38" x14ac:dyDescent="0.25">
      <c r="A21" s="1" t="s">
        <v>23</v>
      </c>
      <c r="B21" s="25" t="s">
        <v>70</v>
      </c>
      <c r="C21" s="25" t="s">
        <v>71</v>
      </c>
      <c r="D21" s="25" t="s">
        <v>28</v>
      </c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5.75" x14ac:dyDescent="0.25">
      <c r="A22" s="23" t="s">
        <v>62</v>
      </c>
      <c r="B22" s="26">
        <v>2196800</v>
      </c>
      <c r="C22" s="26">
        <v>855869</v>
      </c>
      <c r="D22" s="28">
        <f>(C22/B22)-1</f>
        <v>-0.61040194828841954</v>
      </c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5.75" x14ac:dyDescent="0.25">
      <c r="A23" s="23" t="s">
        <v>34</v>
      </c>
      <c r="B23" s="26">
        <v>1086345</v>
      </c>
      <c r="C23" s="26">
        <v>160319</v>
      </c>
      <c r="D23" s="28">
        <f t="shared" ref="D23:D32" si="1">(C23/B23)-1</f>
        <v>-0.85242349345741908</v>
      </c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5.75" x14ac:dyDescent="0.25">
      <c r="A24" s="24" t="s">
        <v>36</v>
      </c>
      <c r="B24" s="26">
        <v>492993</v>
      </c>
      <c r="C24" s="26">
        <v>190892</v>
      </c>
      <c r="D24" s="28">
        <f t="shared" si="1"/>
        <v>-0.6127896339298935</v>
      </c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5.75" x14ac:dyDescent="0.25">
      <c r="A25" s="24" t="s">
        <v>37</v>
      </c>
      <c r="B25" s="26">
        <v>431284</v>
      </c>
      <c r="C25" s="26">
        <v>294194</v>
      </c>
      <c r="D25" s="28">
        <f t="shared" si="1"/>
        <v>-0.31786479442780169</v>
      </c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5.75" x14ac:dyDescent="0.25">
      <c r="A26" s="24" t="s">
        <v>35</v>
      </c>
      <c r="B26" s="26">
        <v>1061714</v>
      </c>
      <c r="C26" s="26">
        <v>345152</v>
      </c>
      <c r="D26" s="28">
        <f t="shared" si="1"/>
        <v>-0.67491056913632108</v>
      </c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5.75" x14ac:dyDescent="0.25">
      <c r="A27" s="24" t="s">
        <v>39</v>
      </c>
      <c r="B27" s="26">
        <v>235739</v>
      </c>
      <c r="C27" s="26">
        <v>38075</v>
      </c>
      <c r="D27" s="28">
        <f t="shared" si="1"/>
        <v>-0.83848663140167723</v>
      </c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5.75" x14ac:dyDescent="0.25">
      <c r="A28" s="24" t="s">
        <v>38</v>
      </c>
      <c r="B28" s="26">
        <v>299518</v>
      </c>
      <c r="C28" s="26">
        <v>394830</v>
      </c>
      <c r="D28" s="29">
        <f t="shared" si="1"/>
        <v>0.31821793681848831</v>
      </c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5.75" x14ac:dyDescent="0.25">
      <c r="A29" s="24" t="s">
        <v>40</v>
      </c>
      <c r="B29" s="26">
        <v>8405</v>
      </c>
      <c r="C29" s="26">
        <v>219226</v>
      </c>
      <c r="D29" s="29">
        <f t="shared" si="1"/>
        <v>25.082807852468768</v>
      </c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.75" x14ac:dyDescent="0.25">
      <c r="A30" s="24" t="s">
        <v>33</v>
      </c>
      <c r="B30" s="26">
        <v>1250157</v>
      </c>
      <c r="C30" s="26">
        <v>753829</v>
      </c>
      <c r="D30" s="28">
        <f t="shared" si="1"/>
        <v>-0.39701253522557567</v>
      </c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.75" x14ac:dyDescent="0.25">
      <c r="A31" s="24" t="s">
        <v>63</v>
      </c>
      <c r="B31" s="25"/>
      <c r="C31" s="25"/>
      <c r="D31" s="29" t="e">
        <f t="shared" si="1"/>
        <v>#DIV/0!</v>
      </c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25">
      <c r="A32" s="1" t="s">
        <v>65</v>
      </c>
      <c r="B32" s="30">
        <f>SUM(B22:B31)</f>
        <v>7062955</v>
      </c>
      <c r="C32" s="30">
        <f>SUM(C22:C31)</f>
        <v>3252386</v>
      </c>
      <c r="D32" s="28">
        <f t="shared" si="1"/>
        <v>-0.53951483479648399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</sheetData>
  <mergeCells count="34">
    <mergeCell ref="B20:D20"/>
    <mergeCell ref="A1:D1"/>
    <mergeCell ref="A2:D2"/>
    <mergeCell ref="B3:D3"/>
    <mergeCell ref="A18:D18"/>
    <mergeCell ref="A19:D19"/>
    <mergeCell ref="I2:AL2"/>
    <mergeCell ref="F3:H3"/>
    <mergeCell ref="F2:H2"/>
    <mergeCell ref="I3:K3"/>
    <mergeCell ref="L3:N3"/>
    <mergeCell ref="O3:Q3"/>
    <mergeCell ref="R3:T3"/>
    <mergeCell ref="F17:AL17"/>
    <mergeCell ref="F1:AL1"/>
    <mergeCell ref="F18:H18"/>
    <mergeCell ref="I18:AL18"/>
    <mergeCell ref="F19:H19"/>
    <mergeCell ref="I19:K19"/>
    <mergeCell ref="L19:N19"/>
    <mergeCell ref="O19:Q19"/>
    <mergeCell ref="R19:T19"/>
    <mergeCell ref="U19:W19"/>
    <mergeCell ref="U3:W3"/>
    <mergeCell ref="X3:Z3"/>
    <mergeCell ref="AA3:AC3"/>
    <mergeCell ref="AD3:AF3"/>
    <mergeCell ref="AG3:AI3"/>
    <mergeCell ref="AJ3:AL3"/>
    <mergeCell ref="X19:Z19"/>
    <mergeCell ref="AA19:AC19"/>
    <mergeCell ref="AD19:AF19"/>
    <mergeCell ref="AG19:AI19"/>
    <mergeCell ref="AJ19:AL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"/>
  <sheetViews>
    <sheetView tabSelected="1" topLeftCell="A4" workbookViewId="0">
      <selection activeCell="M10" sqref="M10"/>
    </sheetView>
  </sheetViews>
  <sheetFormatPr defaultRowHeight="15" x14ac:dyDescent="0.25"/>
  <cols>
    <col min="1" max="1" width="16.42578125" customWidth="1"/>
    <col min="2" max="2" width="18.140625" customWidth="1"/>
    <col min="3" max="3" width="13.85546875" customWidth="1"/>
    <col min="4" max="5" width="11.5703125" customWidth="1"/>
    <col min="6" max="6" width="13.5703125" customWidth="1"/>
    <col min="7" max="7" width="13.28515625" customWidth="1"/>
    <col min="8" max="8" width="13.85546875" customWidth="1"/>
    <col min="9" max="9" width="15.5703125" customWidth="1"/>
    <col min="10" max="10" width="15.7109375" customWidth="1"/>
    <col min="11" max="13" width="14.140625" customWidth="1"/>
    <col min="14" max="14" width="16.42578125" customWidth="1"/>
    <col min="15" max="15" width="16.140625" customWidth="1"/>
    <col min="16" max="16" width="16.42578125" customWidth="1"/>
  </cols>
  <sheetData>
    <row r="2" spans="1:16" ht="26.25" x14ac:dyDescent="0.4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6" s="20" customFormat="1" ht="75" x14ac:dyDescent="0.25">
      <c r="A3" s="18" t="s">
        <v>43</v>
      </c>
      <c r="B3" s="19" t="s">
        <v>44</v>
      </c>
      <c r="C3" s="19" t="s">
        <v>45</v>
      </c>
      <c r="D3" s="19" t="s">
        <v>46</v>
      </c>
      <c r="E3" s="19" t="s">
        <v>47</v>
      </c>
      <c r="F3" s="19" t="s">
        <v>48</v>
      </c>
      <c r="G3" s="19" t="s">
        <v>49</v>
      </c>
      <c r="H3" s="19" t="s">
        <v>50</v>
      </c>
      <c r="I3" s="19" t="s">
        <v>51</v>
      </c>
      <c r="J3" s="19" t="s">
        <v>52</v>
      </c>
      <c r="K3" s="19" t="s">
        <v>53</v>
      </c>
      <c r="L3" s="19" t="s">
        <v>54</v>
      </c>
      <c r="M3" s="19" t="s">
        <v>55</v>
      </c>
      <c r="N3" s="19" t="s">
        <v>56</v>
      </c>
      <c r="O3" s="19" t="s">
        <v>57</v>
      </c>
      <c r="P3" s="19" t="s">
        <v>55</v>
      </c>
    </row>
    <row r="4" spans="1:16" ht="21" x14ac:dyDescent="0.35">
      <c r="A4" s="21"/>
    </row>
    <row r="5" spans="1:16" ht="21" x14ac:dyDescent="0.35">
      <c r="A5" s="21"/>
    </row>
    <row r="6" spans="1:16" ht="75" x14ac:dyDescent="0.25">
      <c r="A6" s="22" t="s">
        <v>58</v>
      </c>
      <c r="B6" s="19" t="s">
        <v>44</v>
      </c>
      <c r="C6" s="19" t="s">
        <v>45</v>
      </c>
      <c r="D6" s="19" t="s">
        <v>46</v>
      </c>
      <c r="E6" s="19" t="s">
        <v>48</v>
      </c>
      <c r="F6" s="19" t="s">
        <v>49</v>
      </c>
      <c r="G6" s="19" t="s">
        <v>50</v>
      </c>
      <c r="H6" s="19" t="s">
        <v>51</v>
      </c>
      <c r="I6" s="19" t="s">
        <v>52</v>
      </c>
      <c r="J6" s="19" t="s">
        <v>53</v>
      </c>
      <c r="K6" s="19" t="s">
        <v>54</v>
      </c>
      <c r="L6" s="19" t="s">
        <v>55</v>
      </c>
      <c r="M6" s="19" t="s">
        <v>56</v>
      </c>
      <c r="N6" s="19" t="s">
        <v>57</v>
      </c>
      <c r="O6" s="19" t="s">
        <v>55</v>
      </c>
    </row>
    <row r="7" spans="1:16" ht="21" x14ac:dyDescent="0.35">
      <c r="A7" s="21"/>
    </row>
    <row r="8" spans="1:16" ht="21" x14ac:dyDescent="0.35">
      <c r="A8" s="21"/>
    </row>
    <row r="9" spans="1:16" ht="90" x14ac:dyDescent="0.25">
      <c r="A9" s="18" t="s">
        <v>59</v>
      </c>
      <c r="B9" s="19" t="s">
        <v>60</v>
      </c>
      <c r="C9" s="19" t="s">
        <v>49</v>
      </c>
      <c r="D9" s="19" t="s">
        <v>51</v>
      </c>
      <c r="E9" s="19" t="s">
        <v>53</v>
      </c>
      <c r="F9" s="19" t="s">
        <v>52</v>
      </c>
      <c r="G9" s="19" t="s">
        <v>61</v>
      </c>
      <c r="H9" s="19" t="s">
        <v>55</v>
      </c>
      <c r="L9" s="2">
        <v>80</v>
      </c>
      <c r="M9" s="2">
        <v>78</v>
      </c>
      <c r="N9" s="37">
        <f>(L9-M9)/M9</f>
        <v>2.564102564102564E-2</v>
      </c>
    </row>
    <row r="10" spans="1:16" ht="30.75" customHeight="1" x14ac:dyDescent="0.25">
      <c r="L10" s="2">
        <v>82</v>
      </c>
      <c r="M10" s="2">
        <v>78</v>
      </c>
      <c r="N10" s="37">
        <f>(L10-M10)/M10</f>
        <v>5.128205128205128E-2</v>
      </c>
    </row>
    <row r="11" spans="1:16" ht="30.75" customHeight="1" x14ac:dyDescent="0.25">
      <c r="L11" s="2">
        <v>80</v>
      </c>
      <c r="M11" s="2">
        <v>75</v>
      </c>
      <c r="N11" s="37">
        <f t="shared" ref="N11:N12" si="0">(L11-M11)/M11</f>
        <v>6.6666666666666666E-2</v>
      </c>
    </row>
    <row r="12" spans="1:16" ht="36" customHeight="1" x14ac:dyDescent="0.25">
      <c r="L12" s="2">
        <v>81</v>
      </c>
      <c r="M12" s="2">
        <v>75</v>
      </c>
      <c r="N12" s="37">
        <f t="shared" si="0"/>
        <v>0.08</v>
      </c>
    </row>
    <row r="13" spans="1:16" ht="24" customHeight="1" x14ac:dyDescent="0.25">
      <c r="L13" s="2">
        <v>82</v>
      </c>
      <c r="M13" s="2">
        <v>75</v>
      </c>
      <c r="N13" s="37">
        <f t="shared" ref="N13" si="1">(L13-M13)/M13</f>
        <v>9.3333333333333338E-2</v>
      </c>
    </row>
  </sheetData>
  <mergeCells count="1">
    <mergeCell ref="A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ТЗ</vt:lpstr>
      <vt:lpstr>Пункт 1</vt:lpstr>
      <vt:lpstr>Пример отчёта по LFL</vt:lpstr>
      <vt:lpstr>Прим. отчёта по LFL с тов.груп.</vt:lpstr>
      <vt:lpstr>Пункт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Smirnov_S</dc:creator>
  <cp:lastModifiedBy>Smirnov_S</cp:lastModifiedBy>
  <cp:lastPrinted>2020-09-29T07:29:48Z</cp:lastPrinted>
  <dcterms:created xsi:type="dcterms:W3CDTF">2020-05-21T07:53:55Z</dcterms:created>
  <dcterms:modified xsi:type="dcterms:W3CDTF">2020-09-30T09:46:56Z</dcterms:modified>
</cp:coreProperties>
</file>