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Отчет" sheetId="1" r:id="rId1"/>
    <sheet name="Документ" sheetId="2" r:id="rId2"/>
    <sheet name="Пример" sheetId="3" r:id="rId3"/>
  </sheets>
  <calcPr calcId="152511"/>
</workbook>
</file>

<file path=xl/calcChain.xml><?xml version="1.0" encoding="utf-8"?>
<calcChain xmlns="http://schemas.openxmlformats.org/spreadsheetml/2006/main">
  <c r="G24" i="1" l="1"/>
  <c r="G18" i="1"/>
  <c r="B18" i="1"/>
  <c r="J20" i="3"/>
  <c r="E21" i="2"/>
  <c r="D21" i="2"/>
  <c r="I11" i="1" l="1"/>
  <c r="I7" i="1"/>
  <c r="I8" i="1" l="1"/>
  <c r="I9" i="1"/>
  <c r="I10" i="1"/>
  <c r="I12" i="1"/>
  <c r="I13" i="1"/>
  <c r="I6" i="1"/>
  <c r="D8" i="2"/>
  <c r="D9" i="2"/>
  <c r="D10" i="2"/>
  <c r="B11" i="2" l="1"/>
  <c r="D11" i="2" l="1"/>
  <c r="G36" i="1" l="1"/>
  <c r="J36" i="1"/>
  <c r="G14" i="1" l="1"/>
  <c r="F14" i="1"/>
  <c r="J9" i="1" l="1"/>
  <c r="J6" i="1"/>
  <c r="J7" i="1"/>
  <c r="I14" i="1" l="1"/>
  <c r="J8" i="1"/>
  <c r="J14" i="1" s="1"/>
  <c r="B30" i="1" l="1"/>
  <c r="J18" i="1"/>
  <c r="B24" i="1"/>
  <c r="D30" i="1" l="1"/>
  <c r="G30" i="1"/>
  <c r="J30" i="1" s="1"/>
  <c r="J24" i="1"/>
</calcChain>
</file>

<file path=xl/sharedStrings.xml><?xml version="1.0" encoding="utf-8"?>
<sst xmlns="http://schemas.openxmlformats.org/spreadsheetml/2006/main" count="168" uniqueCount="113">
  <si>
    <t>Менеджер</t>
  </si>
  <si>
    <t>Заказы</t>
  </si>
  <si>
    <t>Сумма заказа</t>
  </si>
  <si>
    <t>Бонус начисленный</t>
  </si>
  <si>
    <t>бонус к выплате</t>
  </si>
  <si>
    <t>Если сумма заказа = сумме оплаты</t>
  </si>
  <si>
    <t>Оклад</t>
  </si>
  <si>
    <t>Бонус к выплате</t>
  </si>
  <si>
    <t>Заказ клиента 55 от 01.12.2020</t>
  </si>
  <si>
    <t>Заказ клиента 56 от 02.12.2020</t>
  </si>
  <si>
    <t>Заказ клиента 10  от 02.11.2020</t>
  </si>
  <si>
    <t>Заказ клиента 40 от 10.11.2020</t>
  </si>
  <si>
    <t>Заказ клиента 30 от 01.11.2020</t>
  </si>
  <si>
    <t>Заказ клиента 35 от 01.09.2020</t>
  </si>
  <si>
    <t>Заказ клиента 20 от 01.08.2020</t>
  </si>
  <si>
    <t>Заказ клиента 10 от 01.12.2020</t>
  </si>
  <si>
    <t>Месяц</t>
  </si>
  <si>
    <t>Оплачено по заказу</t>
  </si>
  <si>
    <t>Заказы менеджера из документа начисления</t>
  </si>
  <si>
    <t>Итого</t>
  </si>
  <si>
    <t>Контрагент</t>
  </si>
  <si>
    <t>Ромашка ООО</t>
  </si>
  <si>
    <t>Рога и копыта</t>
  </si>
  <si>
    <t>Зенит</t>
  </si>
  <si>
    <t>ИП Иванов</t>
  </si>
  <si>
    <t>Бонус руководителя</t>
  </si>
  <si>
    <t>Офиц оплата</t>
  </si>
  <si>
    <t>ИТОГО к ВЫПЛАТЕ</t>
  </si>
  <si>
    <t>Иванов Дмитрий Сергеевич</t>
  </si>
  <si>
    <t>Это если только проценты</t>
  </si>
  <si>
    <t xml:space="preserve">Если оклад и проценты </t>
  </si>
  <si>
    <t>Иванов</t>
  </si>
  <si>
    <t>Нигматова</t>
  </si>
  <si>
    <t xml:space="preserve">Если руководитель </t>
  </si>
  <si>
    <t>Шерстюков</t>
  </si>
  <si>
    <t xml:space="preserve">Если только оклад </t>
  </si>
  <si>
    <t>Смирнов</t>
  </si>
  <si>
    <t>Сотрудник</t>
  </si>
  <si>
    <t xml:space="preserve">Заполнить </t>
  </si>
  <si>
    <t>Заказ клиента</t>
  </si>
  <si>
    <t>Бонус начислено</t>
  </si>
  <si>
    <t>Офиц.выплата</t>
  </si>
  <si>
    <t>Итого к выплате</t>
  </si>
  <si>
    <t>Заказ клиента №1 от 18.01</t>
  </si>
  <si>
    <t>Заказ клиента №2 от 14.02</t>
  </si>
  <si>
    <t>Заказ клиента №4 от 18.02</t>
  </si>
  <si>
    <t>Автор</t>
  </si>
  <si>
    <t xml:space="preserve">Комментарий </t>
  </si>
  <si>
    <t>Подвал</t>
  </si>
  <si>
    <t>Шапка</t>
  </si>
  <si>
    <t xml:space="preserve">Табличная часть </t>
  </si>
  <si>
    <t>1. Выбрали период</t>
  </si>
  <si>
    <t>2. Выбрали сотрудника</t>
  </si>
  <si>
    <t>3. Нажали кнопку Заполнить</t>
  </si>
  <si>
    <t>которые раньше не участвовали в документах начисления</t>
  </si>
  <si>
    <t>Итого по заказам</t>
  </si>
  <si>
    <t>4. В табличную часть попали все полностью оплаченные заказы</t>
  </si>
  <si>
    <t>5. Оклад - заполняется Окладом из справочника Сотрудники, если пусто</t>
  </si>
  <si>
    <t>то ничем не заполняется</t>
  </si>
  <si>
    <t>6. Бонус руководителя - заполняется если в справочнике Сотрудники стоит</t>
  </si>
  <si>
    <t>флажок "Руководитель группы". Бонус руководителя считается как Сумма "Итого по заказам. Столбец Бонус начислено" всех менеджеров, которые указаны в справочнике Сотрудники в Табличной части http://prntscr.com/101m3db</t>
  </si>
  <si>
    <t>7. Офиц.выплата - заполняется, когда у Сотрудника стоит флажок "Вычитать</t>
  </si>
  <si>
    <t>оклад из бонуса" нужно, чтобы эта часть вычиталась из начисленного бонуса</t>
  </si>
  <si>
    <t>http://prntscr.com/101m4fh</t>
  </si>
  <si>
    <t>8. Бонус к выплате = Итого по заказам</t>
  </si>
  <si>
    <t>Фильтр</t>
  </si>
  <si>
    <t>ОПЛАЧЕНО менеджеру</t>
  </si>
  <si>
    <t>Задолженность перед менеджером</t>
  </si>
  <si>
    <t>Валовая прибыль</t>
  </si>
  <si>
    <t xml:space="preserve">Валовая прибыль </t>
  </si>
  <si>
    <t>В документ будет попадать валова я прибыль (как в отчете валовая прибыль) и считаться процент из нее. Если заказ один раз задействован в документе расчета зарплаты, то в другие периоды он не попадет</t>
  </si>
  <si>
    <t xml:space="preserve">Если заказ попал в документ расчета запрлаты по ошибке, и потом был удален, то также из заказа удаляется отметка, что по этому заказу был начислен бонус менеджеру  и этот заказ потом попадет в следующей отчет. </t>
  </si>
  <si>
    <t xml:space="preserve">Корректировки в отчет не попадают . В отчет попадают все оплаченные (из документа расчета зарплаты) - по ним заполняется бонус к выплате, далее попадают заказы отгруженные или частично отгруженные (как в отчете по валовой)- по ним бонус начисленный . Проценты (бонусы)  считаются от валовой прибыли (Из внешнего отчета валовой прибыли). </t>
  </si>
  <si>
    <t>В документе будет отбор по периоду (месяц) и по дате оплаты. Например, месяц ставим февраль, дата оплаты 25 марта. Попадут в документе все заказы, на которые еще не был выплачен бонус</t>
  </si>
  <si>
    <t xml:space="preserve">до 28 февраля и которые оплачены до 25 марта. </t>
  </si>
  <si>
    <t>Примеры:</t>
  </si>
  <si>
    <t>Дата заказа</t>
  </si>
  <si>
    <t>Дата оплаты</t>
  </si>
  <si>
    <t>Результат</t>
  </si>
  <si>
    <t>Месяц отбора</t>
  </si>
  <si>
    <t>Дата оплаты (отбор)</t>
  </si>
  <si>
    <t>Февраль</t>
  </si>
  <si>
    <t>25 марта</t>
  </si>
  <si>
    <t xml:space="preserve">1 апреля </t>
  </si>
  <si>
    <t>26 марта</t>
  </si>
  <si>
    <t xml:space="preserve">Не попадет </t>
  </si>
  <si>
    <t xml:space="preserve">25 марта </t>
  </si>
  <si>
    <t>1 марта</t>
  </si>
  <si>
    <t>20 марта</t>
  </si>
  <si>
    <t>20 февраля</t>
  </si>
  <si>
    <t>30 марта</t>
  </si>
  <si>
    <t>1 декабря</t>
  </si>
  <si>
    <t>15 февраля</t>
  </si>
  <si>
    <t>Попадет</t>
  </si>
  <si>
    <t>24 марта</t>
  </si>
  <si>
    <t xml:space="preserve">Не попадет, так как оплата позднее отбора </t>
  </si>
  <si>
    <t xml:space="preserve">Дата заказа не соотвествует отбору (до 28 февраля) </t>
  </si>
  <si>
    <t xml:space="preserve">Оплачен заказ поздее чем заявленная дата оплаты </t>
  </si>
  <si>
    <t>И дата заказа и дата оплаты попали в отбор</t>
  </si>
  <si>
    <t>Пояснения</t>
  </si>
  <si>
    <t xml:space="preserve">Должны попасть все заказы у которых сумма заказа не равно сумме оплаты и которые отгружены полностью или частично </t>
  </si>
  <si>
    <t>Тип двжиения</t>
  </si>
  <si>
    <t>Период</t>
  </si>
  <si>
    <t>Регистратор</t>
  </si>
  <si>
    <t>Документ начисления</t>
  </si>
  <si>
    <t>Бонус руков.</t>
  </si>
  <si>
    <t>Оф.выплата</t>
  </si>
  <si>
    <t>Приход</t>
  </si>
  <si>
    <t>Расход</t>
  </si>
  <si>
    <t>Начисление зарплаты № 1 от 01.03.2021</t>
  </si>
  <si>
    <t>Березкин</t>
  </si>
  <si>
    <t>Расход из кассы №21 от 04.03.2021</t>
  </si>
  <si>
    <t>Списание безналичных ДС от 12.03.2021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</si>
</sst>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45">
    <xf numFmtId="0" fontId="0" fillId="0" borderId="0" xfId="0"/>
    <xf numFmtId="0" fontId="0" fillId="0" borderId="0" xfId="0" applyAlignment="1">
      <alignment horizontal="center"/>
    </xf>
    <xf numFmtId="14" fontId="0" fillId="0" borderId="0" xfId="0" applyNumberFormat="1"/>
    <xf numFmtId="0" fontId="2" fillId="0" borderId="0" xfId="0" applyFont="1"/>
    <xf numFmtId="0" fontId="3" fillId="0" borderId="0" xfId="0" applyFont="1"/>
    <xf numFmtId="0" fontId="0" fillId="2" borderId="0" xfId="0" applyFill="1"/>
    <xf numFmtId="0" fontId="0" fillId="3" borderId="0" xfId="0" applyFill="1"/>
    <xf numFmtId="0" fontId="0" fillId="4" borderId="0" xfId="0" applyFill="1"/>
    <xf numFmtId="0" fontId="3" fillId="4" borderId="0" xfId="0" applyFont="1" applyFill="1"/>
    <xf numFmtId="0" fontId="3" fillId="4" borderId="1" xfId="0" applyFont="1" applyFill="1" applyBorder="1"/>
    <xf numFmtId="0" fontId="0" fillId="4" borderId="1" xfId="0" applyFill="1" applyBorder="1"/>
    <xf numFmtId="0" fontId="3" fillId="3" borderId="1" xfId="0" applyFont="1" applyFill="1" applyBorder="1"/>
    <xf numFmtId="0" fontId="0" fillId="3" borderId="1" xfId="0" applyFill="1" applyBorder="1"/>
    <xf numFmtId="0" fontId="3" fillId="2" borderId="1" xfId="0" applyFont="1" applyFill="1" applyBorder="1"/>
    <xf numFmtId="0" fontId="0" fillId="3" borderId="0" xfId="0" applyFill="1" applyBorder="1"/>
    <xf numFmtId="0" fontId="0" fillId="2" borderId="0" xfId="0" applyFill="1" applyBorder="1"/>
    <xf numFmtId="0" fontId="0" fillId="0" borderId="0" xfId="0" applyFill="1" applyBorder="1"/>
    <xf numFmtId="0" fontId="1" fillId="0" borderId="0" xfId="0" applyFont="1" applyFill="1" applyBorder="1"/>
    <xf numFmtId="0" fontId="2" fillId="3" borderId="1" xfId="0" applyFont="1" applyFill="1" applyBorder="1"/>
    <xf numFmtId="0" fontId="4" fillId="5" borderId="1" xfId="0" applyFont="1" applyFill="1" applyBorder="1"/>
    <xf numFmtId="17" fontId="0" fillId="2" borderId="1" xfId="0" applyNumberFormat="1" applyFill="1" applyBorder="1"/>
    <xf numFmtId="0" fontId="0" fillId="2" borderId="1" xfId="0" applyFill="1" applyBorder="1"/>
    <xf numFmtId="0" fontId="1" fillId="0" borderId="0" xfId="0" applyFont="1"/>
    <xf numFmtId="0" fontId="1" fillId="0" borderId="2" xfId="0" applyFont="1" applyFill="1" applyBorder="1"/>
    <xf numFmtId="0" fontId="5" fillId="0" borderId="0" xfId="1"/>
    <xf numFmtId="0" fontId="3" fillId="0" borderId="1" xfId="0" applyFont="1" applyBorder="1" applyAlignment="1">
      <alignment horizontal="left"/>
    </xf>
    <xf numFmtId="0" fontId="3" fillId="0" borderId="1" xfId="0" applyFont="1" applyBorder="1"/>
    <xf numFmtId="0" fontId="3" fillId="0" borderId="1" xfId="0" applyFont="1" applyBorder="1" applyAlignment="1">
      <alignment wrapText="1"/>
    </xf>
    <xf numFmtId="0" fontId="0" fillId="0" borderId="1" xfId="0" applyBorder="1"/>
    <xf numFmtId="0" fontId="0" fillId="0" borderId="0" xfId="0" applyAlignment="1"/>
    <xf numFmtId="0" fontId="0" fillId="0" borderId="1" xfId="0" applyBorder="1" applyAlignment="1">
      <alignment horizontal="left"/>
    </xf>
    <xf numFmtId="0" fontId="3" fillId="0" borderId="1" xfId="0" applyFont="1" applyBorder="1" applyAlignment="1">
      <alignment horizontal="center" vertical="center"/>
    </xf>
    <xf numFmtId="17" fontId="0" fillId="2" borderId="0" xfId="0" applyNumberFormat="1" applyFill="1" applyBorder="1"/>
    <xf numFmtId="0" fontId="0" fillId="0" borderId="0" xfId="0" applyFill="1"/>
    <xf numFmtId="0" fontId="3" fillId="0" borderId="0" xfId="0" applyFont="1" applyFill="1"/>
    <xf numFmtId="17" fontId="0" fillId="0" borderId="0" xfId="0" applyNumberForma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1" xfId="0" applyBorder="1" applyAlignment="1">
      <alignment horizontal="left"/>
    </xf>
    <xf numFmtId="0" fontId="3" fillId="0" borderId="1" xfId="0" applyFont="1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0" xfId="0" applyAlignment="1">
      <alignment horizontal="left" wrapText="1"/>
    </xf>
    <xf numFmtId="0" fontId="0" fillId="0" borderId="0" xfId="0" applyAlignment="1">
      <alignment wrapText="1"/>
    </xf>
    <xf numFmtId="22" fontId="0" fillId="0" borderId="0" xfId="0" applyNumberFormat="1" applyAlignment="1">
      <alignment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prntscr.com/101m4fh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tabSelected="1" topLeftCell="A3" workbookViewId="0">
      <selection activeCell="G24" sqref="G24"/>
    </sheetView>
  </sheetViews>
  <sheetFormatPr defaultRowHeight="15" x14ac:dyDescent="0.25"/>
  <cols>
    <col min="1" max="1" width="14" customWidth="1"/>
    <col min="2" max="2" width="9.28515625" customWidth="1"/>
    <col min="3" max="3" width="11.28515625" customWidth="1"/>
    <col min="4" max="4" width="12.7109375" customWidth="1"/>
    <col min="5" max="5" width="13.85546875" customWidth="1"/>
    <col min="6" max="6" width="13.28515625" bestFit="1" customWidth="1"/>
    <col min="7" max="8" width="19.5703125" customWidth="1"/>
    <col min="9" max="9" width="19.28515625" bestFit="1" customWidth="1"/>
    <col min="10" max="10" width="18.42578125" customWidth="1"/>
    <col min="11" max="11" width="11.5703125" customWidth="1"/>
  </cols>
  <sheetData>
    <row r="1" spans="1:12" x14ac:dyDescent="0.25">
      <c r="B1" t="s">
        <v>65</v>
      </c>
    </row>
    <row r="2" spans="1:12" x14ac:dyDescent="0.25">
      <c r="B2" s="4" t="s">
        <v>16</v>
      </c>
      <c r="C2" s="2">
        <v>44255</v>
      </c>
    </row>
    <row r="3" spans="1:12" x14ac:dyDescent="0.25">
      <c r="B3" s="4" t="s">
        <v>0</v>
      </c>
    </row>
    <row r="4" spans="1:12" x14ac:dyDescent="0.25">
      <c r="B4" t="s">
        <v>28</v>
      </c>
      <c r="J4" t="s">
        <v>5</v>
      </c>
    </row>
    <row r="5" spans="1:12" ht="34.5" customHeight="1" x14ac:dyDescent="0.25">
      <c r="B5" s="40" t="s">
        <v>1</v>
      </c>
      <c r="C5" s="40"/>
      <c r="D5" s="40"/>
      <c r="E5" s="25" t="s">
        <v>20</v>
      </c>
      <c r="F5" s="26" t="s">
        <v>2</v>
      </c>
      <c r="G5" s="27" t="s">
        <v>17</v>
      </c>
      <c r="H5" s="27" t="s">
        <v>69</v>
      </c>
      <c r="I5" s="26" t="s">
        <v>3</v>
      </c>
      <c r="J5" s="26" t="s">
        <v>4</v>
      </c>
    </row>
    <row r="6" spans="1:12" x14ac:dyDescent="0.25">
      <c r="A6" s="38" t="s">
        <v>18</v>
      </c>
      <c r="B6" s="39" t="s">
        <v>8</v>
      </c>
      <c r="C6" s="39"/>
      <c r="D6" s="39"/>
      <c r="E6" s="30" t="s">
        <v>21</v>
      </c>
      <c r="F6" s="28">
        <v>200000</v>
      </c>
      <c r="G6" s="28">
        <v>200000</v>
      </c>
      <c r="H6" s="28">
        <v>30000</v>
      </c>
      <c r="I6" s="28">
        <f>H6*0.2</f>
        <v>6000</v>
      </c>
      <c r="J6" s="28">
        <f>I6</f>
        <v>6000</v>
      </c>
    </row>
    <row r="7" spans="1:12" ht="21" customHeight="1" x14ac:dyDescent="0.25">
      <c r="A7" s="38"/>
      <c r="B7" s="39" t="s">
        <v>9</v>
      </c>
      <c r="C7" s="39"/>
      <c r="D7" s="39"/>
      <c r="E7" s="30" t="s">
        <v>22</v>
      </c>
      <c r="F7" s="28">
        <v>300000</v>
      </c>
      <c r="G7" s="28">
        <v>300000</v>
      </c>
      <c r="H7" s="28">
        <v>50000</v>
      </c>
      <c r="I7" s="28">
        <f>H7*0.2</f>
        <v>10000</v>
      </c>
      <c r="J7" s="28">
        <f>I7</f>
        <v>10000</v>
      </c>
    </row>
    <row r="8" spans="1:12" x14ac:dyDescent="0.25">
      <c r="A8" s="38"/>
      <c r="B8" s="39" t="s">
        <v>10</v>
      </c>
      <c r="C8" s="39"/>
      <c r="D8" s="39"/>
      <c r="E8" s="30" t="s">
        <v>23</v>
      </c>
      <c r="F8" s="28">
        <v>40000</v>
      </c>
      <c r="G8" s="28">
        <v>40000</v>
      </c>
      <c r="H8" s="28">
        <v>3000</v>
      </c>
      <c r="I8" s="28">
        <f t="shared" ref="I8:I13" si="0">H8*0.2</f>
        <v>600</v>
      </c>
      <c r="J8" s="28">
        <f>I8</f>
        <v>600</v>
      </c>
    </row>
    <row r="9" spans="1:12" ht="20.25" customHeight="1" x14ac:dyDescent="0.25">
      <c r="A9" s="38"/>
      <c r="B9" s="39" t="s">
        <v>11</v>
      </c>
      <c r="C9" s="39"/>
      <c r="D9" s="39"/>
      <c r="E9" s="30" t="s">
        <v>24</v>
      </c>
      <c r="F9" s="28">
        <v>80000</v>
      </c>
      <c r="G9" s="28">
        <v>80000</v>
      </c>
      <c r="H9" s="28">
        <v>10000</v>
      </c>
      <c r="I9" s="28">
        <f t="shared" si="0"/>
        <v>2000</v>
      </c>
      <c r="J9" s="28">
        <f>I9</f>
        <v>2000</v>
      </c>
    </row>
    <row r="10" spans="1:12" ht="21.75" customHeight="1" x14ac:dyDescent="0.25">
      <c r="A10" s="38" t="s">
        <v>100</v>
      </c>
      <c r="B10" s="39" t="s">
        <v>12</v>
      </c>
      <c r="C10" s="39"/>
      <c r="D10" s="39"/>
      <c r="E10" s="30" t="s">
        <v>24</v>
      </c>
      <c r="F10" s="28">
        <v>50000</v>
      </c>
      <c r="G10" s="28"/>
      <c r="H10" s="28">
        <v>10000</v>
      </c>
      <c r="I10" s="28">
        <f t="shared" si="0"/>
        <v>2000</v>
      </c>
      <c r="J10" s="28"/>
    </row>
    <row r="11" spans="1:12" ht="24" customHeight="1" x14ac:dyDescent="0.25">
      <c r="A11" s="38"/>
      <c r="B11" s="39" t="s">
        <v>13</v>
      </c>
      <c r="C11" s="39"/>
      <c r="D11" s="39"/>
      <c r="E11" s="30" t="s">
        <v>24</v>
      </c>
      <c r="F11" s="28">
        <v>60000</v>
      </c>
      <c r="G11" s="28">
        <v>10000</v>
      </c>
      <c r="H11" s="28">
        <v>50000</v>
      </c>
      <c r="I11" s="28">
        <f>H11*0.2</f>
        <v>10000</v>
      </c>
      <c r="J11" s="28"/>
    </row>
    <row r="12" spans="1:12" ht="26.25" customHeight="1" x14ac:dyDescent="0.25">
      <c r="A12" s="38"/>
      <c r="B12" s="39" t="s">
        <v>14</v>
      </c>
      <c r="C12" s="39"/>
      <c r="D12" s="39"/>
      <c r="E12" s="30" t="s">
        <v>24</v>
      </c>
      <c r="F12" s="28">
        <v>70000</v>
      </c>
      <c r="G12" s="28">
        <v>5000</v>
      </c>
      <c r="H12" s="28">
        <v>10000</v>
      </c>
      <c r="I12" s="28">
        <f t="shared" si="0"/>
        <v>2000</v>
      </c>
      <c r="J12" s="28"/>
    </row>
    <row r="13" spans="1:12" ht="72.75" customHeight="1" x14ac:dyDescent="0.25">
      <c r="A13" s="38"/>
      <c r="B13" s="39" t="s">
        <v>15</v>
      </c>
      <c r="C13" s="39"/>
      <c r="D13" s="39"/>
      <c r="E13" s="30" t="s">
        <v>24</v>
      </c>
      <c r="F13" s="28">
        <v>100000</v>
      </c>
      <c r="G13" s="28">
        <v>90000</v>
      </c>
      <c r="H13" s="28">
        <v>120000</v>
      </c>
      <c r="I13" s="28">
        <f t="shared" si="0"/>
        <v>24000</v>
      </c>
      <c r="J13" s="28"/>
    </row>
    <row r="14" spans="1:12" ht="18.75" x14ac:dyDescent="0.3">
      <c r="A14" s="29"/>
      <c r="B14" s="39" t="s">
        <v>19</v>
      </c>
      <c r="C14" s="39"/>
      <c r="D14" s="39"/>
      <c r="E14" s="1"/>
      <c r="F14" s="3">
        <f>SUM(F6:F13)</f>
        <v>900000</v>
      </c>
      <c r="G14" s="3">
        <f>SUM(G6:G13)</f>
        <v>725000</v>
      </c>
      <c r="H14" s="3"/>
      <c r="I14" s="3">
        <f>SUM(I6:I13)</f>
        <v>56600</v>
      </c>
      <c r="J14" s="3">
        <f>SUM(J6:J13)</f>
        <v>18600</v>
      </c>
    </row>
    <row r="15" spans="1:12" x14ac:dyDescent="0.25">
      <c r="A15" s="5" t="s">
        <v>31</v>
      </c>
    </row>
    <row r="16" spans="1:12" x14ac:dyDescent="0.25">
      <c r="A16" s="36" t="s">
        <v>6</v>
      </c>
      <c r="B16" s="36" t="s">
        <v>7</v>
      </c>
      <c r="C16" s="36"/>
      <c r="D16" s="36" t="s">
        <v>25</v>
      </c>
      <c r="E16" s="36"/>
      <c r="F16" s="36" t="s">
        <v>26</v>
      </c>
      <c r="G16" s="36" t="s">
        <v>27</v>
      </c>
      <c r="H16" s="31"/>
      <c r="I16" s="37" t="s">
        <v>66</v>
      </c>
      <c r="J16" s="37" t="s">
        <v>67</v>
      </c>
      <c r="L16" t="s">
        <v>29</v>
      </c>
    </row>
    <row r="17" spans="1:12" ht="31.5" customHeight="1" x14ac:dyDescent="0.25">
      <c r="A17" s="36"/>
      <c r="B17" s="36"/>
      <c r="C17" s="36"/>
      <c r="D17" s="36"/>
      <c r="E17" s="36"/>
      <c r="F17" s="36"/>
      <c r="G17" s="36"/>
      <c r="H17" s="31"/>
      <c r="I17" s="37"/>
      <c r="J17" s="37"/>
    </row>
    <row r="18" spans="1:12" x14ac:dyDescent="0.25">
      <c r="A18" s="28"/>
      <c r="B18" s="41">
        <f>J14</f>
        <v>18600</v>
      </c>
      <c r="C18" s="41"/>
      <c r="D18" s="41"/>
      <c r="E18" s="41"/>
      <c r="F18" s="28"/>
      <c r="G18" s="28">
        <f>B18</f>
        <v>18600</v>
      </c>
      <c r="H18" s="28"/>
      <c r="I18" s="28">
        <v>100000</v>
      </c>
      <c r="J18" s="28">
        <f>G18-I18</f>
        <v>-81400</v>
      </c>
    </row>
    <row r="21" spans="1:12" x14ac:dyDescent="0.25">
      <c r="A21" s="5" t="s">
        <v>32</v>
      </c>
    </row>
    <row r="22" spans="1:12" ht="15" customHeight="1" x14ac:dyDescent="0.25">
      <c r="A22" s="36" t="s">
        <v>6</v>
      </c>
      <c r="B22" s="36" t="s">
        <v>7</v>
      </c>
      <c r="C22" s="36"/>
      <c r="D22" s="36" t="s">
        <v>25</v>
      </c>
      <c r="E22" s="36"/>
      <c r="F22" s="36" t="s">
        <v>26</v>
      </c>
      <c r="G22" s="36" t="s">
        <v>27</v>
      </c>
      <c r="H22" s="31"/>
      <c r="I22" s="37" t="s">
        <v>66</v>
      </c>
      <c r="J22" s="37" t="s">
        <v>67</v>
      </c>
      <c r="L22" t="s">
        <v>30</v>
      </c>
    </row>
    <row r="23" spans="1:12" ht="37.5" customHeight="1" x14ac:dyDescent="0.25">
      <c r="A23" s="36"/>
      <c r="B23" s="36"/>
      <c r="C23" s="36"/>
      <c r="D23" s="36"/>
      <c r="E23" s="36"/>
      <c r="F23" s="36"/>
      <c r="G23" s="36"/>
      <c r="H23" s="31"/>
      <c r="I23" s="37"/>
      <c r="J23" s="37"/>
    </row>
    <row r="24" spans="1:12" x14ac:dyDescent="0.25">
      <c r="A24" s="28">
        <v>18270</v>
      </c>
      <c r="B24" s="41">
        <f>J14</f>
        <v>18600</v>
      </c>
      <c r="C24" s="41"/>
      <c r="D24" s="41"/>
      <c r="E24" s="41"/>
      <c r="F24" s="28">
        <v>18270</v>
      </c>
      <c r="G24" s="28" t="e">
        <f>B24+D24-H29F24</f>
        <v>#NAME?</v>
      </c>
      <c r="H24" s="28"/>
      <c r="I24" s="28">
        <v>100000</v>
      </c>
      <c r="J24" s="28" t="e">
        <f>G24-I24</f>
        <v>#NAME?</v>
      </c>
    </row>
    <row r="27" spans="1:12" x14ac:dyDescent="0.25">
      <c r="A27" s="5" t="s">
        <v>34</v>
      </c>
    </row>
    <row r="28" spans="1:12" x14ac:dyDescent="0.25">
      <c r="A28" s="36" t="s">
        <v>6</v>
      </c>
      <c r="B28" s="36" t="s">
        <v>7</v>
      </c>
      <c r="C28" s="36"/>
      <c r="D28" s="36" t="s">
        <v>25</v>
      </c>
      <c r="E28" s="36"/>
      <c r="F28" s="36" t="s">
        <v>26</v>
      </c>
      <c r="G28" s="36" t="s">
        <v>27</v>
      </c>
      <c r="H28" s="31"/>
      <c r="I28" s="37" t="s">
        <v>66</v>
      </c>
      <c r="J28" s="37" t="s">
        <v>67</v>
      </c>
      <c r="L28" t="s">
        <v>33</v>
      </c>
    </row>
    <row r="29" spans="1:12" ht="35.25" customHeight="1" x14ac:dyDescent="0.25">
      <c r="A29" s="36"/>
      <c r="B29" s="36"/>
      <c r="C29" s="36"/>
      <c r="D29" s="36"/>
      <c r="E29" s="36"/>
      <c r="F29" s="36"/>
      <c r="G29" s="36"/>
      <c r="H29" s="31"/>
      <c r="I29" s="37"/>
      <c r="J29" s="37"/>
    </row>
    <row r="30" spans="1:12" x14ac:dyDescent="0.25">
      <c r="A30" s="28">
        <v>18270</v>
      </c>
      <c r="B30" s="41">
        <f>J14</f>
        <v>18600</v>
      </c>
      <c r="C30" s="41"/>
      <c r="D30" s="41">
        <f>B24+B18</f>
        <v>37200</v>
      </c>
      <c r="E30" s="41"/>
      <c r="F30" s="28">
        <v>18270</v>
      </c>
      <c r="G30" s="28">
        <f>B30+D30-F30</f>
        <v>37530</v>
      </c>
      <c r="H30" s="28"/>
      <c r="I30" s="28">
        <v>100000</v>
      </c>
      <c r="J30" s="28">
        <f>G30-I30</f>
        <v>-62470</v>
      </c>
    </row>
    <row r="33" spans="1:12" x14ac:dyDescent="0.25">
      <c r="A33" s="5" t="s">
        <v>36</v>
      </c>
    </row>
    <row r="34" spans="1:12" x14ac:dyDescent="0.25">
      <c r="A34" s="36" t="s">
        <v>6</v>
      </c>
      <c r="B34" s="36" t="s">
        <v>7</v>
      </c>
      <c r="C34" s="36"/>
      <c r="D34" s="36" t="s">
        <v>25</v>
      </c>
      <c r="E34" s="36"/>
      <c r="F34" s="36" t="s">
        <v>26</v>
      </c>
      <c r="G34" s="36" t="s">
        <v>27</v>
      </c>
      <c r="H34" s="31"/>
      <c r="I34" s="37" t="s">
        <v>66</v>
      </c>
      <c r="J34" s="37" t="s">
        <v>67</v>
      </c>
      <c r="L34" t="s">
        <v>35</v>
      </c>
    </row>
    <row r="35" spans="1:12" ht="27.75" customHeight="1" x14ac:dyDescent="0.25">
      <c r="A35" s="36"/>
      <c r="B35" s="36"/>
      <c r="C35" s="36"/>
      <c r="D35" s="36"/>
      <c r="E35" s="36"/>
      <c r="F35" s="36"/>
      <c r="G35" s="36"/>
      <c r="H35" s="31"/>
      <c r="I35" s="37"/>
      <c r="J35" s="37"/>
    </row>
    <row r="36" spans="1:12" x14ac:dyDescent="0.25">
      <c r="A36" s="28">
        <v>50000</v>
      </c>
      <c r="B36" s="41"/>
      <c r="C36" s="41"/>
      <c r="D36" s="41"/>
      <c r="E36" s="41"/>
      <c r="F36" s="28"/>
      <c r="G36" s="28">
        <f>A36</f>
        <v>50000</v>
      </c>
      <c r="H36" s="28"/>
      <c r="I36" s="28">
        <v>10000</v>
      </c>
      <c r="J36" s="28">
        <f>G36-I36</f>
        <v>40000</v>
      </c>
    </row>
  </sheetData>
  <mergeCells count="48">
    <mergeCell ref="B36:C36"/>
    <mergeCell ref="D36:E36"/>
    <mergeCell ref="I28:I29"/>
    <mergeCell ref="J28:J29"/>
    <mergeCell ref="B30:C30"/>
    <mergeCell ref="D30:E30"/>
    <mergeCell ref="I34:I35"/>
    <mergeCell ref="J34:J35"/>
    <mergeCell ref="A34:A35"/>
    <mergeCell ref="B34:C35"/>
    <mergeCell ref="D34:E35"/>
    <mergeCell ref="F34:F35"/>
    <mergeCell ref="G34:G35"/>
    <mergeCell ref="A28:A29"/>
    <mergeCell ref="B28:C29"/>
    <mergeCell ref="D28:E29"/>
    <mergeCell ref="F28:F29"/>
    <mergeCell ref="G28:G29"/>
    <mergeCell ref="F22:F23"/>
    <mergeCell ref="G22:G23"/>
    <mergeCell ref="I22:I23"/>
    <mergeCell ref="J22:J23"/>
    <mergeCell ref="B24:C24"/>
    <mergeCell ref="D24:E24"/>
    <mergeCell ref="B5:D5"/>
    <mergeCell ref="B7:D7"/>
    <mergeCell ref="A22:A23"/>
    <mergeCell ref="B22:C23"/>
    <mergeCell ref="D22:E23"/>
    <mergeCell ref="B8:D8"/>
    <mergeCell ref="B9:D9"/>
    <mergeCell ref="B10:D10"/>
    <mergeCell ref="B11:D11"/>
    <mergeCell ref="B12:D12"/>
    <mergeCell ref="D18:E18"/>
    <mergeCell ref="B18:C18"/>
    <mergeCell ref="B13:D13"/>
    <mergeCell ref="B14:D14"/>
    <mergeCell ref="F16:F17"/>
    <mergeCell ref="G16:G17"/>
    <mergeCell ref="I16:I17"/>
    <mergeCell ref="J16:J17"/>
    <mergeCell ref="A6:A9"/>
    <mergeCell ref="A10:A13"/>
    <mergeCell ref="A16:A17"/>
    <mergeCell ref="B16:C17"/>
    <mergeCell ref="D16:E17"/>
    <mergeCell ref="B6:D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"/>
  <sheetViews>
    <sheetView workbookViewId="0">
      <selection activeCell="F25" sqref="F25"/>
    </sheetView>
  </sheetViews>
  <sheetFormatPr defaultRowHeight="15" x14ac:dyDescent="0.25"/>
  <cols>
    <col min="1" max="1" width="25.140625" customWidth="1"/>
    <col min="2" max="3" width="19.5703125" customWidth="1"/>
    <col min="4" max="4" width="16.140625" customWidth="1"/>
    <col min="5" max="5" width="17" customWidth="1"/>
    <col min="6" max="6" width="16.7109375" customWidth="1"/>
  </cols>
  <sheetData>
    <row r="1" spans="1:7" ht="30" customHeight="1" x14ac:dyDescent="0.25">
      <c r="A1" s="13" t="s">
        <v>16</v>
      </c>
      <c r="B1" s="20">
        <v>44228</v>
      </c>
      <c r="C1" s="32"/>
      <c r="D1" s="15"/>
      <c r="E1" s="15"/>
      <c r="F1" s="15"/>
    </row>
    <row r="2" spans="1:7" ht="18.75" x14ac:dyDescent="0.3">
      <c r="A2" s="13" t="s">
        <v>77</v>
      </c>
      <c r="B2" s="21" t="s">
        <v>82</v>
      </c>
      <c r="C2" s="15"/>
      <c r="D2" s="15"/>
      <c r="E2" s="19" t="s">
        <v>38</v>
      </c>
      <c r="F2" s="15"/>
      <c r="G2" s="16" t="s">
        <v>51</v>
      </c>
    </row>
    <row r="3" spans="1:7" x14ac:dyDescent="0.25">
      <c r="A3" s="13" t="s">
        <v>37</v>
      </c>
      <c r="B3" s="21" t="s">
        <v>32</v>
      </c>
      <c r="G3" t="s">
        <v>52</v>
      </c>
    </row>
    <row r="4" spans="1:7" x14ac:dyDescent="0.25">
      <c r="G4" t="s">
        <v>53</v>
      </c>
    </row>
    <row r="7" spans="1:7" x14ac:dyDescent="0.25">
      <c r="A7" s="11" t="s">
        <v>39</v>
      </c>
      <c r="B7" s="11" t="s">
        <v>2</v>
      </c>
      <c r="C7" s="11" t="s">
        <v>68</v>
      </c>
      <c r="D7" s="11" t="s">
        <v>40</v>
      </c>
      <c r="E7" s="14"/>
      <c r="F7" s="14"/>
      <c r="G7" s="17" t="s">
        <v>56</v>
      </c>
    </row>
    <row r="8" spans="1:7" x14ac:dyDescent="0.25">
      <c r="A8" s="12" t="s">
        <v>43</v>
      </c>
      <c r="B8" s="12">
        <v>20000</v>
      </c>
      <c r="C8" s="12">
        <v>5000</v>
      </c>
      <c r="D8" s="12">
        <f>C8*0.2</f>
        <v>1000</v>
      </c>
      <c r="E8" s="14"/>
      <c r="F8" s="14"/>
      <c r="G8" t="s">
        <v>54</v>
      </c>
    </row>
    <row r="9" spans="1:7" x14ac:dyDescent="0.25">
      <c r="A9" s="12" t="s">
        <v>44</v>
      </c>
      <c r="B9" s="12">
        <v>230000</v>
      </c>
      <c r="C9" s="12">
        <v>7000</v>
      </c>
      <c r="D9" s="12">
        <f>C9*0.2</f>
        <v>1400</v>
      </c>
      <c r="E9" s="14"/>
      <c r="F9" s="14"/>
    </row>
    <row r="10" spans="1:7" x14ac:dyDescent="0.25">
      <c r="A10" s="12" t="s">
        <v>45</v>
      </c>
      <c r="B10" s="12">
        <v>32000</v>
      </c>
      <c r="C10" s="12">
        <v>12000</v>
      </c>
      <c r="D10" s="12">
        <f>C10*0.2</f>
        <v>2400</v>
      </c>
      <c r="E10" s="14"/>
      <c r="F10" s="14"/>
    </row>
    <row r="11" spans="1:7" ht="18.75" x14ac:dyDescent="0.3">
      <c r="A11" s="18" t="s">
        <v>55</v>
      </c>
      <c r="B11" s="18">
        <f>SUM(B8:B10)</f>
        <v>282000</v>
      </c>
      <c r="C11" s="18"/>
      <c r="D11" s="18">
        <f>SUM(D8:D10)</f>
        <v>4800</v>
      </c>
      <c r="E11" s="14"/>
      <c r="F11" s="14"/>
    </row>
    <row r="19" spans="1:14" x14ac:dyDescent="0.25">
      <c r="A19" s="7"/>
      <c r="B19" s="7"/>
      <c r="C19" s="7"/>
      <c r="D19" s="7"/>
      <c r="E19" s="7"/>
      <c r="F19" s="33"/>
      <c r="G19" t="s">
        <v>57</v>
      </c>
    </row>
    <row r="20" spans="1:14" x14ac:dyDescent="0.25">
      <c r="A20" s="9" t="s">
        <v>6</v>
      </c>
      <c r="B20" s="9" t="s">
        <v>25</v>
      </c>
      <c r="C20" s="9" t="s">
        <v>41</v>
      </c>
      <c r="D20" s="9" t="s">
        <v>7</v>
      </c>
      <c r="E20" s="9" t="s">
        <v>42</v>
      </c>
      <c r="F20" s="33"/>
      <c r="G20" s="23" t="s">
        <v>58</v>
      </c>
      <c r="H20" s="22"/>
      <c r="I20" s="22"/>
    </row>
    <row r="21" spans="1:14" x14ac:dyDescent="0.25">
      <c r="A21" s="10">
        <v>18270</v>
      </c>
      <c r="B21" s="10">
        <v>1000000</v>
      </c>
      <c r="C21" s="10">
        <v>18270</v>
      </c>
      <c r="D21" s="10">
        <f>D11</f>
        <v>4800</v>
      </c>
      <c r="E21" s="10">
        <f>B21+D21-C21</f>
        <v>986530</v>
      </c>
      <c r="F21" s="33"/>
      <c r="G21" t="s">
        <v>59</v>
      </c>
    </row>
    <row r="22" spans="1:14" ht="16.5" customHeight="1" x14ac:dyDescent="0.25">
      <c r="A22" s="8"/>
      <c r="B22" s="8"/>
      <c r="C22" s="8"/>
      <c r="D22" s="8"/>
      <c r="E22" s="8"/>
      <c r="F22" s="34"/>
      <c r="G22" s="42" t="s">
        <v>60</v>
      </c>
      <c r="H22" s="42"/>
      <c r="I22" s="42"/>
      <c r="J22" s="42"/>
      <c r="K22" s="42"/>
      <c r="L22" s="42"/>
      <c r="M22" s="42"/>
      <c r="N22" s="42"/>
    </row>
    <row r="23" spans="1:14" x14ac:dyDescent="0.25">
      <c r="A23" s="8" t="s">
        <v>46</v>
      </c>
      <c r="B23" s="8"/>
      <c r="C23" s="8"/>
      <c r="D23" s="8" t="s">
        <v>47</v>
      </c>
      <c r="E23" s="8"/>
      <c r="F23" s="34"/>
      <c r="G23" s="42"/>
      <c r="H23" s="42"/>
      <c r="I23" s="42"/>
      <c r="J23" s="42"/>
      <c r="K23" s="42"/>
      <c r="L23" s="42"/>
      <c r="M23" s="42"/>
      <c r="N23" s="42"/>
    </row>
    <row r="24" spans="1:14" x14ac:dyDescent="0.25">
      <c r="G24" s="42"/>
      <c r="H24" s="42"/>
      <c r="I24" s="42"/>
      <c r="J24" s="42"/>
      <c r="K24" s="42"/>
      <c r="L24" s="42"/>
      <c r="M24" s="42"/>
      <c r="N24" s="42"/>
    </row>
    <row r="25" spans="1:14" x14ac:dyDescent="0.25">
      <c r="G25" s="42"/>
      <c r="H25" s="42"/>
      <c r="I25" s="42"/>
      <c r="J25" s="42"/>
      <c r="K25" s="42"/>
      <c r="L25" s="42"/>
      <c r="M25" s="42"/>
      <c r="N25" s="42"/>
    </row>
    <row r="26" spans="1:14" x14ac:dyDescent="0.25">
      <c r="G26" t="s">
        <v>61</v>
      </c>
    </row>
    <row r="27" spans="1:14" x14ac:dyDescent="0.25">
      <c r="G27" t="s">
        <v>62</v>
      </c>
    </row>
    <row r="28" spans="1:14" x14ac:dyDescent="0.25">
      <c r="A28" s="7"/>
      <c r="B28" t="s">
        <v>48</v>
      </c>
      <c r="G28" s="24" t="s">
        <v>63</v>
      </c>
    </row>
    <row r="29" spans="1:14" x14ac:dyDescent="0.25">
      <c r="A29" s="5"/>
      <c r="B29" t="s">
        <v>49</v>
      </c>
      <c r="G29" t="s">
        <v>64</v>
      </c>
    </row>
    <row r="30" spans="1:14" x14ac:dyDescent="0.25">
      <c r="A30" s="6"/>
      <c r="B30" t="s">
        <v>50</v>
      </c>
    </row>
  </sheetData>
  <mergeCells count="1">
    <mergeCell ref="G22:N25"/>
  </mergeCells>
  <hyperlinks>
    <hyperlink ref="G28" r:id="rId1"/>
  </hyperlinks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opLeftCell="A7" workbookViewId="0">
      <selection activeCell="C23" sqref="C23"/>
    </sheetView>
  </sheetViews>
  <sheetFormatPr defaultRowHeight="15" x14ac:dyDescent="0.25"/>
  <cols>
    <col min="1" max="2" width="20.140625" customWidth="1"/>
    <col min="3" max="3" width="23.140625" customWidth="1"/>
    <col min="4" max="4" width="21.42578125" customWidth="1"/>
    <col min="5" max="5" width="14.5703125" customWidth="1"/>
    <col min="8" max="8" width="10.5703125" customWidth="1"/>
    <col min="9" max="9" width="15" customWidth="1"/>
  </cols>
  <sheetData>
    <row r="1" spans="1:7" x14ac:dyDescent="0.25">
      <c r="A1" s="35"/>
      <c r="B1" s="35"/>
    </row>
    <row r="2" spans="1:7" x14ac:dyDescent="0.25">
      <c r="A2" t="s">
        <v>70</v>
      </c>
    </row>
    <row r="3" spans="1:7" x14ac:dyDescent="0.25">
      <c r="A3" t="s">
        <v>73</v>
      </c>
    </row>
    <row r="4" spans="1:7" x14ac:dyDescent="0.25">
      <c r="A4" t="s">
        <v>74</v>
      </c>
    </row>
    <row r="5" spans="1:7" x14ac:dyDescent="0.25">
      <c r="A5" t="s">
        <v>71</v>
      </c>
    </row>
    <row r="6" spans="1:7" x14ac:dyDescent="0.25">
      <c r="A6" t="s">
        <v>72</v>
      </c>
    </row>
    <row r="8" spans="1:7" x14ac:dyDescent="0.25">
      <c r="A8" t="s">
        <v>75</v>
      </c>
    </row>
    <row r="9" spans="1:7" x14ac:dyDescent="0.25">
      <c r="A9" s="4" t="s">
        <v>79</v>
      </c>
      <c r="B9" s="4" t="s">
        <v>80</v>
      </c>
      <c r="C9" s="4" t="s">
        <v>76</v>
      </c>
      <c r="D9" s="4" t="s">
        <v>77</v>
      </c>
      <c r="E9" s="4" t="s">
        <v>78</v>
      </c>
      <c r="G9" s="4" t="s">
        <v>99</v>
      </c>
    </row>
    <row r="10" spans="1:7" x14ac:dyDescent="0.25">
      <c r="A10" t="s">
        <v>81</v>
      </c>
      <c r="B10" t="s">
        <v>82</v>
      </c>
      <c r="C10" t="s">
        <v>83</v>
      </c>
      <c r="D10" t="s">
        <v>84</v>
      </c>
      <c r="E10" t="s">
        <v>85</v>
      </c>
      <c r="G10" t="s">
        <v>95</v>
      </c>
    </row>
    <row r="11" spans="1:7" x14ac:dyDescent="0.25">
      <c r="A11" t="s">
        <v>81</v>
      </c>
      <c r="B11" t="s">
        <v>86</v>
      </c>
      <c r="C11" t="s">
        <v>87</v>
      </c>
      <c r="D11" t="s">
        <v>88</v>
      </c>
      <c r="E11" t="s">
        <v>85</v>
      </c>
      <c r="G11" t="s">
        <v>96</v>
      </c>
    </row>
    <row r="12" spans="1:7" x14ac:dyDescent="0.25">
      <c r="A12" t="s">
        <v>81</v>
      </c>
      <c r="B12" t="s">
        <v>82</v>
      </c>
      <c r="C12" t="s">
        <v>89</v>
      </c>
      <c r="D12" t="s">
        <v>90</v>
      </c>
      <c r="E12" t="s">
        <v>85</v>
      </c>
      <c r="G12" t="s">
        <v>97</v>
      </c>
    </row>
    <row r="13" spans="1:7" x14ac:dyDescent="0.25">
      <c r="A13" t="s">
        <v>81</v>
      </c>
      <c r="B13" t="s">
        <v>82</v>
      </c>
      <c r="C13" t="s">
        <v>91</v>
      </c>
      <c r="D13" t="s">
        <v>92</v>
      </c>
      <c r="E13" t="s">
        <v>93</v>
      </c>
      <c r="G13" t="s">
        <v>98</v>
      </c>
    </row>
    <row r="14" spans="1:7" x14ac:dyDescent="0.25">
      <c r="A14" t="s">
        <v>81</v>
      </c>
      <c r="B14" t="s">
        <v>82</v>
      </c>
      <c r="C14" t="s">
        <v>89</v>
      </c>
      <c r="D14" t="s">
        <v>94</v>
      </c>
      <c r="E14" t="s">
        <v>93</v>
      </c>
      <c r="G14" t="s">
        <v>98</v>
      </c>
    </row>
    <row r="19" spans="1:11" x14ac:dyDescent="0.25">
      <c r="A19" s="4" t="s">
        <v>101</v>
      </c>
      <c r="B19" s="4" t="s">
        <v>102</v>
      </c>
      <c r="C19" s="4" t="s">
        <v>103</v>
      </c>
      <c r="D19" s="4" t="s">
        <v>104</v>
      </c>
      <c r="E19" s="4" t="s">
        <v>37</v>
      </c>
      <c r="F19" s="4" t="s">
        <v>6</v>
      </c>
      <c r="G19" s="4" t="s">
        <v>105</v>
      </c>
      <c r="H19" s="4" t="s">
        <v>106</v>
      </c>
      <c r="I19" s="4" t="s">
        <v>40</v>
      </c>
      <c r="J19" s="4" t="s">
        <v>42</v>
      </c>
    </row>
    <row r="20" spans="1:11" ht="30" x14ac:dyDescent="0.25">
      <c r="A20" s="43" t="s">
        <v>107</v>
      </c>
      <c r="B20" s="44">
        <v>44256.5</v>
      </c>
      <c r="C20" s="43" t="s">
        <v>109</v>
      </c>
      <c r="D20" s="43" t="s">
        <v>109</v>
      </c>
      <c r="E20" s="43" t="s">
        <v>110</v>
      </c>
      <c r="F20" s="43"/>
      <c r="G20" s="43">
        <v>12000</v>
      </c>
      <c r="H20" s="43">
        <v>20000</v>
      </c>
      <c r="I20" s="43">
        <v>24000</v>
      </c>
      <c r="J20" s="43">
        <f>G20+I20-H20</f>
        <v>16000</v>
      </c>
      <c r="K20" s="43"/>
    </row>
    <row r="21" spans="1:11" ht="30" x14ac:dyDescent="0.25">
      <c r="A21" s="43" t="s">
        <v>108</v>
      </c>
      <c r="B21" s="44">
        <v>44259.615277777775</v>
      </c>
      <c r="C21" s="43" t="s">
        <v>111</v>
      </c>
      <c r="D21" s="43" t="s">
        <v>109</v>
      </c>
      <c r="E21" s="43" t="s">
        <v>110</v>
      </c>
      <c r="F21" s="43"/>
      <c r="G21" s="43"/>
      <c r="H21" s="43"/>
      <c r="I21" s="43"/>
      <c r="J21" s="43">
        <v>7000</v>
      </c>
      <c r="K21" s="43"/>
    </row>
    <row r="22" spans="1:11" ht="30" x14ac:dyDescent="0.25">
      <c r="A22" s="43" t="s">
        <v>108</v>
      </c>
      <c r="B22" s="44">
        <v>44267.75</v>
      </c>
      <c r="C22" s="43" t="s">
        <v>112</v>
      </c>
      <c r="D22" s="43" t="s">
        <v>109</v>
      </c>
      <c r="E22" s="43" t="s">
        <v>110</v>
      </c>
      <c r="F22" s="43"/>
      <c r="G22" s="43"/>
      <c r="H22" s="43"/>
      <c r="I22" s="43"/>
      <c r="J22" s="43">
        <v>9000</v>
      </c>
      <c r="K22" s="43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Отчет</vt:lpstr>
      <vt:lpstr>Документ</vt:lpstr>
      <vt:lpstr>Пример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2021-03-16T13:33:20Z</dcterms:modified>
</cp:coreProperties>
</file>