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R76" i="1" l="1"/>
  <c r="S89" i="1"/>
  <c r="E84" i="1"/>
  <c r="T5" i="1"/>
  <c r="U5" i="1" s="1"/>
  <c r="R5" i="1"/>
  <c r="T18" i="1" l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8" i="1"/>
  <c r="U28" i="1" s="1"/>
  <c r="T29" i="1"/>
  <c r="U29" i="1" s="1"/>
  <c r="T30" i="1"/>
  <c r="U30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8" i="1"/>
  <c r="U78" i="1" s="1"/>
  <c r="T79" i="1"/>
  <c r="U79" i="1" s="1"/>
  <c r="T80" i="1"/>
  <c r="U80" i="1" s="1"/>
  <c r="T81" i="1"/>
  <c r="U81" i="1" s="1"/>
  <c r="T83" i="1"/>
  <c r="U83" i="1" s="1"/>
  <c r="T84" i="1"/>
  <c r="T4" i="1"/>
  <c r="U4" i="1" s="1"/>
  <c r="U84" i="1" s="1"/>
  <c r="T6" i="1"/>
  <c r="U6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6" i="1"/>
  <c r="U16" i="1" s="1"/>
  <c r="T17" i="1"/>
  <c r="U17" i="1" s="1"/>
  <c r="R4" i="1" l="1"/>
  <c r="S4" i="1" s="1"/>
  <c r="S5" i="1" l="1"/>
  <c r="R6" i="1"/>
  <c r="S6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8" i="1"/>
  <c r="S28" i="1" s="1"/>
  <c r="R29" i="1"/>
  <c r="S29" i="1" s="1"/>
  <c r="R30" i="1"/>
  <c r="S30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S76" i="1"/>
  <c r="R78" i="1"/>
  <c r="S78" i="1" s="1"/>
  <c r="R79" i="1"/>
  <c r="S79" i="1" s="1"/>
  <c r="R80" i="1"/>
  <c r="S80" i="1" s="1"/>
  <c r="R81" i="1"/>
  <c r="S81" i="1" s="1"/>
  <c r="R83" i="1"/>
  <c r="S83" i="1" s="1"/>
  <c r="R84" i="1"/>
  <c r="S84" i="1" l="1"/>
  <c r="G40" i="1"/>
  <c r="G41" i="1"/>
  <c r="G43" i="1"/>
  <c r="G44" i="1"/>
  <c r="G45" i="1"/>
  <c r="G39" i="1"/>
  <c r="G29" i="1"/>
  <c r="G30" i="1"/>
  <c r="G28" i="1"/>
  <c r="G17" i="1"/>
  <c r="G18" i="1"/>
  <c r="G19" i="1"/>
  <c r="G20" i="1"/>
  <c r="G21" i="1"/>
  <c r="G22" i="1"/>
  <c r="G23" i="1"/>
  <c r="G24" i="1"/>
  <c r="G25" i="1"/>
  <c r="G26" i="1"/>
  <c r="G16" i="1"/>
  <c r="G9" i="1"/>
  <c r="G10" i="1"/>
  <c r="G11" i="1"/>
  <c r="G12" i="1"/>
  <c r="G13" i="1"/>
  <c r="G14" i="1"/>
  <c r="G8" i="1"/>
  <c r="G5" i="1"/>
  <c r="G6" i="1"/>
  <c r="G4" i="1"/>
  <c r="G84" i="1" l="1"/>
</calcChain>
</file>

<file path=xl/comments1.xml><?xml version="1.0" encoding="utf-8"?>
<comments xmlns="http://schemas.openxmlformats.org/spreadsheetml/2006/main">
  <authors>
    <author>Автор</author>
  </authors>
  <commentList>
    <comment ref="P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6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7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7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O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  <comment ref="P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один показатель</t>
        </r>
      </text>
    </comment>
  </commentList>
</comments>
</file>

<file path=xl/sharedStrings.xml><?xml version="1.0" encoding="utf-8"?>
<sst xmlns="http://schemas.openxmlformats.org/spreadsheetml/2006/main" count="115" uniqueCount="106">
  <si>
    <t>Светофор</t>
  </si>
  <si>
    <t>Губка Хорошея 10+3 ВОЛНА</t>
  </si>
  <si>
    <t>Губка Пятиминутка  10+3 ВОЛНА</t>
  </si>
  <si>
    <t>Контрагент</t>
  </si>
  <si>
    <t>Номенклатура</t>
  </si>
  <si>
    <t>Губка универсальная 3 в 1 NordMaks 8 шт</t>
  </si>
  <si>
    <t>Губка для посуды  365 ДНЕЙ большая , 90*63*25мм, 5шт, 1/72/1944, уп</t>
  </si>
  <si>
    <t>Губка для посуды 365 ДНЕЙ профилированная люкс, 75*60*40мм, 5 шт, 1/48/1728 , 5 штук, уп</t>
  </si>
  <si>
    <t>Губка для посуды ЛЕНТА МАКСИ 100*70*30, 8шт+1, 1/32/768, уп</t>
  </si>
  <si>
    <t>Губка для посуды ЛЕНТА профильные 90*70*44, 5шт+1, 1/48/864, уп</t>
  </si>
  <si>
    <t>Губки для посуды 365 ДНЕЙ мини 80*50*25мм,12шт. 1/40/1280, уп</t>
  </si>
  <si>
    <t>Салфетка 365 ДНЕЙ вискозные 4 шт 30*25 см, 1/60/6000, уп</t>
  </si>
  <si>
    <t>Салфетки 365 ДНЕЙ вискозные 7 шт 30*38, 1/40/1920, уп</t>
  </si>
  <si>
    <t>Лента</t>
  </si>
  <si>
    <t>Средняя потребность на месяц</t>
  </si>
  <si>
    <t>частота отгрузок</t>
  </si>
  <si>
    <t>еженедельно</t>
  </si>
  <si>
    <t>Губка д/мытья посуды ОКЕЙ прямая 5 шт, 1/72/1728, уп</t>
  </si>
  <si>
    <t>Губка ОКЕЙ антибактериальная формованная 2 шт, 1/126/3150, уп</t>
  </si>
  <si>
    <t>Губка ОКЕЙ классическая формованная 5 шт, 1/42/1344, уп</t>
  </si>
  <si>
    <t>Губки д/мытья посуды ОКЕЙ формованные 2 шт, 1/72/2304, уп</t>
  </si>
  <si>
    <t>Губки д/мытья посуды ТЧН! малые 5 шт, 1/72/4032, уп</t>
  </si>
  <si>
    <t>Губки д/мытья посуды ТЧН! средняя 10 шт, 1/72/2016, уп</t>
  </si>
  <si>
    <t>Окей</t>
  </si>
  <si>
    <t>Губка для посуды 10шт PL (средняя) 80*55*27 1/21/1260, шт</t>
  </si>
  <si>
    <t>Губка для посуды 5 шт PL 90х60х25 1/20/2080, шт</t>
  </si>
  <si>
    <t>Губка для посуды профильная 5шт PL 85*65*41 1/28/1344, шт</t>
  </si>
  <si>
    <t>Мочалка металлическая плетеная  2шт PL 10гр 1/24/5760, шт</t>
  </si>
  <si>
    <t>Салфетка универсальная вискозная  3шт PL 30*30 1/30/4800, шт</t>
  </si>
  <si>
    <t>Тряпка для пола Правильное решение вискоза 50*60 см, PL, 1 шт, 1/20/3200, шт</t>
  </si>
  <si>
    <t>Губка для посуды антибактериальная с ионами серебра Домиани 3 шт PL 100*70*32 1/24/1800</t>
  </si>
  <si>
    <t>отгрузка от 4-х до 6 раз в месяц</t>
  </si>
  <si>
    <t>Монетка</t>
  </si>
  <si>
    <t>Губка металлическая DOMHIT 1 шт (14 гр), 1/80/4320, уп</t>
  </si>
  <si>
    <t>Губки mini DOMHIT уп.10 шт (85*55*25 мм), 1/21/1134, уп</t>
  </si>
  <si>
    <t>Салфетки DOMHIT  вискоза 3шт (30*38 см), 1/30/3600, уп</t>
  </si>
  <si>
    <t>Ярче</t>
  </si>
  <si>
    <t>Х/Т губка д/посуды ТУРБОЧИСТ 10шт, 80*50*26мм, 1/40/1440, уп</t>
  </si>
  <si>
    <t>Х/Т губка д/посуды ТУРБОЧИСТ 5шт, 88*65*30 мм, 1/40/1440, уп</t>
  </si>
  <si>
    <t>Х/Т губка д/посуды ТУРБОЧИСТ металлическая 2шт,1/24/5760, уп</t>
  </si>
  <si>
    <t>Х/Т губка д/посуды ТУРБОЧИСТ профи 5шт, 83*64*40 мм, 1/20/1400, уп</t>
  </si>
  <si>
    <t>Х/Т губка д/тела БАНТИК- ШАР, 1/10/50/3150, уп</t>
  </si>
  <si>
    <t>Х/Т тряпка д/пола ПМЖЛ хлопковая 50*60 см, 1шт, без оверлока, 1/8/2304, уп</t>
  </si>
  <si>
    <t>Х/Т тряпка д/пола ТУРБОЧИСТ вискозная 50*60 см, 1шт, 1/12/3000, уп</t>
  </si>
  <si>
    <t>Х/Т тряпка д/пола ТУРБОЧИСТ хлопковая 65*75 см, 1шт, 1/10/1440, уп</t>
  </si>
  <si>
    <t>Х/Тсалфетка из микрофибры ТУРБОЧИСТ 3 шт, 1/12/2880, уп</t>
  </si>
  <si>
    <t>Х/Тсалфетка универсальная губчатая ТУРБОЧИСТ 3 шт, 1/20/5400, уп</t>
  </si>
  <si>
    <t>Х/Тсалфетка универсальная ТУРБОЧИСТ 3 шт, 1/70/4480, уп</t>
  </si>
  <si>
    <t>Мария-РА</t>
  </si>
  <si>
    <t>Губка д/посуды Free Дом Макси 10шт 1/20/40/800, уп</t>
  </si>
  <si>
    <t>Губка д/посуды Free Дом Макси 5шт 1/20/40/1600, уп</t>
  </si>
  <si>
    <t>Губка д/посуды Free Дом Миди 10шт 1/20/40/1280, уп</t>
  </si>
  <si>
    <t>Губка д/посуды Free Дом Миди 5шт 1/20/40/2640, уп</t>
  </si>
  <si>
    <t>Губка д/посуды Free Дом Мини 5шт 1/20/60/3600, уп</t>
  </si>
  <si>
    <t>Губка д/посуды Free Дом Профи 5шт 1/36/72/1080, уп</t>
  </si>
  <si>
    <t>Губка д/тела банная ЛИЛИТ массаж прямоуг. 1/21/42/2646, шт</t>
  </si>
  <si>
    <t>Губка д/тела банная ЛИЛИТпрямоугольник 1/30/60/1200, шт</t>
  </si>
  <si>
    <t>Мочалка д/посуды  Free Дом плетеная макси 3 шт 10/50/3600, уп</t>
  </si>
  <si>
    <t>Мочалка д/посуды Don Blestello плетеная макси 1 шт 10/50/10000, шт</t>
  </si>
  <si>
    <t>Мочалка д/посуды Don Blestello спиралька 2шт 10/50/7200, уп</t>
  </si>
  <si>
    <t>Салф. Free Дом унив. Бамбук (30*34), 3 шт 10/50/5000, уп</t>
  </si>
  <si>
    <t>Салф.Don Blestello МИНИ унив.вискоза 10шт 1/10/50/2000, уп</t>
  </si>
  <si>
    <t>Салф.Don Blestello МИНИ унив.вискоза 3шт 10/50/6000, уп</t>
  </si>
  <si>
    <t>Салф.Free Дом унив. перфорированная вискоза 10шт 10/50/3500, шт</t>
  </si>
  <si>
    <t>Салф.Free Дом унив. перфорированная вискоза 5шт 10/50/4500, уп</t>
  </si>
  <si>
    <t>Салфетка Free Дом абразивная Эффект 3шт 1/60/180/7920, уп</t>
  </si>
  <si>
    <t>Салфетка Free Дом универс.вискоза 10шт(30*38) 1/18/1296, уп</t>
  </si>
  <si>
    <t>Салфетка Free Дом универс.вискоза 3шт(30*38) 1/24/72/4320, уп</t>
  </si>
  <si>
    <t>Салфетка Free Дом универс.вискоза 5шт (30*38) 1/24/48/2880, уп</t>
  </si>
  <si>
    <t>Тряп.д/пола Free Дом 50*60см хлопок 24/144/2304, шт</t>
  </si>
  <si>
    <t>Тряпка д/пола Free Дом 60*80 см хлопок, без оверлока 24/120/1920, шт</t>
  </si>
  <si>
    <t>2 раза в месяц</t>
  </si>
  <si>
    <t>в среднем в неделю, шт.</t>
  </si>
  <si>
    <t>по потребности. В среднем 2 раза в месяц</t>
  </si>
  <si>
    <t>новинка. Поэтому так много за раз.</t>
  </si>
  <si>
    <r>
      <t xml:space="preserve">Новэкс. </t>
    </r>
    <r>
      <rPr>
        <sz val="11"/>
        <color rgb="FFFF0000"/>
        <rFont val="Calibri"/>
        <family val="2"/>
        <charset val="204"/>
        <scheme val="minor"/>
      </rPr>
      <t xml:space="preserve">На июнь под вопросом. Скорее всего либо вообще не будет заказов, либо 1 заказ </t>
    </r>
  </si>
  <si>
    <t>Губка д/посуды "УпакЦентр"-10шт 1/30, уп</t>
  </si>
  <si>
    <t>Губка д/посуды "УпакЦентр"-5шт 1/40, уп</t>
  </si>
  <si>
    <t>Губка д/посуды металлическая "УпакЦентр" 1шт 1/80, шт</t>
  </si>
  <si>
    <t>Салфетка "УпакЦентр" -1шт. микрофибра стандарт  1/50, шт</t>
  </si>
  <si>
    <t>Салфетки "УпакЦентр"-3шт 30*30 универ.вискоза 1/30, шт</t>
  </si>
  <si>
    <t>Салфетки "УпакЦентр"-3шт 30*38 универ.вискоза 1/30, шт</t>
  </si>
  <si>
    <t>Тряпка д/пола "УпакЦентр" 100*70 хлопок с оверл. 1/30, шт</t>
  </si>
  <si>
    <t>Союзупак</t>
  </si>
  <si>
    <t>1 раз в месяц</t>
  </si>
  <si>
    <t>Губка металлическая "Наш эконом" -1шт 1/80, уп</t>
  </si>
  <si>
    <t>Губки"Наш эконом" -10 макси лайт 1/24, уп</t>
  </si>
  <si>
    <t>Салфетки "Наш эконом" вискоза-3шт мини (30*25)  1/24, уп</t>
  </si>
  <si>
    <t>Тряпка д/пола "Наш эконом" 50*60, вискоза 1/24, шт</t>
  </si>
  <si>
    <t>Корал</t>
  </si>
  <si>
    <t>Салфетка универсальная вискоза 15 шт (30*25), 1/16/1296, уп</t>
  </si>
  <si>
    <t>Табыш</t>
  </si>
  <si>
    <t>Нужно отгружать кратно фурам в фуру входит 40000</t>
  </si>
  <si>
    <t>Среднее на 3 человека (май)</t>
  </si>
  <si>
    <t>Среднее на 2 человека (май)</t>
  </si>
  <si>
    <t>Среднее на 5 человек (май)</t>
  </si>
  <si>
    <t>время на выпуск, час</t>
  </si>
  <si>
    <t>Среднее на 4 человека (май), упак/мин</t>
  </si>
  <si>
    <t>Среднее на 4 человека (май), упак/час</t>
  </si>
  <si>
    <t>Среднее на 3 человека (май), упак/час</t>
  </si>
  <si>
    <t>нет в ведомости</t>
  </si>
  <si>
    <t>общее часов</t>
  </si>
  <si>
    <t>смена часов</t>
  </si>
  <si>
    <t>смен</t>
  </si>
  <si>
    <t>упаковщиков (16 упаковщиц)</t>
  </si>
  <si>
    <t>ручная 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</si>
</sst>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164" formatCode="#,##0.0_ ;\-#,##0.0\ 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left"/>
    </xf>
  </cellStyleXfs>
  <cellXfs count="64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41" fontId="0" fillId="0" borderId="1" xfId="0" applyNumberFormat="1" applyBorder="1"/>
    <xf numFmtId="0" fontId="0" fillId="2" borderId="1" xfId="0" applyFill="1" applyBorder="1" applyAlignment="1">
      <alignment wrapText="1"/>
    </xf>
    <xf numFmtId="0" fontId="4" fillId="3" borderId="1" xfId="1" applyFont="1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3" borderId="0" xfId="1" applyFont="1" applyFill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41" fontId="0" fillId="0" borderId="3" xfId="0" applyNumberFormat="1" applyBorder="1" applyAlignment="1">
      <alignment horizontal="center"/>
    </xf>
    <xf numFmtId="41" fontId="0" fillId="0" borderId="0" xfId="0" applyNumberFormat="1" applyAlignment="1">
      <alignment horizontal="center"/>
    </xf>
    <xf numFmtId="41" fontId="0" fillId="0" borderId="1" xfId="0" applyNumberFormat="1" applyFill="1" applyBorder="1" applyAlignment="1">
      <alignment horizontal="center"/>
    </xf>
    <xf numFmtId="41" fontId="0" fillId="0" borderId="0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3" borderId="1" xfId="1" applyFont="1" applyFill="1" applyBorder="1" applyAlignment="1">
      <alignment vertical="top" wrapText="1"/>
    </xf>
    <xf numFmtId="41" fontId="1" fillId="0" borderId="1" xfId="0" applyNumberFormat="1" applyFont="1" applyFill="1" applyBorder="1" applyAlignment="1">
      <alignment horizontal="center"/>
    </xf>
    <xf numFmtId="41" fontId="0" fillId="2" borderId="3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NumberFormat="1" applyFill="1" applyBorder="1"/>
    <xf numFmtId="0" fontId="0" fillId="0" borderId="1" xfId="0" applyBorder="1" applyAlignment="1"/>
    <xf numFmtId="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1" applyFont="1" applyFill="1" applyBorder="1" applyAlignment="1">
      <alignment vertical="top" wrapText="1"/>
    </xf>
    <xf numFmtId="41" fontId="0" fillId="2" borderId="1" xfId="0" applyNumberFormat="1" applyFill="1" applyBorder="1" applyAlignment="1">
      <alignment horizontal="center"/>
    </xf>
    <xf numFmtId="4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165" fontId="0" fillId="6" borderId="0" xfId="0" applyNumberFormat="1" applyFill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89"/>
  <sheetViews>
    <sheetView tabSelected="1" topLeftCell="C1" zoomScaleNormal="100" workbookViewId="0">
      <selection activeCell="J96" sqref="J96"/>
    </sheetView>
  </sheetViews>
  <sheetFormatPr defaultRowHeight="15" x14ac:dyDescent="0.25"/>
  <cols>
    <col min="2" max="2" width="9.140625" style="8"/>
    <col min="3" max="3" width="27" style="8" customWidth="1"/>
    <col min="4" max="4" width="35.85546875" customWidth="1"/>
    <col min="5" max="5" width="15.85546875" style="15" customWidth="1"/>
    <col min="6" max="6" width="16.5703125" style="8" customWidth="1"/>
    <col min="7" max="7" width="19.42578125" customWidth="1"/>
    <col min="12" max="12" width="4.28515625" customWidth="1"/>
    <col min="13" max="13" width="8.85546875" customWidth="1"/>
    <col min="14" max="14" width="14" style="27" customWidth="1"/>
    <col min="15" max="15" width="13.7109375" style="27" customWidth="1"/>
    <col min="16" max="16" width="13.28515625" style="27" customWidth="1"/>
    <col min="17" max="18" width="13" style="27" customWidth="1"/>
    <col min="19" max="19" width="14.28515625" customWidth="1"/>
    <col min="20" max="20" width="13.28515625" customWidth="1"/>
    <col min="21" max="21" width="14.5703125" customWidth="1"/>
  </cols>
  <sheetData>
    <row r="3" spans="2:21" s="2" customFormat="1" ht="60" x14ac:dyDescent="0.25">
      <c r="B3" s="6"/>
      <c r="C3" s="10" t="s">
        <v>3</v>
      </c>
      <c r="D3" s="4" t="s">
        <v>4</v>
      </c>
      <c r="E3" s="24" t="s">
        <v>14</v>
      </c>
      <c r="F3" s="19" t="s">
        <v>15</v>
      </c>
      <c r="G3" s="21" t="s">
        <v>72</v>
      </c>
      <c r="N3" s="25" t="s">
        <v>94</v>
      </c>
      <c r="O3" s="25" t="s">
        <v>93</v>
      </c>
      <c r="P3" s="25" t="s">
        <v>97</v>
      </c>
      <c r="Q3" s="25" t="s">
        <v>95</v>
      </c>
      <c r="R3" s="28" t="s">
        <v>98</v>
      </c>
      <c r="S3" s="31" t="s">
        <v>96</v>
      </c>
      <c r="T3" s="28" t="s">
        <v>99</v>
      </c>
      <c r="U3" s="31" t="s">
        <v>96</v>
      </c>
    </row>
    <row r="4" spans="2:21" x14ac:dyDescent="0.25">
      <c r="B4" s="55">
        <v>1</v>
      </c>
      <c r="C4" s="60" t="s">
        <v>0</v>
      </c>
      <c r="D4" s="1" t="s">
        <v>1</v>
      </c>
      <c r="E4" s="14">
        <v>120000</v>
      </c>
      <c r="F4" s="57" t="s">
        <v>16</v>
      </c>
      <c r="G4" s="3">
        <f>E4/4</f>
        <v>30000</v>
      </c>
      <c r="H4" t="s">
        <v>92</v>
      </c>
      <c r="N4" s="26"/>
      <c r="O4" s="26"/>
      <c r="P4" s="26">
        <v>16.8</v>
      </c>
      <c r="Q4" s="26"/>
      <c r="R4" s="29">
        <f>P4*60</f>
        <v>1008</v>
      </c>
      <c r="S4" s="30">
        <f>E4/R4</f>
        <v>119.04761904761905</v>
      </c>
      <c r="T4" s="32">
        <f t="shared" ref="T4:T16" si="0">ROUND((O4*60),0)</f>
        <v>0</v>
      </c>
      <c r="U4" s="33" t="e">
        <f>ROUND((E4/T4),1)</f>
        <v>#DIV/0!</v>
      </c>
    </row>
    <row r="5" spans="2:21" x14ac:dyDescent="0.25">
      <c r="B5" s="55"/>
      <c r="C5" s="60"/>
      <c r="D5" s="1" t="s">
        <v>2</v>
      </c>
      <c r="E5" s="14">
        <v>200000</v>
      </c>
      <c r="F5" s="58"/>
      <c r="G5" s="3">
        <f t="shared" ref="G5:G6" si="1">E5/4</f>
        <v>50000</v>
      </c>
      <c r="H5" t="s">
        <v>92</v>
      </c>
      <c r="N5" s="26"/>
      <c r="O5" s="26">
        <v>15.8</v>
      </c>
      <c r="P5" s="26">
        <v>17.042999999999999</v>
      </c>
      <c r="Q5" s="26"/>
      <c r="R5" s="29">
        <f>P5*60</f>
        <v>1022.5799999999999</v>
      </c>
      <c r="S5" s="30">
        <f t="shared" ref="S5:S68" si="2">E5/R5</f>
        <v>195.58371961117959</v>
      </c>
      <c r="T5" s="32">
        <f>ROUND((O5*60),0)</f>
        <v>948</v>
      </c>
      <c r="U5" s="33">
        <f>ROUND((E5/T5),1)</f>
        <v>211</v>
      </c>
    </row>
    <row r="6" spans="2:21" ht="26.25" x14ac:dyDescent="0.25">
      <c r="B6" s="55"/>
      <c r="C6" s="60"/>
      <c r="D6" s="1" t="s">
        <v>5</v>
      </c>
      <c r="E6" s="14">
        <v>70000</v>
      </c>
      <c r="F6" s="58"/>
      <c r="G6" s="3">
        <f t="shared" si="1"/>
        <v>17500</v>
      </c>
      <c r="N6" s="26"/>
      <c r="O6" s="26"/>
      <c r="P6" s="26">
        <v>19.64</v>
      </c>
      <c r="Q6" s="26"/>
      <c r="R6" s="29">
        <f t="shared" ref="R6:R68" si="3">P6*60</f>
        <v>1178.4000000000001</v>
      </c>
      <c r="S6" s="30">
        <f t="shared" si="2"/>
        <v>59.402579769178544</v>
      </c>
      <c r="T6" s="32">
        <f t="shared" si="0"/>
        <v>0</v>
      </c>
      <c r="U6" s="33" t="e">
        <f t="shared" ref="U6:U68" si="4">ROUND((E6/T6),1)</f>
        <v>#DIV/0!</v>
      </c>
    </row>
    <row r="7" spans="2:21" x14ac:dyDescent="0.25">
      <c r="B7" s="9"/>
      <c r="F7" s="58"/>
      <c r="G7" s="7"/>
      <c r="N7" s="26"/>
      <c r="O7" s="26"/>
      <c r="P7" s="26"/>
      <c r="Q7" s="26"/>
      <c r="R7" s="29"/>
      <c r="S7" s="30"/>
      <c r="T7" s="32"/>
      <c r="U7" s="33"/>
    </row>
    <row r="8" spans="2:21" ht="22.5" x14ac:dyDescent="0.25">
      <c r="B8" s="55">
        <v>2</v>
      </c>
      <c r="C8" s="60" t="s">
        <v>13</v>
      </c>
      <c r="D8" s="5" t="s">
        <v>6</v>
      </c>
      <c r="E8" s="14">
        <v>20000</v>
      </c>
      <c r="F8" s="58"/>
      <c r="G8" s="3">
        <f>E8/4</f>
        <v>5000</v>
      </c>
      <c r="N8" s="26"/>
      <c r="O8" s="26">
        <v>18.16</v>
      </c>
      <c r="P8" s="26">
        <v>25.58</v>
      </c>
      <c r="Q8" s="26"/>
      <c r="R8" s="29">
        <f t="shared" si="3"/>
        <v>1534.8</v>
      </c>
      <c r="S8" s="30">
        <f t="shared" si="2"/>
        <v>13.031013812874642</v>
      </c>
      <c r="T8" s="32">
        <f t="shared" si="0"/>
        <v>1090</v>
      </c>
      <c r="U8" s="33">
        <f t="shared" si="4"/>
        <v>18.3</v>
      </c>
    </row>
    <row r="9" spans="2:21" ht="33.75" x14ac:dyDescent="0.25">
      <c r="B9" s="55"/>
      <c r="C9" s="60"/>
      <c r="D9" s="5" t="s">
        <v>7</v>
      </c>
      <c r="E9" s="14">
        <v>10000</v>
      </c>
      <c r="F9" s="58"/>
      <c r="G9" s="3">
        <f t="shared" ref="G9:G14" si="5">E9/4</f>
        <v>2500</v>
      </c>
      <c r="N9" s="26"/>
      <c r="O9" s="26"/>
      <c r="P9" s="45">
        <v>20.734999999999999</v>
      </c>
      <c r="Q9" s="26"/>
      <c r="R9" s="29">
        <f t="shared" si="3"/>
        <v>1244.0999999999999</v>
      </c>
      <c r="S9" s="30">
        <f t="shared" si="2"/>
        <v>8.0379390724218318</v>
      </c>
      <c r="T9" s="32">
        <f t="shared" si="0"/>
        <v>0</v>
      </c>
      <c r="U9" s="33" t="e">
        <f t="shared" si="4"/>
        <v>#DIV/0!</v>
      </c>
    </row>
    <row r="10" spans="2:21" ht="22.5" x14ac:dyDescent="0.25">
      <c r="B10" s="55"/>
      <c r="C10" s="60"/>
      <c r="D10" s="5" t="s">
        <v>8</v>
      </c>
      <c r="E10" s="14">
        <v>17000</v>
      </c>
      <c r="F10" s="58"/>
      <c r="G10" s="3">
        <f t="shared" si="5"/>
        <v>4250</v>
      </c>
      <c r="N10" s="26"/>
      <c r="O10" s="26">
        <v>22.42</v>
      </c>
      <c r="P10" s="26">
        <v>23.16</v>
      </c>
      <c r="Q10" s="26"/>
      <c r="R10" s="29">
        <f t="shared" si="3"/>
        <v>1389.6</v>
      </c>
      <c r="S10" s="30">
        <f t="shared" si="2"/>
        <v>12.233736327000576</v>
      </c>
      <c r="T10" s="32">
        <f t="shared" si="0"/>
        <v>1345</v>
      </c>
      <c r="U10" s="33">
        <f t="shared" si="4"/>
        <v>12.6</v>
      </c>
    </row>
    <row r="11" spans="2:21" ht="22.5" x14ac:dyDescent="0.25">
      <c r="B11" s="55"/>
      <c r="C11" s="60"/>
      <c r="D11" s="5" t="s">
        <v>9</v>
      </c>
      <c r="E11" s="14">
        <v>18000</v>
      </c>
      <c r="F11" s="58"/>
      <c r="G11" s="3">
        <f t="shared" si="5"/>
        <v>4500</v>
      </c>
      <c r="N11" s="26">
        <v>12.92</v>
      </c>
      <c r="O11" s="26">
        <v>28.12</v>
      </c>
      <c r="P11" s="26">
        <v>28.31</v>
      </c>
      <c r="Q11" s="26"/>
      <c r="R11" s="29">
        <f t="shared" si="3"/>
        <v>1698.6</v>
      </c>
      <c r="S11" s="30">
        <f t="shared" si="2"/>
        <v>10.59696220416814</v>
      </c>
      <c r="T11" s="32">
        <f t="shared" si="0"/>
        <v>1687</v>
      </c>
      <c r="U11" s="33">
        <f t="shared" si="4"/>
        <v>10.7</v>
      </c>
    </row>
    <row r="12" spans="2:21" ht="22.5" x14ac:dyDescent="0.25">
      <c r="B12" s="55"/>
      <c r="C12" s="60"/>
      <c r="D12" s="5" t="s">
        <v>10</v>
      </c>
      <c r="E12" s="14">
        <v>10000</v>
      </c>
      <c r="F12" s="58"/>
      <c r="G12" s="3">
        <f t="shared" si="5"/>
        <v>2500</v>
      </c>
      <c r="N12" s="26"/>
      <c r="O12" s="26">
        <v>17.05</v>
      </c>
      <c r="P12" s="26">
        <v>16.32</v>
      </c>
      <c r="Q12" s="26"/>
      <c r="R12" s="29">
        <f t="shared" si="3"/>
        <v>979.2</v>
      </c>
      <c r="S12" s="30">
        <f t="shared" si="2"/>
        <v>10.212418300653594</v>
      </c>
      <c r="T12" s="32">
        <f t="shared" si="0"/>
        <v>1023</v>
      </c>
      <c r="U12" s="33">
        <f t="shared" si="4"/>
        <v>9.8000000000000007</v>
      </c>
    </row>
    <row r="13" spans="2:21" ht="22.5" x14ac:dyDescent="0.25">
      <c r="B13" s="55"/>
      <c r="C13" s="60"/>
      <c r="D13" s="5" t="s">
        <v>11</v>
      </c>
      <c r="E13" s="14">
        <v>17000</v>
      </c>
      <c r="F13" s="58"/>
      <c r="G13" s="3">
        <f t="shared" si="5"/>
        <v>4250</v>
      </c>
      <c r="N13" s="26"/>
      <c r="O13" s="45">
        <v>10.130000000000001</v>
      </c>
      <c r="P13" s="26">
        <v>36.369999999999997</v>
      </c>
      <c r="Q13" s="26">
        <v>36</v>
      </c>
      <c r="R13" s="29">
        <f t="shared" si="3"/>
        <v>2182.1999999999998</v>
      </c>
      <c r="S13" s="30">
        <f t="shared" si="2"/>
        <v>7.7903033635780412</v>
      </c>
      <c r="T13" s="32">
        <f t="shared" si="0"/>
        <v>608</v>
      </c>
      <c r="U13" s="33">
        <f t="shared" si="4"/>
        <v>28</v>
      </c>
    </row>
    <row r="14" spans="2:21" ht="22.5" x14ac:dyDescent="0.25">
      <c r="B14" s="55"/>
      <c r="C14" s="60"/>
      <c r="D14" s="5" t="s">
        <v>12</v>
      </c>
      <c r="E14" s="14">
        <v>13000</v>
      </c>
      <c r="F14" s="59"/>
      <c r="G14" s="3">
        <f t="shared" si="5"/>
        <v>3250</v>
      </c>
      <c r="N14" s="26"/>
      <c r="O14" s="26">
        <v>7.7</v>
      </c>
      <c r="P14" s="26">
        <v>17.105</v>
      </c>
      <c r="Q14" s="26">
        <v>20.46</v>
      </c>
      <c r="R14" s="29">
        <f t="shared" si="3"/>
        <v>1026.3</v>
      </c>
      <c r="S14" s="30">
        <f t="shared" si="2"/>
        <v>12.666861541459612</v>
      </c>
      <c r="T14" s="32">
        <f t="shared" si="0"/>
        <v>462</v>
      </c>
      <c r="U14" s="33">
        <f t="shared" si="4"/>
        <v>28.1</v>
      </c>
    </row>
    <row r="15" spans="2:21" ht="14.45" x14ac:dyDescent="0.3">
      <c r="B15" s="9"/>
      <c r="C15" s="13"/>
      <c r="D15" s="5"/>
      <c r="E15" s="14"/>
      <c r="F15" s="20"/>
      <c r="G15" s="7"/>
      <c r="N15" s="26"/>
      <c r="O15" s="26"/>
      <c r="P15" s="26"/>
      <c r="Q15" s="26"/>
      <c r="R15" s="29"/>
      <c r="S15" s="30"/>
      <c r="T15" s="32"/>
      <c r="U15" s="33"/>
    </row>
    <row r="16" spans="2:21" ht="22.5" x14ac:dyDescent="0.25">
      <c r="B16" s="55"/>
      <c r="C16" s="55" t="s">
        <v>48</v>
      </c>
      <c r="D16" s="5" t="s">
        <v>37</v>
      </c>
      <c r="E16" s="16">
        <v>21000</v>
      </c>
      <c r="F16" s="57" t="s">
        <v>16</v>
      </c>
      <c r="G16" s="3">
        <f>E16/4</f>
        <v>5250</v>
      </c>
      <c r="N16" s="26"/>
      <c r="O16" s="26">
        <v>27.4</v>
      </c>
      <c r="P16" s="26">
        <v>28.3</v>
      </c>
      <c r="Q16" s="26"/>
      <c r="R16" s="29">
        <f t="shared" si="3"/>
        <v>1698</v>
      </c>
      <c r="S16" s="30">
        <f t="shared" si="2"/>
        <v>12.367491166077739</v>
      </c>
      <c r="T16" s="32">
        <f t="shared" si="0"/>
        <v>1644</v>
      </c>
      <c r="U16" s="33">
        <f t="shared" si="4"/>
        <v>12.8</v>
      </c>
    </row>
    <row r="17" spans="2:21" ht="22.5" x14ac:dyDescent="0.25">
      <c r="B17" s="55"/>
      <c r="C17" s="55"/>
      <c r="D17" s="5" t="s">
        <v>38</v>
      </c>
      <c r="E17" s="16">
        <v>64000</v>
      </c>
      <c r="F17" s="58"/>
      <c r="G17" s="3">
        <f t="shared" ref="G17:G26" si="6">E17/4</f>
        <v>16000</v>
      </c>
      <c r="N17" s="26"/>
      <c r="O17" s="26">
        <v>36.380000000000003</v>
      </c>
      <c r="P17" s="26">
        <v>36.299999999999997</v>
      </c>
      <c r="Q17" s="26"/>
      <c r="R17" s="29">
        <f t="shared" si="3"/>
        <v>2178</v>
      </c>
      <c r="S17" s="30">
        <f t="shared" si="2"/>
        <v>29.38475665748393</v>
      </c>
      <c r="T17" s="32">
        <f>ROUND((O17*60),0)</f>
        <v>2183</v>
      </c>
      <c r="U17" s="33">
        <f t="shared" si="4"/>
        <v>29.3</v>
      </c>
    </row>
    <row r="18" spans="2:21" ht="22.5" x14ac:dyDescent="0.25">
      <c r="B18" s="55"/>
      <c r="C18" s="55"/>
      <c r="D18" s="5" t="s">
        <v>39</v>
      </c>
      <c r="E18" s="16">
        <v>17000</v>
      </c>
      <c r="F18" s="58"/>
      <c r="G18" s="3">
        <f t="shared" si="6"/>
        <v>4250</v>
      </c>
      <c r="N18" s="26"/>
      <c r="O18" s="26">
        <v>5.56</v>
      </c>
      <c r="P18" s="26">
        <v>21.97</v>
      </c>
      <c r="Q18" s="26"/>
      <c r="R18" s="29">
        <f t="shared" si="3"/>
        <v>1318.1999999999998</v>
      </c>
      <c r="S18" s="30">
        <f t="shared" si="2"/>
        <v>12.896373843119408</v>
      </c>
      <c r="T18" s="32">
        <f t="shared" ref="T18:T81" si="7">ROUND((O18*60),0)</f>
        <v>334</v>
      </c>
      <c r="U18" s="33">
        <f t="shared" si="4"/>
        <v>50.9</v>
      </c>
    </row>
    <row r="19" spans="2:21" ht="22.5" x14ac:dyDescent="0.25">
      <c r="B19" s="55"/>
      <c r="C19" s="55"/>
      <c r="D19" s="5" t="s">
        <v>40</v>
      </c>
      <c r="E19" s="16">
        <v>34000</v>
      </c>
      <c r="F19" s="58"/>
      <c r="G19" s="3">
        <f t="shared" si="6"/>
        <v>8500</v>
      </c>
      <c r="N19" s="26"/>
      <c r="O19" s="26">
        <v>27.67</v>
      </c>
      <c r="P19" s="26">
        <v>31.75</v>
      </c>
      <c r="Q19" s="26"/>
      <c r="R19" s="29">
        <f t="shared" si="3"/>
        <v>1905</v>
      </c>
      <c r="S19" s="30">
        <f t="shared" si="2"/>
        <v>17.84776902887139</v>
      </c>
      <c r="T19" s="32">
        <f t="shared" si="7"/>
        <v>1660</v>
      </c>
      <c r="U19" s="33">
        <f t="shared" si="4"/>
        <v>20.5</v>
      </c>
    </row>
    <row r="20" spans="2:21" ht="22.5" x14ac:dyDescent="0.25">
      <c r="B20" s="55"/>
      <c r="C20" s="55"/>
      <c r="D20" s="5" t="s">
        <v>41</v>
      </c>
      <c r="E20" s="16">
        <v>4000</v>
      </c>
      <c r="F20" s="58"/>
      <c r="G20" s="3">
        <f t="shared" si="6"/>
        <v>1000</v>
      </c>
      <c r="N20" s="26"/>
      <c r="O20" s="62" t="s">
        <v>105</v>
      </c>
      <c r="P20" s="63"/>
      <c r="Q20" s="26"/>
      <c r="R20" s="29">
        <f t="shared" si="3"/>
        <v>0</v>
      </c>
      <c r="S20" s="30" t="e">
        <f t="shared" si="2"/>
        <v>#DIV/0!</v>
      </c>
      <c r="T20" s="32" t="e">
        <f t="shared" si="7"/>
        <v>#VALUE!</v>
      </c>
      <c r="U20" s="33" t="e">
        <f t="shared" si="4"/>
        <v>#VALUE!</v>
      </c>
    </row>
    <row r="21" spans="2:21" ht="22.5" x14ac:dyDescent="0.25">
      <c r="B21" s="55"/>
      <c r="C21" s="55"/>
      <c r="D21" s="5" t="s">
        <v>42</v>
      </c>
      <c r="E21" s="16">
        <v>6000</v>
      </c>
      <c r="F21" s="58"/>
      <c r="G21" s="3">
        <f t="shared" si="6"/>
        <v>1500</v>
      </c>
      <c r="N21" s="26"/>
      <c r="O21" s="26">
        <v>9.9049999999999994</v>
      </c>
      <c r="P21" s="26">
        <v>13.6</v>
      </c>
      <c r="Q21" s="26"/>
      <c r="R21" s="29">
        <f t="shared" si="3"/>
        <v>816</v>
      </c>
      <c r="S21" s="30">
        <f t="shared" si="2"/>
        <v>7.3529411764705879</v>
      </c>
      <c r="T21" s="32">
        <f t="shared" si="7"/>
        <v>594</v>
      </c>
      <c r="U21" s="33">
        <f t="shared" si="4"/>
        <v>10.1</v>
      </c>
    </row>
    <row r="22" spans="2:21" ht="22.5" x14ac:dyDescent="0.25">
      <c r="B22" s="55"/>
      <c r="C22" s="55"/>
      <c r="D22" s="5" t="s">
        <v>43</v>
      </c>
      <c r="E22" s="16">
        <v>4000</v>
      </c>
      <c r="F22" s="58"/>
      <c r="G22" s="3">
        <f t="shared" si="6"/>
        <v>1000</v>
      </c>
      <c r="N22" s="26"/>
      <c r="O22" s="45">
        <v>16.079999999999998</v>
      </c>
      <c r="P22" s="45">
        <v>27.6</v>
      </c>
      <c r="Q22" s="26"/>
      <c r="R22" s="29">
        <f t="shared" si="3"/>
        <v>1656</v>
      </c>
      <c r="S22" s="30">
        <f t="shared" si="2"/>
        <v>2.4154589371980677</v>
      </c>
      <c r="T22" s="32">
        <f t="shared" si="7"/>
        <v>965</v>
      </c>
      <c r="U22" s="33">
        <f t="shared" si="4"/>
        <v>4.0999999999999996</v>
      </c>
    </row>
    <row r="23" spans="2:21" ht="22.5" x14ac:dyDescent="0.25">
      <c r="B23" s="55"/>
      <c r="C23" s="55"/>
      <c r="D23" s="5" t="s">
        <v>44</v>
      </c>
      <c r="E23" s="16">
        <v>2000</v>
      </c>
      <c r="F23" s="58"/>
      <c r="G23" s="3">
        <f t="shared" si="6"/>
        <v>500</v>
      </c>
      <c r="N23" s="26"/>
      <c r="O23" s="62" t="s">
        <v>100</v>
      </c>
      <c r="P23" s="63"/>
      <c r="Q23" s="26"/>
      <c r="R23" s="29">
        <f t="shared" si="3"/>
        <v>0</v>
      </c>
      <c r="S23" s="30" t="e">
        <f t="shared" si="2"/>
        <v>#DIV/0!</v>
      </c>
      <c r="T23" s="32" t="e">
        <f t="shared" si="7"/>
        <v>#VALUE!</v>
      </c>
      <c r="U23" s="33" t="e">
        <f t="shared" si="4"/>
        <v>#VALUE!</v>
      </c>
    </row>
    <row r="24" spans="2:21" ht="22.5" x14ac:dyDescent="0.25">
      <c r="B24" s="55"/>
      <c r="C24" s="55"/>
      <c r="D24" s="5" t="s">
        <v>45</v>
      </c>
      <c r="E24" s="16">
        <v>6000</v>
      </c>
      <c r="F24" s="58"/>
      <c r="G24" s="3">
        <f t="shared" si="6"/>
        <v>1500</v>
      </c>
      <c r="N24" s="26"/>
      <c r="O24" s="62" t="s">
        <v>105</v>
      </c>
      <c r="P24" s="63"/>
      <c r="Q24" s="26"/>
      <c r="R24" s="29">
        <f t="shared" si="3"/>
        <v>0</v>
      </c>
      <c r="S24" s="30" t="e">
        <f t="shared" si="2"/>
        <v>#DIV/0!</v>
      </c>
      <c r="T24" s="32" t="e">
        <f t="shared" si="7"/>
        <v>#VALUE!</v>
      </c>
      <c r="U24" s="33" t="e">
        <f t="shared" si="4"/>
        <v>#VALUE!</v>
      </c>
    </row>
    <row r="25" spans="2:21" ht="22.5" x14ac:dyDescent="0.25">
      <c r="B25" s="55"/>
      <c r="C25" s="55"/>
      <c r="D25" s="5" t="s">
        <v>46</v>
      </c>
      <c r="E25" s="16">
        <v>8000</v>
      </c>
      <c r="F25" s="58"/>
      <c r="G25" s="3">
        <f t="shared" si="6"/>
        <v>2000</v>
      </c>
      <c r="N25" s="26"/>
      <c r="O25" s="26">
        <v>12.39</v>
      </c>
      <c r="P25" s="26">
        <v>19.75</v>
      </c>
      <c r="Q25" s="26"/>
      <c r="R25" s="29">
        <f t="shared" si="3"/>
        <v>1185</v>
      </c>
      <c r="S25" s="30">
        <f t="shared" si="2"/>
        <v>6.7510548523206753</v>
      </c>
      <c r="T25" s="32">
        <f t="shared" si="7"/>
        <v>743</v>
      </c>
      <c r="U25" s="33">
        <f t="shared" si="4"/>
        <v>10.8</v>
      </c>
    </row>
    <row r="26" spans="2:21" ht="22.5" x14ac:dyDescent="0.25">
      <c r="B26" s="55"/>
      <c r="C26" s="55"/>
      <c r="D26" s="5" t="s">
        <v>47</v>
      </c>
      <c r="E26" s="16">
        <v>61000</v>
      </c>
      <c r="F26" s="59"/>
      <c r="G26" s="3">
        <f t="shared" si="6"/>
        <v>15250</v>
      </c>
      <c r="N26" s="26"/>
      <c r="O26" s="26"/>
      <c r="P26" s="26">
        <v>38</v>
      </c>
      <c r="Q26" s="26">
        <v>38.17</v>
      </c>
      <c r="R26" s="29">
        <f t="shared" si="3"/>
        <v>2280</v>
      </c>
      <c r="S26" s="30">
        <f t="shared" si="2"/>
        <v>26.754385964912281</v>
      </c>
      <c r="T26" s="32">
        <f t="shared" si="7"/>
        <v>0</v>
      </c>
      <c r="U26" s="33" t="e">
        <f t="shared" si="4"/>
        <v>#DIV/0!</v>
      </c>
    </row>
    <row r="27" spans="2:21" x14ac:dyDescent="0.25">
      <c r="B27" s="11"/>
      <c r="C27" s="11"/>
      <c r="D27" s="12"/>
      <c r="E27" s="17"/>
      <c r="F27" s="11"/>
      <c r="G27" s="7"/>
      <c r="N27" s="26"/>
      <c r="O27" s="26"/>
      <c r="P27" s="26"/>
      <c r="Q27" s="26"/>
      <c r="R27" s="29"/>
      <c r="S27" s="30"/>
      <c r="T27" s="32"/>
      <c r="U27" s="33"/>
    </row>
    <row r="28" spans="2:21" ht="20.45" hidden="1" x14ac:dyDescent="0.3">
      <c r="B28" s="55"/>
      <c r="C28" s="55" t="s">
        <v>36</v>
      </c>
      <c r="D28" s="5" t="s">
        <v>33</v>
      </c>
      <c r="E28" s="16">
        <v>21000</v>
      </c>
      <c r="F28" s="56" t="s">
        <v>16</v>
      </c>
      <c r="G28" s="3">
        <f>E28/4</f>
        <v>5250</v>
      </c>
      <c r="N28" s="26"/>
      <c r="O28" s="26">
        <v>14.73</v>
      </c>
      <c r="P28" s="26">
        <v>25.81</v>
      </c>
      <c r="Q28" s="26"/>
      <c r="R28" s="29">
        <f t="shared" si="3"/>
        <v>1548.6</v>
      </c>
      <c r="S28" s="30">
        <f t="shared" si="2"/>
        <v>13.560635412630765</v>
      </c>
      <c r="T28" s="32">
        <f t="shared" si="7"/>
        <v>884</v>
      </c>
      <c r="U28" s="33">
        <f t="shared" si="4"/>
        <v>23.8</v>
      </c>
    </row>
    <row r="29" spans="2:21" ht="20.45" hidden="1" x14ac:dyDescent="0.3">
      <c r="B29" s="55"/>
      <c r="C29" s="55"/>
      <c r="D29" s="5" t="s">
        <v>34</v>
      </c>
      <c r="E29" s="16">
        <v>19000</v>
      </c>
      <c r="F29" s="56"/>
      <c r="G29" s="3">
        <f t="shared" ref="G29:G30" si="8">E29/4</f>
        <v>4750</v>
      </c>
      <c r="N29" s="26"/>
      <c r="O29" s="26">
        <v>25.22</v>
      </c>
      <c r="P29" s="26">
        <v>24.15</v>
      </c>
      <c r="Q29" s="26"/>
      <c r="R29" s="29">
        <f t="shared" si="3"/>
        <v>1449</v>
      </c>
      <c r="S29" s="30">
        <f t="shared" si="2"/>
        <v>13.112491373360939</v>
      </c>
      <c r="T29" s="32">
        <f t="shared" si="7"/>
        <v>1513</v>
      </c>
      <c r="U29" s="33">
        <f t="shared" si="4"/>
        <v>12.6</v>
      </c>
    </row>
    <row r="30" spans="2:21" ht="20.45" hidden="1" x14ac:dyDescent="0.3">
      <c r="B30" s="55"/>
      <c r="C30" s="55"/>
      <c r="D30" s="5" t="s">
        <v>35</v>
      </c>
      <c r="E30" s="16">
        <v>54000</v>
      </c>
      <c r="F30" s="56"/>
      <c r="G30" s="3">
        <f t="shared" si="8"/>
        <v>13500</v>
      </c>
      <c r="N30" s="26"/>
      <c r="O30" s="26">
        <v>27.28</v>
      </c>
      <c r="P30" s="26">
        <v>35.65</v>
      </c>
      <c r="Q30" s="26">
        <v>63</v>
      </c>
      <c r="R30" s="29">
        <f t="shared" si="3"/>
        <v>2139</v>
      </c>
      <c r="S30" s="30">
        <f t="shared" si="2"/>
        <v>25.245441795231418</v>
      </c>
      <c r="T30" s="32">
        <f t="shared" si="7"/>
        <v>1637</v>
      </c>
      <c r="U30" s="33">
        <f t="shared" si="4"/>
        <v>33</v>
      </c>
    </row>
    <row r="31" spans="2:21" ht="14.45" hidden="1" x14ac:dyDescent="0.3">
      <c r="B31" s="11"/>
      <c r="C31" s="11"/>
      <c r="D31" s="12"/>
      <c r="E31" s="17"/>
      <c r="F31" s="11"/>
      <c r="G31" s="7"/>
      <c r="N31" s="26"/>
      <c r="O31" s="26"/>
      <c r="P31" s="26"/>
      <c r="Q31" s="26"/>
      <c r="R31" s="29"/>
      <c r="S31" s="30"/>
      <c r="T31" s="32"/>
      <c r="U31" s="33"/>
    </row>
    <row r="32" spans="2:21" ht="20.45" hidden="1" x14ac:dyDescent="0.3">
      <c r="B32" s="55"/>
      <c r="C32" s="55" t="s">
        <v>23</v>
      </c>
      <c r="D32" s="5" t="s">
        <v>17</v>
      </c>
      <c r="E32" s="18">
        <v>22000</v>
      </c>
      <c r="F32" s="49" t="s">
        <v>73</v>
      </c>
      <c r="G32" s="3"/>
      <c r="N32" s="26"/>
      <c r="O32" s="26">
        <v>18.86</v>
      </c>
      <c r="P32" s="45">
        <v>21.75</v>
      </c>
      <c r="Q32" s="26"/>
      <c r="R32" s="29">
        <f t="shared" si="3"/>
        <v>1305</v>
      </c>
      <c r="S32" s="30">
        <f t="shared" si="2"/>
        <v>16.85823754789272</v>
      </c>
      <c r="T32" s="32">
        <f t="shared" si="7"/>
        <v>1132</v>
      </c>
      <c r="U32" s="33">
        <f t="shared" si="4"/>
        <v>19.399999999999999</v>
      </c>
    </row>
    <row r="33" spans="2:21" ht="20.45" hidden="1" x14ac:dyDescent="0.3">
      <c r="B33" s="55"/>
      <c r="C33" s="55"/>
      <c r="D33" s="5" t="s">
        <v>18</v>
      </c>
      <c r="E33" s="18">
        <v>3000</v>
      </c>
      <c r="F33" s="50"/>
      <c r="G33" s="3"/>
      <c r="N33" s="26"/>
      <c r="O33" s="62" t="s">
        <v>100</v>
      </c>
      <c r="P33" s="63"/>
      <c r="Q33" s="26"/>
      <c r="R33" s="29">
        <f t="shared" si="3"/>
        <v>0</v>
      </c>
      <c r="S33" s="30" t="e">
        <f t="shared" si="2"/>
        <v>#DIV/0!</v>
      </c>
      <c r="T33" s="32" t="e">
        <f t="shared" si="7"/>
        <v>#VALUE!</v>
      </c>
      <c r="U33" s="33" t="e">
        <f t="shared" si="4"/>
        <v>#VALUE!</v>
      </c>
    </row>
    <row r="34" spans="2:21" ht="20.45" hidden="1" x14ac:dyDescent="0.3">
      <c r="B34" s="55"/>
      <c r="C34" s="55"/>
      <c r="D34" s="5" t="s">
        <v>19</v>
      </c>
      <c r="E34" s="18">
        <v>16000</v>
      </c>
      <c r="F34" s="50"/>
      <c r="G34" s="3"/>
      <c r="N34" s="26"/>
      <c r="O34" s="26">
        <v>19.3</v>
      </c>
      <c r="P34" s="26">
        <v>27.77</v>
      </c>
      <c r="Q34" s="26"/>
      <c r="R34" s="29">
        <f t="shared" si="3"/>
        <v>1666.2</v>
      </c>
      <c r="S34" s="30">
        <f t="shared" si="2"/>
        <v>9.6026887528507974</v>
      </c>
      <c r="T34" s="32">
        <f t="shared" si="7"/>
        <v>1158</v>
      </c>
      <c r="U34" s="33">
        <f t="shared" si="4"/>
        <v>13.8</v>
      </c>
    </row>
    <row r="35" spans="2:21" ht="20.45" hidden="1" x14ac:dyDescent="0.3">
      <c r="B35" s="55"/>
      <c r="C35" s="55"/>
      <c r="D35" s="5" t="s">
        <v>20</v>
      </c>
      <c r="E35" s="18">
        <v>19000</v>
      </c>
      <c r="F35" s="50"/>
      <c r="G35" s="3"/>
      <c r="N35" s="26"/>
      <c r="O35" s="26">
        <v>26.19</v>
      </c>
      <c r="P35" s="26">
        <v>21.92</v>
      </c>
      <c r="Q35" s="26"/>
      <c r="R35" s="29">
        <f t="shared" si="3"/>
        <v>1315.2</v>
      </c>
      <c r="S35" s="30">
        <f t="shared" si="2"/>
        <v>14.44647201946472</v>
      </c>
      <c r="T35" s="32">
        <f t="shared" si="7"/>
        <v>1571</v>
      </c>
      <c r="U35" s="33">
        <f t="shared" si="4"/>
        <v>12.1</v>
      </c>
    </row>
    <row r="36" spans="2:21" ht="20.45" hidden="1" x14ac:dyDescent="0.3">
      <c r="B36" s="55"/>
      <c r="C36" s="55"/>
      <c r="D36" s="5" t="s">
        <v>21</v>
      </c>
      <c r="E36" s="16">
        <v>7000</v>
      </c>
      <c r="F36" s="50"/>
      <c r="G36" s="3"/>
      <c r="N36" s="26"/>
      <c r="O36" s="26">
        <v>15.24</v>
      </c>
      <c r="P36" s="26">
        <v>24.76</v>
      </c>
      <c r="Q36" s="26"/>
      <c r="R36" s="29">
        <f t="shared" si="3"/>
        <v>1485.6000000000001</v>
      </c>
      <c r="S36" s="30">
        <f t="shared" si="2"/>
        <v>4.7119009154550344</v>
      </c>
      <c r="T36" s="32">
        <f t="shared" si="7"/>
        <v>914</v>
      </c>
      <c r="U36" s="33">
        <f t="shared" si="4"/>
        <v>7.7</v>
      </c>
    </row>
    <row r="37" spans="2:21" ht="20.45" hidden="1" x14ac:dyDescent="0.3">
      <c r="B37" s="55"/>
      <c r="C37" s="55"/>
      <c r="D37" s="5" t="s">
        <v>22</v>
      </c>
      <c r="E37" s="16">
        <v>14000</v>
      </c>
      <c r="F37" s="51"/>
      <c r="G37" s="3"/>
      <c r="N37" s="26"/>
      <c r="O37" s="26"/>
      <c r="P37" s="26">
        <v>21.28</v>
      </c>
      <c r="Q37" s="26"/>
      <c r="R37" s="29">
        <f t="shared" si="3"/>
        <v>1276.8000000000002</v>
      </c>
      <c r="S37" s="30">
        <f t="shared" si="2"/>
        <v>10.964912280701753</v>
      </c>
      <c r="T37" s="32">
        <f t="shared" si="7"/>
        <v>0</v>
      </c>
      <c r="U37" s="33" t="e">
        <f t="shared" si="4"/>
        <v>#DIV/0!</v>
      </c>
    </row>
    <row r="38" spans="2:21" x14ac:dyDescent="0.25">
      <c r="G38" s="7"/>
      <c r="N38" s="26"/>
      <c r="O38" s="26"/>
      <c r="P38" s="26"/>
      <c r="Q38" s="26"/>
      <c r="R38" s="29"/>
      <c r="S38" s="30"/>
      <c r="T38" s="32"/>
      <c r="U38" s="33"/>
    </row>
    <row r="39" spans="2:21" ht="20.45" hidden="1" x14ac:dyDescent="0.3">
      <c r="B39" s="55"/>
      <c r="C39" s="55" t="s">
        <v>32</v>
      </c>
      <c r="D39" s="5" t="s">
        <v>24</v>
      </c>
      <c r="E39" s="16">
        <v>24000</v>
      </c>
      <c r="F39" s="61" t="s">
        <v>31</v>
      </c>
      <c r="G39" s="3">
        <f>E39/4</f>
        <v>6000</v>
      </c>
      <c r="N39" s="26"/>
      <c r="O39" s="26">
        <v>16.3</v>
      </c>
      <c r="P39" s="26">
        <v>28.95</v>
      </c>
      <c r="Q39" s="26"/>
      <c r="R39" s="29">
        <f t="shared" si="3"/>
        <v>1737</v>
      </c>
      <c r="S39" s="30">
        <f t="shared" si="2"/>
        <v>13.81692573402418</v>
      </c>
      <c r="T39" s="32">
        <f t="shared" si="7"/>
        <v>978</v>
      </c>
      <c r="U39" s="33">
        <f t="shared" si="4"/>
        <v>24.5</v>
      </c>
    </row>
    <row r="40" spans="2:21" ht="14.45" hidden="1" x14ac:dyDescent="0.3">
      <c r="B40" s="55"/>
      <c r="C40" s="55"/>
      <c r="D40" s="5" t="s">
        <v>25</v>
      </c>
      <c r="E40" s="16">
        <v>24000</v>
      </c>
      <c r="F40" s="61"/>
      <c r="G40" s="3">
        <f t="shared" ref="G40:G45" si="9">E40/4</f>
        <v>6000</v>
      </c>
      <c r="N40" s="26"/>
      <c r="O40" s="26">
        <v>30.58</v>
      </c>
      <c r="P40" s="26">
        <v>36.72</v>
      </c>
      <c r="Q40" s="26"/>
      <c r="R40" s="29">
        <f t="shared" si="3"/>
        <v>2203.1999999999998</v>
      </c>
      <c r="S40" s="30">
        <f t="shared" si="2"/>
        <v>10.893246187363836</v>
      </c>
      <c r="T40" s="32">
        <f t="shared" si="7"/>
        <v>1835</v>
      </c>
      <c r="U40" s="33">
        <f t="shared" si="4"/>
        <v>13.1</v>
      </c>
    </row>
    <row r="41" spans="2:21" ht="20.45" hidden="1" x14ac:dyDescent="0.3">
      <c r="B41" s="55"/>
      <c r="C41" s="55"/>
      <c r="D41" s="5" t="s">
        <v>26</v>
      </c>
      <c r="E41" s="16">
        <v>26000</v>
      </c>
      <c r="F41" s="61"/>
      <c r="G41" s="3">
        <f t="shared" si="9"/>
        <v>6500</v>
      </c>
      <c r="N41" s="26"/>
      <c r="O41" s="26">
        <v>26.53</v>
      </c>
      <c r="P41" s="26">
        <v>35.47</v>
      </c>
      <c r="Q41" s="26"/>
      <c r="R41" s="29">
        <f t="shared" si="3"/>
        <v>2128.1999999999998</v>
      </c>
      <c r="S41" s="30">
        <f t="shared" si="2"/>
        <v>12.216896908185323</v>
      </c>
      <c r="T41" s="32">
        <f t="shared" si="7"/>
        <v>1592</v>
      </c>
      <c r="U41" s="33">
        <f t="shared" si="4"/>
        <v>16.3</v>
      </c>
    </row>
    <row r="42" spans="2:21" ht="20.45" hidden="1" x14ac:dyDescent="0.3">
      <c r="B42" s="55"/>
      <c r="C42" s="55"/>
      <c r="D42" s="22" t="s">
        <v>30</v>
      </c>
      <c r="E42" s="23">
        <v>70000</v>
      </c>
      <c r="F42" s="61"/>
      <c r="G42" s="3"/>
      <c r="H42" t="s">
        <v>74</v>
      </c>
      <c r="N42" s="26"/>
      <c r="O42" s="26"/>
      <c r="P42" s="26">
        <v>28.024999999999999</v>
      </c>
      <c r="Q42" s="26"/>
      <c r="R42" s="29">
        <f t="shared" si="3"/>
        <v>1681.5</v>
      </c>
      <c r="S42" s="30">
        <f t="shared" si="2"/>
        <v>41.629497472494798</v>
      </c>
      <c r="T42" s="32">
        <f t="shared" si="7"/>
        <v>0</v>
      </c>
      <c r="U42" s="33" t="e">
        <f t="shared" si="4"/>
        <v>#DIV/0!</v>
      </c>
    </row>
    <row r="43" spans="2:21" ht="20.45" hidden="1" x14ac:dyDescent="0.3">
      <c r="B43" s="55"/>
      <c r="C43" s="55"/>
      <c r="D43" s="5" t="s">
        <v>27</v>
      </c>
      <c r="E43" s="16">
        <v>16000</v>
      </c>
      <c r="F43" s="61"/>
      <c r="G43" s="3">
        <f t="shared" si="9"/>
        <v>4000</v>
      </c>
      <c r="N43" s="26"/>
      <c r="O43" s="26">
        <v>13.68</v>
      </c>
      <c r="P43" s="26">
        <v>21.28</v>
      </c>
      <c r="Q43" s="26"/>
      <c r="R43" s="29">
        <f t="shared" si="3"/>
        <v>1276.8000000000002</v>
      </c>
      <c r="S43" s="30">
        <f t="shared" si="2"/>
        <v>12.531328320802004</v>
      </c>
      <c r="T43" s="32">
        <f t="shared" si="7"/>
        <v>821</v>
      </c>
      <c r="U43" s="33">
        <f t="shared" si="4"/>
        <v>19.5</v>
      </c>
    </row>
    <row r="44" spans="2:21" ht="20.45" hidden="1" x14ac:dyDescent="0.3">
      <c r="B44" s="55"/>
      <c r="C44" s="55"/>
      <c r="D44" s="5" t="s">
        <v>28</v>
      </c>
      <c r="E44" s="16">
        <v>36000</v>
      </c>
      <c r="F44" s="61"/>
      <c r="G44" s="3">
        <f t="shared" si="9"/>
        <v>9000</v>
      </c>
      <c r="N44" s="26">
        <v>25.19</v>
      </c>
      <c r="O44" s="26">
        <v>31.94</v>
      </c>
      <c r="P44" s="26">
        <v>42.53</v>
      </c>
      <c r="Q44" s="26"/>
      <c r="R44" s="29">
        <f t="shared" si="3"/>
        <v>2551.8000000000002</v>
      </c>
      <c r="S44" s="30">
        <f t="shared" si="2"/>
        <v>14.107688690336232</v>
      </c>
      <c r="T44" s="32">
        <f t="shared" si="7"/>
        <v>1916</v>
      </c>
      <c r="U44" s="33">
        <f t="shared" si="4"/>
        <v>18.8</v>
      </c>
    </row>
    <row r="45" spans="2:21" ht="20.45" hidden="1" x14ac:dyDescent="0.3">
      <c r="B45" s="55"/>
      <c r="C45" s="55"/>
      <c r="D45" s="5" t="s">
        <v>29</v>
      </c>
      <c r="E45" s="16">
        <v>8000</v>
      </c>
      <c r="F45" s="61"/>
      <c r="G45" s="3">
        <f t="shared" si="9"/>
        <v>2000</v>
      </c>
      <c r="N45" s="26"/>
      <c r="O45" s="26">
        <v>11.14</v>
      </c>
      <c r="P45" s="26">
        <v>20.5</v>
      </c>
      <c r="Q45" s="26"/>
      <c r="R45" s="29">
        <f t="shared" si="3"/>
        <v>1230</v>
      </c>
      <c r="S45" s="30">
        <f t="shared" si="2"/>
        <v>6.5040650406504064</v>
      </c>
      <c r="T45" s="32">
        <f t="shared" si="7"/>
        <v>668</v>
      </c>
      <c r="U45" s="33">
        <f t="shared" si="4"/>
        <v>12</v>
      </c>
    </row>
    <row r="46" spans="2:21" ht="14.45" hidden="1" x14ac:dyDescent="0.3">
      <c r="G46" s="7"/>
      <c r="N46" s="26"/>
      <c r="O46" s="26"/>
      <c r="P46" s="26"/>
      <c r="Q46" s="26"/>
      <c r="R46" s="29"/>
      <c r="S46" s="30"/>
      <c r="T46" s="32"/>
      <c r="U46" s="33"/>
    </row>
    <row r="47" spans="2:21" ht="20.45" hidden="1" x14ac:dyDescent="0.3">
      <c r="B47" s="55"/>
      <c r="C47" s="49" t="s">
        <v>75</v>
      </c>
      <c r="D47" s="5" t="s">
        <v>49</v>
      </c>
      <c r="E47" s="18">
        <v>8000</v>
      </c>
      <c r="F47" s="56" t="s">
        <v>71</v>
      </c>
      <c r="G47" s="7"/>
      <c r="N47" s="26"/>
      <c r="O47" s="26">
        <v>15.375</v>
      </c>
      <c r="P47" s="45">
        <v>20.67</v>
      </c>
      <c r="Q47" s="26"/>
      <c r="R47" s="29">
        <f t="shared" si="3"/>
        <v>1240.2</v>
      </c>
      <c r="S47" s="30">
        <f t="shared" si="2"/>
        <v>6.4505724883083371</v>
      </c>
      <c r="T47" s="32">
        <f t="shared" si="7"/>
        <v>923</v>
      </c>
      <c r="U47" s="33">
        <f t="shared" si="4"/>
        <v>8.6999999999999993</v>
      </c>
    </row>
    <row r="48" spans="2:21" ht="20.45" hidden="1" x14ac:dyDescent="0.3">
      <c r="B48" s="55"/>
      <c r="C48" s="50"/>
      <c r="D48" s="5" t="s">
        <v>50</v>
      </c>
      <c r="E48" s="18">
        <v>11000</v>
      </c>
      <c r="F48" s="56"/>
      <c r="G48" s="7"/>
      <c r="N48" s="26"/>
      <c r="O48" s="26">
        <v>14.295</v>
      </c>
      <c r="P48" s="26">
        <v>28.17</v>
      </c>
      <c r="Q48" s="26"/>
      <c r="R48" s="29">
        <f t="shared" si="3"/>
        <v>1690.2</v>
      </c>
      <c r="S48" s="30">
        <f t="shared" si="2"/>
        <v>6.5081055496390956</v>
      </c>
      <c r="T48" s="32">
        <f t="shared" si="7"/>
        <v>858</v>
      </c>
      <c r="U48" s="33">
        <f t="shared" si="4"/>
        <v>12.8</v>
      </c>
    </row>
    <row r="49" spans="2:21" ht="20.45" hidden="1" x14ac:dyDescent="0.3">
      <c r="B49" s="55"/>
      <c r="C49" s="50"/>
      <c r="D49" s="5" t="s">
        <v>51</v>
      </c>
      <c r="E49" s="18">
        <v>3000</v>
      </c>
      <c r="F49" s="56"/>
      <c r="G49" s="7"/>
      <c r="N49" s="26"/>
      <c r="O49" s="45">
        <v>9.8699999999999992</v>
      </c>
      <c r="P49" s="26">
        <v>19.34</v>
      </c>
      <c r="Q49" s="26"/>
      <c r="R49" s="29">
        <f t="shared" si="3"/>
        <v>1160.4000000000001</v>
      </c>
      <c r="S49" s="30">
        <f t="shared" si="2"/>
        <v>2.5853154084798344</v>
      </c>
      <c r="T49" s="32">
        <f t="shared" si="7"/>
        <v>592</v>
      </c>
      <c r="U49" s="33">
        <f t="shared" si="4"/>
        <v>5.0999999999999996</v>
      </c>
    </row>
    <row r="50" spans="2:21" ht="20.45" hidden="1" x14ac:dyDescent="0.3">
      <c r="B50" s="55"/>
      <c r="C50" s="50"/>
      <c r="D50" s="5" t="s">
        <v>52</v>
      </c>
      <c r="E50" s="18">
        <v>2000</v>
      </c>
      <c r="F50" s="56"/>
      <c r="G50" s="7"/>
      <c r="N50" s="26"/>
      <c r="O50" s="45">
        <v>9.7899999999999991</v>
      </c>
      <c r="P50" s="45">
        <v>16.91</v>
      </c>
      <c r="Q50" s="26"/>
      <c r="R50" s="29">
        <f t="shared" si="3"/>
        <v>1014.6</v>
      </c>
      <c r="S50" s="30">
        <f t="shared" si="2"/>
        <v>1.9712201852946973</v>
      </c>
      <c r="T50" s="32">
        <f t="shared" si="7"/>
        <v>587</v>
      </c>
      <c r="U50" s="33">
        <f t="shared" si="4"/>
        <v>3.4</v>
      </c>
    </row>
    <row r="51" spans="2:21" ht="20.45" hidden="1" x14ac:dyDescent="0.3">
      <c r="B51" s="55"/>
      <c r="C51" s="50"/>
      <c r="D51" s="5" t="s">
        <v>53</v>
      </c>
      <c r="E51" s="18">
        <v>2000</v>
      </c>
      <c r="F51" s="56"/>
      <c r="G51" s="7"/>
      <c r="N51" s="26"/>
      <c r="O51" s="26">
        <v>19.010000000000002</v>
      </c>
      <c r="P51" s="26">
        <v>19.84</v>
      </c>
      <c r="Q51" s="26"/>
      <c r="R51" s="29">
        <f t="shared" si="3"/>
        <v>1190.4000000000001</v>
      </c>
      <c r="S51" s="30">
        <f t="shared" si="2"/>
        <v>1.6801075268817203</v>
      </c>
      <c r="T51" s="32">
        <f t="shared" si="7"/>
        <v>1141</v>
      </c>
      <c r="U51" s="33">
        <f t="shared" si="4"/>
        <v>1.8</v>
      </c>
    </row>
    <row r="52" spans="2:21" ht="20.45" hidden="1" x14ac:dyDescent="0.3">
      <c r="B52" s="55"/>
      <c r="C52" s="50"/>
      <c r="D52" s="5" t="s">
        <v>54</v>
      </c>
      <c r="E52" s="18">
        <v>4000</v>
      </c>
      <c r="F52" s="56"/>
      <c r="G52" s="7"/>
      <c r="N52" s="26"/>
      <c r="O52" s="26">
        <v>25.06</v>
      </c>
      <c r="P52" s="45">
        <v>27.43</v>
      </c>
      <c r="Q52" s="26"/>
      <c r="R52" s="29">
        <f t="shared" si="3"/>
        <v>1645.8</v>
      </c>
      <c r="S52" s="30">
        <f t="shared" si="2"/>
        <v>2.4304289707133311</v>
      </c>
      <c r="T52" s="32">
        <f t="shared" si="7"/>
        <v>1504</v>
      </c>
      <c r="U52" s="33">
        <f t="shared" si="4"/>
        <v>2.7</v>
      </c>
    </row>
    <row r="53" spans="2:21" ht="20.45" hidden="1" x14ac:dyDescent="0.3">
      <c r="B53" s="55"/>
      <c r="C53" s="50"/>
      <c r="D53" s="5" t="s">
        <v>55</v>
      </c>
      <c r="E53" s="18">
        <v>1000</v>
      </c>
      <c r="F53" s="56"/>
      <c r="G53" s="7"/>
      <c r="N53" s="26"/>
      <c r="O53" s="45">
        <v>16.8</v>
      </c>
      <c r="P53" s="45">
        <v>19.649999999999999</v>
      </c>
      <c r="Q53" s="26"/>
      <c r="R53" s="29">
        <f t="shared" si="3"/>
        <v>1179</v>
      </c>
      <c r="S53" s="30">
        <f t="shared" si="2"/>
        <v>0.8481764206955047</v>
      </c>
      <c r="T53" s="32">
        <f t="shared" si="7"/>
        <v>1008</v>
      </c>
      <c r="U53" s="33">
        <f t="shared" si="4"/>
        <v>1</v>
      </c>
    </row>
    <row r="54" spans="2:21" ht="20.45" hidden="1" x14ac:dyDescent="0.3">
      <c r="B54" s="55"/>
      <c r="C54" s="50"/>
      <c r="D54" s="5" t="s">
        <v>56</v>
      </c>
      <c r="E54" s="18">
        <v>2000</v>
      </c>
      <c r="F54" s="56"/>
      <c r="G54" s="7"/>
      <c r="N54" s="26"/>
      <c r="O54" s="26">
        <v>18.024999999999999</v>
      </c>
      <c r="P54" s="26">
        <v>16.66</v>
      </c>
      <c r="Q54" s="26"/>
      <c r="R54" s="29">
        <f t="shared" si="3"/>
        <v>999.6</v>
      </c>
      <c r="S54" s="30">
        <f t="shared" si="2"/>
        <v>2.0008003201280511</v>
      </c>
      <c r="T54" s="32">
        <f t="shared" si="7"/>
        <v>1082</v>
      </c>
      <c r="U54" s="33">
        <f t="shared" si="4"/>
        <v>1.8</v>
      </c>
    </row>
    <row r="55" spans="2:21" ht="20.45" hidden="1" x14ac:dyDescent="0.3">
      <c r="B55" s="55"/>
      <c r="C55" s="50"/>
      <c r="D55" s="5" t="s">
        <v>57</v>
      </c>
      <c r="E55" s="18">
        <v>4000</v>
      </c>
      <c r="F55" s="56"/>
      <c r="G55" s="7"/>
      <c r="N55" s="26"/>
      <c r="O55" s="26"/>
      <c r="P55" s="26">
        <v>16.440000000000001</v>
      </c>
      <c r="Q55" s="26"/>
      <c r="R55" s="29">
        <f t="shared" si="3"/>
        <v>986.40000000000009</v>
      </c>
      <c r="S55" s="30">
        <f t="shared" si="2"/>
        <v>4.0551500405515002</v>
      </c>
      <c r="T55" s="32">
        <f t="shared" si="7"/>
        <v>0</v>
      </c>
      <c r="U55" s="33" t="e">
        <f t="shared" si="4"/>
        <v>#DIV/0!</v>
      </c>
    </row>
    <row r="56" spans="2:21" ht="20.45" hidden="1" x14ac:dyDescent="0.3">
      <c r="B56" s="55"/>
      <c r="C56" s="50"/>
      <c r="D56" s="5" t="s">
        <v>58</v>
      </c>
      <c r="E56" s="18">
        <v>3000</v>
      </c>
      <c r="F56" s="56"/>
      <c r="G56" s="7"/>
      <c r="N56" s="26"/>
      <c r="O56" s="26"/>
      <c r="P56" s="26">
        <v>19.09</v>
      </c>
      <c r="Q56" s="26"/>
      <c r="R56" s="29">
        <f t="shared" si="3"/>
        <v>1145.4000000000001</v>
      </c>
      <c r="S56" s="30">
        <f t="shared" si="2"/>
        <v>2.6191723415400729</v>
      </c>
      <c r="T56" s="32">
        <f t="shared" si="7"/>
        <v>0</v>
      </c>
      <c r="U56" s="33" t="e">
        <f t="shared" si="4"/>
        <v>#DIV/0!</v>
      </c>
    </row>
    <row r="57" spans="2:21" ht="20.45" hidden="1" x14ac:dyDescent="0.3">
      <c r="B57" s="55"/>
      <c r="C57" s="50"/>
      <c r="D57" s="5" t="s">
        <v>59</v>
      </c>
      <c r="E57" s="18">
        <v>4000</v>
      </c>
      <c r="F57" s="56"/>
      <c r="G57" s="7"/>
      <c r="N57" s="26"/>
      <c r="O57" s="26"/>
      <c r="P57" s="45">
        <v>20</v>
      </c>
      <c r="Q57" s="26"/>
      <c r="R57" s="29">
        <f t="shared" si="3"/>
        <v>1200</v>
      </c>
      <c r="S57" s="30">
        <f t="shared" si="2"/>
        <v>3.3333333333333335</v>
      </c>
      <c r="T57" s="32">
        <f t="shared" si="7"/>
        <v>0</v>
      </c>
      <c r="U57" s="33" t="e">
        <f t="shared" si="4"/>
        <v>#DIV/0!</v>
      </c>
    </row>
    <row r="58" spans="2:21" ht="20.45" hidden="1" x14ac:dyDescent="0.3">
      <c r="B58" s="55"/>
      <c r="C58" s="50"/>
      <c r="D58" s="5" t="s">
        <v>60</v>
      </c>
      <c r="E58" s="18">
        <v>2000</v>
      </c>
      <c r="F58" s="56"/>
      <c r="G58" s="7"/>
      <c r="N58" s="26"/>
      <c r="O58" s="34"/>
      <c r="P58" s="45">
        <v>5.45</v>
      </c>
      <c r="Q58" s="26"/>
      <c r="R58" s="29">
        <f t="shared" si="3"/>
        <v>327</v>
      </c>
      <c r="S58" s="30">
        <f t="shared" si="2"/>
        <v>6.1162079510703364</v>
      </c>
      <c r="T58" s="32">
        <f t="shared" si="7"/>
        <v>0</v>
      </c>
      <c r="U58" s="33" t="e">
        <f t="shared" si="4"/>
        <v>#DIV/0!</v>
      </c>
    </row>
    <row r="59" spans="2:21" ht="20.45" hidden="1" x14ac:dyDescent="0.3">
      <c r="B59" s="55"/>
      <c r="C59" s="50"/>
      <c r="D59" s="5" t="s">
        <v>61</v>
      </c>
      <c r="E59" s="18">
        <v>1000</v>
      </c>
      <c r="F59" s="56"/>
      <c r="G59" s="7"/>
      <c r="N59" s="26"/>
      <c r="O59" s="26"/>
      <c r="P59" s="26">
        <v>16.100000000000001</v>
      </c>
      <c r="Q59" s="26"/>
      <c r="R59" s="29">
        <f t="shared" si="3"/>
        <v>966.00000000000011</v>
      </c>
      <c r="S59" s="30">
        <f t="shared" si="2"/>
        <v>1.0351966873706002</v>
      </c>
      <c r="T59" s="32">
        <f t="shared" si="7"/>
        <v>0</v>
      </c>
      <c r="U59" s="33" t="e">
        <f t="shared" si="4"/>
        <v>#DIV/0!</v>
      </c>
    </row>
    <row r="60" spans="2:21" ht="20.45" hidden="1" x14ac:dyDescent="0.3">
      <c r="B60" s="55"/>
      <c r="C60" s="50"/>
      <c r="D60" s="5" t="s">
        <v>62</v>
      </c>
      <c r="E60" s="18">
        <v>5000</v>
      </c>
      <c r="F60" s="56"/>
      <c r="G60" s="7"/>
      <c r="N60" s="26"/>
      <c r="O60" s="26"/>
      <c r="P60" s="45">
        <v>30</v>
      </c>
      <c r="Q60" s="26"/>
      <c r="R60" s="29">
        <f t="shared" si="3"/>
        <v>1800</v>
      </c>
      <c r="S60" s="30">
        <f t="shared" si="2"/>
        <v>2.7777777777777777</v>
      </c>
      <c r="T60" s="32">
        <f t="shared" si="7"/>
        <v>0</v>
      </c>
      <c r="U60" s="33" t="e">
        <f t="shared" si="4"/>
        <v>#DIV/0!</v>
      </c>
    </row>
    <row r="61" spans="2:21" ht="20.45" hidden="1" x14ac:dyDescent="0.3">
      <c r="B61" s="55"/>
      <c r="C61" s="50"/>
      <c r="D61" s="5" t="s">
        <v>63</v>
      </c>
      <c r="E61" s="18">
        <v>1000</v>
      </c>
      <c r="F61" s="56"/>
      <c r="G61" s="7"/>
      <c r="N61" s="26"/>
      <c r="O61" s="62" t="s">
        <v>100</v>
      </c>
      <c r="P61" s="63"/>
      <c r="Q61" s="26"/>
      <c r="R61" s="29">
        <f t="shared" si="3"/>
        <v>0</v>
      </c>
      <c r="S61" s="30" t="e">
        <f t="shared" si="2"/>
        <v>#DIV/0!</v>
      </c>
      <c r="T61" s="32" t="e">
        <f t="shared" si="7"/>
        <v>#VALUE!</v>
      </c>
      <c r="U61" s="33" t="e">
        <f t="shared" si="4"/>
        <v>#VALUE!</v>
      </c>
    </row>
    <row r="62" spans="2:21" ht="20.45" hidden="1" x14ac:dyDescent="0.3">
      <c r="B62" s="55"/>
      <c r="C62" s="50"/>
      <c r="D62" s="5" t="s">
        <v>64</v>
      </c>
      <c r="E62" s="18">
        <v>1000</v>
      </c>
      <c r="F62" s="56"/>
      <c r="G62" s="7"/>
      <c r="N62" s="26"/>
      <c r="O62" s="45">
        <v>9.14</v>
      </c>
      <c r="P62" s="34"/>
      <c r="Q62" s="26"/>
      <c r="R62" s="29">
        <f t="shared" si="3"/>
        <v>0</v>
      </c>
      <c r="S62" s="30" t="e">
        <f t="shared" si="2"/>
        <v>#DIV/0!</v>
      </c>
      <c r="T62" s="32">
        <f t="shared" si="7"/>
        <v>548</v>
      </c>
      <c r="U62" s="33">
        <f t="shared" si="4"/>
        <v>1.8</v>
      </c>
    </row>
    <row r="63" spans="2:21" ht="20.45" hidden="1" x14ac:dyDescent="0.3">
      <c r="B63" s="55"/>
      <c r="C63" s="50"/>
      <c r="D63" s="5" t="s">
        <v>65</v>
      </c>
      <c r="E63" s="18">
        <v>1000</v>
      </c>
      <c r="F63" s="56"/>
      <c r="G63" s="7"/>
      <c r="N63" s="26"/>
      <c r="O63" s="26">
        <v>16.3</v>
      </c>
      <c r="P63" s="26"/>
      <c r="Q63" s="26"/>
      <c r="R63" s="29">
        <f t="shared" si="3"/>
        <v>0</v>
      </c>
      <c r="S63" s="30" t="e">
        <f t="shared" si="2"/>
        <v>#DIV/0!</v>
      </c>
      <c r="T63" s="32">
        <f t="shared" si="7"/>
        <v>978</v>
      </c>
      <c r="U63" s="33">
        <f t="shared" si="4"/>
        <v>1</v>
      </c>
    </row>
    <row r="64" spans="2:21" ht="20.45" hidden="1" x14ac:dyDescent="0.3">
      <c r="B64" s="55"/>
      <c r="C64" s="50"/>
      <c r="D64" s="5" t="s">
        <v>66</v>
      </c>
      <c r="E64" s="18">
        <v>2000</v>
      </c>
      <c r="F64" s="56"/>
      <c r="G64" s="7"/>
      <c r="N64" s="26"/>
      <c r="O64" s="45">
        <v>17.63</v>
      </c>
      <c r="P64" s="26"/>
      <c r="Q64" s="26"/>
      <c r="R64" s="29">
        <f t="shared" si="3"/>
        <v>0</v>
      </c>
      <c r="S64" s="30" t="e">
        <f t="shared" si="2"/>
        <v>#DIV/0!</v>
      </c>
      <c r="T64" s="32">
        <f t="shared" si="7"/>
        <v>1058</v>
      </c>
      <c r="U64" s="33">
        <f t="shared" si="4"/>
        <v>1.9</v>
      </c>
    </row>
    <row r="65" spans="2:21" ht="20.45" hidden="1" x14ac:dyDescent="0.3">
      <c r="B65" s="55"/>
      <c r="C65" s="50"/>
      <c r="D65" s="5" t="s">
        <v>67</v>
      </c>
      <c r="E65" s="18">
        <v>5000</v>
      </c>
      <c r="F65" s="56"/>
      <c r="G65" s="7"/>
      <c r="N65" s="26"/>
      <c r="O65" s="26"/>
      <c r="P65" s="26">
        <v>17.899999999999999</v>
      </c>
      <c r="Q65" s="26"/>
      <c r="R65" s="29">
        <f t="shared" si="3"/>
        <v>1074</v>
      </c>
      <c r="S65" s="30">
        <f t="shared" si="2"/>
        <v>4.655493482309125</v>
      </c>
      <c r="T65" s="32">
        <f t="shared" si="7"/>
        <v>0</v>
      </c>
      <c r="U65" s="33" t="e">
        <f t="shared" si="4"/>
        <v>#DIV/0!</v>
      </c>
    </row>
    <row r="66" spans="2:21" ht="20.45" hidden="1" x14ac:dyDescent="0.3">
      <c r="B66" s="55"/>
      <c r="C66" s="50"/>
      <c r="D66" s="5" t="s">
        <v>68</v>
      </c>
      <c r="E66" s="18">
        <v>4000</v>
      </c>
      <c r="F66" s="56"/>
      <c r="G66" s="7"/>
      <c r="N66" s="26"/>
      <c r="O66" s="34"/>
      <c r="P66" s="45">
        <v>0.63</v>
      </c>
      <c r="Q66" s="26"/>
      <c r="R66" s="29">
        <f t="shared" si="3"/>
        <v>37.799999999999997</v>
      </c>
      <c r="S66" s="30">
        <f t="shared" si="2"/>
        <v>105.82010582010582</v>
      </c>
      <c r="T66" s="32">
        <f t="shared" si="7"/>
        <v>0</v>
      </c>
      <c r="U66" s="33" t="e">
        <f t="shared" si="4"/>
        <v>#DIV/0!</v>
      </c>
    </row>
    <row r="67" spans="2:21" ht="20.45" hidden="1" x14ac:dyDescent="0.3">
      <c r="B67" s="55"/>
      <c r="C67" s="50"/>
      <c r="D67" s="5" t="s">
        <v>69</v>
      </c>
      <c r="E67" s="18">
        <v>2000</v>
      </c>
      <c r="F67" s="56"/>
      <c r="G67" s="7"/>
      <c r="N67" s="26"/>
      <c r="O67" s="45">
        <v>18.28</v>
      </c>
      <c r="P67" s="45">
        <v>18.920000000000002</v>
      </c>
      <c r="Q67" s="26"/>
      <c r="R67" s="29">
        <f t="shared" si="3"/>
        <v>1135.2</v>
      </c>
      <c r="S67" s="30">
        <f t="shared" si="2"/>
        <v>1.7618040873854826</v>
      </c>
      <c r="T67" s="32">
        <f t="shared" si="7"/>
        <v>1097</v>
      </c>
      <c r="U67" s="33">
        <f t="shared" si="4"/>
        <v>1.8</v>
      </c>
    </row>
    <row r="68" spans="2:21" ht="20.45" hidden="1" x14ac:dyDescent="0.3">
      <c r="B68" s="55"/>
      <c r="C68" s="51"/>
      <c r="D68" s="5" t="s">
        <v>70</v>
      </c>
      <c r="E68" s="18">
        <v>2000</v>
      </c>
      <c r="F68" s="56"/>
      <c r="G68" s="7"/>
      <c r="N68" s="26"/>
      <c r="O68" s="26">
        <v>11.32</v>
      </c>
      <c r="P68" s="26">
        <v>27.19</v>
      </c>
      <c r="Q68" s="26"/>
      <c r="R68" s="29">
        <f t="shared" si="3"/>
        <v>1631.4</v>
      </c>
      <c r="S68" s="30">
        <f t="shared" si="2"/>
        <v>1.2259409096481548</v>
      </c>
      <c r="T68" s="32">
        <f t="shared" si="7"/>
        <v>679</v>
      </c>
      <c r="U68" s="33">
        <f t="shared" si="4"/>
        <v>2.9</v>
      </c>
    </row>
    <row r="69" spans="2:21" ht="14.45" hidden="1" x14ac:dyDescent="0.3">
      <c r="N69" s="26"/>
      <c r="O69" s="26"/>
      <c r="P69" s="26"/>
      <c r="Q69" s="26"/>
      <c r="R69" s="29"/>
      <c r="S69" s="30"/>
      <c r="T69" s="32"/>
      <c r="U69" s="33"/>
    </row>
    <row r="70" spans="2:21" ht="14.45" hidden="1" x14ac:dyDescent="0.3">
      <c r="B70" s="52"/>
      <c r="C70" s="55" t="s">
        <v>83</v>
      </c>
      <c r="D70" s="5" t="s">
        <v>76</v>
      </c>
      <c r="E70" s="18">
        <v>2400</v>
      </c>
      <c r="F70" s="52" t="s">
        <v>84</v>
      </c>
      <c r="G70" s="7"/>
      <c r="N70" s="26"/>
      <c r="O70" s="45">
        <v>13.62</v>
      </c>
      <c r="P70" s="45">
        <v>9.2100000000000009</v>
      </c>
      <c r="Q70" s="26"/>
      <c r="R70" s="29">
        <f t="shared" ref="R70:R84" si="10">P70*60</f>
        <v>552.6</v>
      </c>
      <c r="S70" s="30">
        <f t="shared" ref="S70:S83" si="11">E70/R70</f>
        <v>4.3431053203040175</v>
      </c>
      <c r="T70" s="32">
        <f t="shared" si="7"/>
        <v>817</v>
      </c>
      <c r="U70" s="33">
        <f t="shared" ref="U70:U83" si="12">ROUND((E70/T70),1)</f>
        <v>2.9</v>
      </c>
    </row>
    <row r="71" spans="2:21" ht="14.45" hidden="1" x14ac:dyDescent="0.3">
      <c r="B71" s="53"/>
      <c r="C71" s="55"/>
      <c r="D71" s="5" t="s">
        <v>77</v>
      </c>
      <c r="E71" s="18">
        <v>2840</v>
      </c>
      <c r="F71" s="53"/>
      <c r="G71" s="7"/>
      <c r="N71" s="26"/>
      <c r="O71" s="26">
        <v>15.5</v>
      </c>
      <c r="P71" s="26">
        <v>35</v>
      </c>
      <c r="Q71" s="26"/>
      <c r="R71" s="29">
        <f t="shared" si="10"/>
        <v>2100</v>
      </c>
      <c r="S71" s="30">
        <f t="shared" si="11"/>
        <v>1.3523809523809525</v>
      </c>
      <c r="T71" s="32">
        <f t="shared" si="7"/>
        <v>930</v>
      </c>
      <c r="U71" s="33">
        <f t="shared" si="12"/>
        <v>3.1</v>
      </c>
    </row>
    <row r="72" spans="2:21" ht="20.45" hidden="1" x14ac:dyDescent="0.3">
      <c r="B72" s="53"/>
      <c r="C72" s="55"/>
      <c r="D72" s="5" t="s">
        <v>78</v>
      </c>
      <c r="E72" s="18">
        <v>1760</v>
      </c>
      <c r="F72" s="53"/>
      <c r="G72" s="7"/>
      <c r="N72" s="26"/>
      <c r="O72" s="45">
        <v>11.76</v>
      </c>
      <c r="P72" s="26"/>
      <c r="Q72" s="26"/>
      <c r="R72" s="29">
        <f t="shared" si="10"/>
        <v>0</v>
      </c>
      <c r="S72" s="35" t="e">
        <f>E72/R72</f>
        <v>#DIV/0!</v>
      </c>
      <c r="T72" s="32">
        <f t="shared" si="7"/>
        <v>706</v>
      </c>
      <c r="U72" s="33">
        <f t="shared" si="12"/>
        <v>2.5</v>
      </c>
    </row>
    <row r="73" spans="2:21" ht="20.45" hidden="1" x14ac:dyDescent="0.3">
      <c r="B73" s="53"/>
      <c r="C73" s="55"/>
      <c r="D73" s="5" t="s">
        <v>79</v>
      </c>
      <c r="E73" s="18">
        <v>1540</v>
      </c>
      <c r="F73" s="53"/>
      <c r="G73" s="7"/>
      <c r="N73" s="26"/>
      <c r="O73" s="26">
        <v>19.62</v>
      </c>
      <c r="P73" s="26"/>
      <c r="Q73" s="26"/>
      <c r="R73" s="29">
        <f t="shared" si="10"/>
        <v>0</v>
      </c>
      <c r="S73" s="30" t="e">
        <f t="shared" si="11"/>
        <v>#DIV/0!</v>
      </c>
      <c r="T73" s="32">
        <f t="shared" si="7"/>
        <v>1177</v>
      </c>
      <c r="U73" s="33">
        <f t="shared" si="12"/>
        <v>1.3</v>
      </c>
    </row>
    <row r="74" spans="2:21" ht="20.45" hidden="1" x14ac:dyDescent="0.3">
      <c r="B74" s="53"/>
      <c r="C74" s="55"/>
      <c r="D74" s="5" t="s">
        <v>80</v>
      </c>
      <c r="E74" s="18">
        <v>2220</v>
      </c>
      <c r="F74" s="53"/>
      <c r="G74" s="7"/>
      <c r="N74" s="26"/>
      <c r="O74" s="45">
        <v>40</v>
      </c>
      <c r="P74" s="26">
        <v>18.05</v>
      </c>
      <c r="Q74" s="26"/>
      <c r="R74" s="29">
        <f t="shared" si="10"/>
        <v>1083</v>
      </c>
      <c r="S74" s="30">
        <f t="shared" si="11"/>
        <v>2.0498614958448753</v>
      </c>
      <c r="T74" s="32">
        <f t="shared" si="7"/>
        <v>2400</v>
      </c>
      <c r="U74" s="33">
        <f t="shared" si="12"/>
        <v>0.9</v>
      </c>
    </row>
    <row r="75" spans="2:21" ht="20.45" hidden="1" x14ac:dyDescent="0.3">
      <c r="B75" s="53"/>
      <c r="C75" s="55"/>
      <c r="D75" s="5" t="s">
        <v>81</v>
      </c>
      <c r="E75" s="18">
        <v>1980</v>
      </c>
      <c r="F75" s="53"/>
      <c r="G75" s="7"/>
      <c r="N75" s="26"/>
      <c r="O75" s="26">
        <v>15.65</v>
      </c>
      <c r="P75" s="26">
        <v>23.05</v>
      </c>
      <c r="Q75" s="26"/>
      <c r="R75" s="29">
        <f t="shared" si="10"/>
        <v>1383</v>
      </c>
      <c r="S75" s="30">
        <f t="shared" si="11"/>
        <v>1.4316702819956617</v>
      </c>
      <c r="T75" s="32">
        <f t="shared" si="7"/>
        <v>939</v>
      </c>
      <c r="U75" s="33">
        <f t="shared" si="12"/>
        <v>2.1</v>
      </c>
    </row>
    <row r="76" spans="2:21" ht="20.45" hidden="1" x14ac:dyDescent="0.3">
      <c r="B76" s="54"/>
      <c r="C76" s="55"/>
      <c r="D76" s="5" t="s">
        <v>82</v>
      </c>
      <c r="E76" s="18">
        <v>720</v>
      </c>
      <c r="F76" s="54"/>
      <c r="G76" s="7"/>
      <c r="N76" s="26"/>
      <c r="O76" s="26"/>
      <c r="P76" s="45">
        <v>13.76</v>
      </c>
      <c r="Q76" s="26"/>
      <c r="R76" s="29">
        <f>P76*60</f>
        <v>825.6</v>
      </c>
      <c r="S76" s="30">
        <f t="shared" si="11"/>
        <v>0.87209302325581395</v>
      </c>
      <c r="T76" s="32">
        <f t="shared" si="7"/>
        <v>0</v>
      </c>
      <c r="U76" s="33" t="e">
        <f t="shared" si="12"/>
        <v>#DIV/0!</v>
      </c>
    </row>
    <row r="77" spans="2:21" ht="14.45" hidden="1" x14ac:dyDescent="0.3">
      <c r="N77" s="26"/>
      <c r="O77" s="26"/>
      <c r="P77" s="26"/>
      <c r="Q77" s="26"/>
      <c r="R77" s="29"/>
      <c r="S77" s="30"/>
      <c r="T77" s="32"/>
      <c r="U77" s="33"/>
    </row>
    <row r="78" spans="2:21" ht="14.45" hidden="1" x14ac:dyDescent="0.3">
      <c r="B78" s="55"/>
      <c r="C78" s="55" t="s">
        <v>89</v>
      </c>
      <c r="D78" s="5" t="s">
        <v>85</v>
      </c>
      <c r="E78" s="18">
        <v>2800</v>
      </c>
      <c r="F78" s="55" t="s">
        <v>84</v>
      </c>
      <c r="G78" s="7"/>
      <c r="N78" s="26"/>
      <c r="O78" s="45">
        <v>12</v>
      </c>
      <c r="P78" s="45">
        <v>16.329999999999998</v>
      </c>
      <c r="Q78" s="26"/>
      <c r="R78" s="29">
        <f t="shared" si="10"/>
        <v>979.8</v>
      </c>
      <c r="S78" s="30">
        <f t="shared" si="11"/>
        <v>2.8577260665441928</v>
      </c>
      <c r="T78" s="32">
        <f t="shared" si="7"/>
        <v>720</v>
      </c>
      <c r="U78" s="33">
        <f t="shared" si="12"/>
        <v>3.9</v>
      </c>
    </row>
    <row r="79" spans="2:21" ht="14.45" hidden="1" x14ac:dyDescent="0.3">
      <c r="B79" s="55"/>
      <c r="C79" s="55"/>
      <c r="D79" s="5" t="s">
        <v>86</v>
      </c>
      <c r="E79" s="18">
        <v>1608</v>
      </c>
      <c r="F79" s="55"/>
      <c r="G79" s="7"/>
      <c r="N79" s="26"/>
      <c r="O79" s="26"/>
      <c r="P79" s="26">
        <v>16.920000000000002</v>
      </c>
      <c r="Q79" s="26"/>
      <c r="R79" s="29">
        <f t="shared" si="10"/>
        <v>1015.2</v>
      </c>
      <c r="S79" s="30">
        <f t="shared" si="11"/>
        <v>1.5839243498817965</v>
      </c>
      <c r="T79" s="32">
        <f t="shared" si="7"/>
        <v>0</v>
      </c>
      <c r="U79" s="33" t="e">
        <f t="shared" si="12"/>
        <v>#DIV/0!</v>
      </c>
    </row>
    <row r="80" spans="2:21" ht="20.45" hidden="1" x14ac:dyDescent="0.3">
      <c r="B80" s="55"/>
      <c r="C80" s="55"/>
      <c r="D80" s="5" t="s">
        <v>87</v>
      </c>
      <c r="E80" s="18">
        <v>3072</v>
      </c>
      <c r="F80" s="55"/>
      <c r="G80" s="7"/>
      <c r="N80" s="26">
        <v>11.2</v>
      </c>
      <c r="O80" s="26"/>
      <c r="P80" s="26">
        <v>27.045000000000002</v>
      </c>
      <c r="Q80" s="26"/>
      <c r="R80" s="29">
        <f t="shared" si="10"/>
        <v>1622.7</v>
      </c>
      <c r="S80" s="30">
        <f t="shared" si="11"/>
        <v>1.8931410611943058</v>
      </c>
      <c r="T80" s="32">
        <f t="shared" si="7"/>
        <v>0</v>
      </c>
      <c r="U80" s="33" t="e">
        <f t="shared" si="12"/>
        <v>#DIV/0!</v>
      </c>
    </row>
    <row r="81" spans="2:21" ht="20.45" hidden="1" x14ac:dyDescent="0.3">
      <c r="B81" s="55"/>
      <c r="C81" s="55"/>
      <c r="D81" s="5" t="s">
        <v>88</v>
      </c>
      <c r="E81" s="18">
        <v>456</v>
      </c>
      <c r="F81" s="55"/>
      <c r="G81" s="7"/>
      <c r="N81" s="26"/>
      <c r="O81" s="26"/>
      <c r="P81" s="26">
        <v>16</v>
      </c>
      <c r="Q81" s="26"/>
      <c r="R81" s="29">
        <f t="shared" si="10"/>
        <v>960</v>
      </c>
      <c r="S81" s="30">
        <f t="shared" si="11"/>
        <v>0.47499999999999998</v>
      </c>
      <c r="T81" s="32">
        <f t="shared" si="7"/>
        <v>0</v>
      </c>
      <c r="U81" s="33" t="e">
        <f t="shared" si="12"/>
        <v>#DIV/0!</v>
      </c>
    </row>
    <row r="82" spans="2:21" ht="14.45" hidden="1" x14ac:dyDescent="0.3">
      <c r="N82" s="26"/>
      <c r="O82" s="26"/>
      <c r="P82" s="26"/>
      <c r="Q82" s="26"/>
      <c r="R82" s="29"/>
      <c r="S82" s="30"/>
      <c r="T82" s="32"/>
      <c r="U82" s="33"/>
    </row>
    <row r="83" spans="2:21" ht="20.45" hidden="1" x14ac:dyDescent="0.3">
      <c r="B83" s="9"/>
      <c r="C83" s="9" t="s">
        <v>91</v>
      </c>
      <c r="D83" s="5" t="s">
        <v>90</v>
      </c>
      <c r="E83" s="18">
        <v>40000</v>
      </c>
      <c r="F83" s="9" t="s">
        <v>84</v>
      </c>
      <c r="G83" s="7"/>
      <c r="N83" s="26"/>
      <c r="O83" s="26">
        <v>17.68</v>
      </c>
      <c r="P83" s="26">
        <v>22.9</v>
      </c>
      <c r="Q83" s="26"/>
      <c r="R83" s="29">
        <f t="shared" si="10"/>
        <v>1374</v>
      </c>
      <c r="S83" s="30">
        <f t="shared" si="11"/>
        <v>29.11208151382824</v>
      </c>
      <c r="T83" s="32">
        <f t="shared" ref="T83:T84" si="13">ROUND((O83*60),0)</f>
        <v>1061</v>
      </c>
      <c r="U83" s="33">
        <f t="shared" si="12"/>
        <v>37.700000000000003</v>
      </c>
    </row>
    <row r="84" spans="2:21" x14ac:dyDescent="0.25">
      <c r="B84" s="36"/>
      <c r="C84" s="36"/>
      <c r="D84" s="37"/>
      <c r="E84" s="38">
        <f>SUM(E4:E83)</f>
        <v>1232396</v>
      </c>
      <c r="F84" s="36"/>
      <c r="G84" s="39">
        <f>SUM(G4:G83)</f>
        <v>237500</v>
      </c>
      <c r="N84" s="40"/>
      <c r="O84" s="40"/>
      <c r="P84" s="40"/>
      <c r="Q84" s="40"/>
      <c r="R84" s="41">
        <f t="shared" si="10"/>
        <v>0</v>
      </c>
      <c r="S84" s="42" t="e">
        <f>SUM(S4:S83)</f>
        <v>#DIV/0!</v>
      </c>
      <c r="T84" s="43">
        <f t="shared" si="13"/>
        <v>0</v>
      </c>
      <c r="U84" s="44" t="e">
        <f>SUM(U4:U83)</f>
        <v>#DIV/0!</v>
      </c>
    </row>
    <row r="86" spans="2:21" x14ac:dyDescent="0.25">
      <c r="S86" s="46">
        <v>808.5</v>
      </c>
      <c r="T86" s="47" t="s">
        <v>101</v>
      </c>
      <c r="U86" s="47"/>
    </row>
    <row r="87" spans="2:21" x14ac:dyDescent="0.25">
      <c r="S87" s="46">
        <v>11</v>
      </c>
      <c r="T87" s="47" t="s">
        <v>102</v>
      </c>
      <c r="U87" s="47"/>
    </row>
    <row r="88" spans="2:21" x14ac:dyDescent="0.25">
      <c r="S88" s="46">
        <v>4</v>
      </c>
      <c r="T88" s="47" t="s">
        <v>104</v>
      </c>
      <c r="U88" s="47"/>
    </row>
    <row r="89" spans="2:21" x14ac:dyDescent="0.25">
      <c r="S89" s="48">
        <f>S86/S87/S88</f>
        <v>18.375</v>
      </c>
      <c r="T89" s="47" t="s">
        <v>103</v>
      </c>
      <c r="U89" s="47"/>
    </row>
  </sheetData>
  <mergeCells count="31">
    <mergeCell ref="O20:P20"/>
    <mergeCell ref="O23:P23"/>
    <mergeCell ref="O24:P24"/>
    <mergeCell ref="O33:P33"/>
    <mergeCell ref="O61:P61"/>
    <mergeCell ref="F4:F14"/>
    <mergeCell ref="C39:C45"/>
    <mergeCell ref="B39:B45"/>
    <mergeCell ref="C4:C6"/>
    <mergeCell ref="C8:C14"/>
    <mergeCell ref="B4:B6"/>
    <mergeCell ref="B8:B14"/>
    <mergeCell ref="C28:C30"/>
    <mergeCell ref="B28:B30"/>
    <mergeCell ref="F28:F30"/>
    <mergeCell ref="C16:C26"/>
    <mergeCell ref="B16:B26"/>
    <mergeCell ref="F16:F26"/>
    <mergeCell ref="C32:C37"/>
    <mergeCell ref="B32:B37"/>
    <mergeCell ref="F39:F45"/>
    <mergeCell ref="F32:F37"/>
    <mergeCell ref="B70:B76"/>
    <mergeCell ref="F78:F81"/>
    <mergeCell ref="C47:C68"/>
    <mergeCell ref="F47:F68"/>
    <mergeCell ref="B47:B68"/>
    <mergeCell ref="C70:C76"/>
    <mergeCell ref="F70:F76"/>
    <mergeCell ref="C78:C81"/>
    <mergeCell ref="B78:B81"/>
  </mergeCells>
  <pageMargins left="0.25" right="0.25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2021-08-14T02:55:54Z</dcterms:modified>
</cp:coreProperties>
</file>