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лан отгрузки" sheetId="1" state="visible" r:id="rId1"/>
    <sheet name="Лист1" sheetId="2" state="visible" r:id="rId2"/>
    <sheet name="фактически отгружено" sheetId="3" state="visible" r:id="rId3"/>
  </sheets>
  <definedNames>
    <definedName name="_xlnm.Print_Area" localSheetId="0">'План отгрузки'!#REF!</definedName>
    <definedName name="_xlnm.Print_Area" localSheetId="2">'фактически отгружено'!$G$3:$N$5</definedName>
    <definedName name="_xlnm._FilterDatabase" localSheetId="0" hidden="1">'План отгрузки'!$A$3:$V$39</definedName>
  </definedNames>
  <calcPr concurrentCalc="0"/>
</workbook>
</file>

<file path=xl/sharedStrings.xml><?xml version="1.0" encoding="utf-8"?>
<sst xmlns="http://schemas.openxmlformats.org/spreadsheetml/2006/main" count="69" uniqueCount="69">
  <si>
    <t xml:space="preserve">Недельный план отгрузки </t>
  </si>
  <si>
    <t>с</t>
  </si>
  <si>
    <t>сентября</t>
  </si>
  <si>
    <t>года</t>
  </si>
  <si>
    <t xml:space="preserve">Дата отгрузки</t>
  </si>
  <si>
    <t>Покупатель</t>
  </si>
  <si>
    <t>Продукция</t>
  </si>
  <si>
    <t xml:space="preserve">Вид продукции</t>
  </si>
  <si>
    <t xml:space="preserve">В/с улучш</t>
  </si>
  <si>
    <t xml:space="preserve">В/с улучш б/т</t>
  </si>
  <si>
    <t xml:space="preserve">В/с ГОСТ</t>
  </si>
  <si>
    <t xml:space="preserve">В/с ГОСТ         б/т</t>
  </si>
  <si>
    <t xml:space="preserve">В/с ТУ</t>
  </si>
  <si>
    <t xml:space="preserve">В/с  СМ б/т</t>
  </si>
  <si>
    <t xml:space="preserve">СМ пицца</t>
  </si>
  <si>
    <t xml:space="preserve">СМ нац вып</t>
  </si>
  <si>
    <t xml:space="preserve">1с   б/т</t>
  </si>
  <si>
    <t xml:space="preserve">1с тара</t>
  </si>
  <si>
    <t>отруби</t>
  </si>
  <si>
    <t>Тара</t>
  </si>
  <si>
    <t xml:space="preserve">Объем, тн</t>
  </si>
  <si>
    <t xml:space="preserve">Цена, руб/тн (EXW)</t>
  </si>
  <si>
    <t xml:space="preserve">Доставка, руб/тн</t>
  </si>
  <si>
    <t xml:space="preserve">Цена, руб/тн по договору</t>
  </si>
  <si>
    <t>Грузоперевозчик</t>
  </si>
  <si>
    <t xml:space="preserve">Базис поставки</t>
  </si>
  <si>
    <t xml:space="preserve">Общая сумма реализации, руб.</t>
  </si>
  <si>
    <t xml:space="preserve">Стоимость автоуслуг, руб.</t>
  </si>
  <si>
    <t xml:space="preserve">Сумма реализации без доставки, руб.</t>
  </si>
  <si>
    <t xml:space="preserve">Глобал фудс</t>
  </si>
  <si>
    <t xml:space="preserve">супер мука</t>
  </si>
  <si>
    <t>пицца</t>
  </si>
  <si>
    <t>мешок</t>
  </si>
  <si>
    <t>Долгих</t>
  </si>
  <si>
    <t>Москва</t>
  </si>
  <si>
    <t xml:space="preserve">Наш Город</t>
  </si>
  <si>
    <t>Уточнить</t>
  </si>
  <si>
    <t>Ступино</t>
  </si>
  <si>
    <t xml:space="preserve">Фрут Экспресс</t>
  </si>
  <si>
    <t>Самовывоз</t>
  </si>
  <si>
    <t>КДВ</t>
  </si>
  <si>
    <t>В/С</t>
  </si>
  <si>
    <t>Самедова</t>
  </si>
  <si>
    <t>Федино</t>
  </si>
  <si>
    <t xml:space="preserve">Сборная машина</t>
  </si>
  <si>
    <t>Чумаков</t>
  </si>
  <si>
    <t xml:space="preserve">Деревенская трапеза</t>
  </si>
  <si>
    <t xml:space="preserve">Зотман Хорека</t>
  </si>
  <si>
    <t>Возрождение</t>
  </si>
  <si>
    <t xml:space="preserve">1 сорт</t>
  </si>
  <si>
    <t>Ступина</t>
  </si>
  <si>
    <t>Севск</t>
  </si>
  <si>
    <t xml:space="preserve">Юста логистик</t>
  </si>
  <si>
    <t>Айсберг</t>
  </si>
  <si>
    <t xml:space="preserve">Элита-хлеб сервис</t>
  </si>
  <si>
    <t>Рязань</t>
  </si>
  <si>
    <t>АЛДИ</t>
  </si>
  <si>
    <t>СПБ</t>
  </si>
  <si>
    <t>Черока</t>
  </si>
  <si>
    <t xml:space="preserve">Шарапов + физ. Лица</t>
  </si>
  <si>
    <t xml:space="preserve">Рузский ХЗ</t>
  </si>
  <si>
    <t>Лебедев</t>
  </si>
  <si>
    <t>Руза</t>
  </si>
  <si>
    <t xml:space="preserve">Итого продажи:</t>
  </si>
  <si>
    <t xml:space="preserve">ВЫСШИЙ СОРТ</t>
  </si>
  <si>
    <t xml:space="preserve">отгружено продукции  с 27.01.14 по 01.02.2014г</t>
  </si>
  <si>
    <t>1С</t>
  </si>
  <si>
    <t>Кормосмесь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</si>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</sst>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0" formatCode="dd/mm/yy;@"/>
    <numFmt numFmtId="161" formatCode="#,##0.0"/>
    <numFmt numFmtId="162" formatCode="#,##0.000"/>
  </numFmts>
  <fonts count="21">
    <font>
      <name val="Calibri"/>
      <color theme="1"/>
      <sz val="11.000000"/>
      <scheme val="minor"/>
    </font>
    <font>
      <name val="Calibri"/>
      <color theme="1"/>
      <sz val="14.000000"/>
      <scheme val="minor"/>
    </font>
    <font>
      <name val="Calibri"/>
      <color indexed="64"/>
      <sz val="14.000000"/>
    </font>
    <font>
      <name val="Calibri"/>
      <b/>
      <color indexed="64"/>
      <sz val="14.000000"/>
    </font>
    <font>
      <name val="Calibri"/>
      <color indexed="4"/>
      <sz val="14.000000"/>
    </font>
    <font>
      <name val="Calibri"/>
      <b/>
      <color indexed="4"/>
      <sz val="14.000000"/>
    </font>
    <font>
      <name val="Calibri"/>
      <b/>
      <i/>
      <color indexed="64"/>
      <sz val="14.000000"/>
    </font>
    <font>
      <name val="Calibri"/>
      <i/>
      <sz val="14.000000"/>
    </font>
    <font>
      <name val="Calibri"/>
      <b/>
      <i/>
      <sz val="14.000000"/>
    </font>
    <font>
      <name val="Calibri"/>
      <b/>
      <i/>
      <sz val="16.000000"/>
    </font>
    <font>
      <name val="Calibri"/>
      <i/>
      <sz val="16.000000"/>
    </font>
    <font>
      <name val="Corbel"/>
      <color indexed="64"/>
      <sz val="14.000000"/>
    </font>
    <font>
      <name val="Corbel"/>
      <b/>
      <color indexed="64"/>
      <sz val="16.000000"/>
    </font>
    <font>
      <name val="Calibri"/>
      <b/>
      <i/>
      <color indexed="2"/>
      <sz val="14.000000"/>
    </font>
    <font>
      <name val="Calibri"/>
      <b/>
      <i/>
      <color indexed="2"/>
      <sz val="16.000000"/>
    </font>
    <font>
      <name val="Calibri"/>
      <sz val="14.000000"/>
    </font>
    <font>
      <name val="Calibri"/>
      <sz val="11.000000"/>
    </font>
    <font>
      <name val="Calibri"/>
      <color indexed="64"/>
      <sz val="10.000000"/>
    </font>
    <font>
      <name val="Calibri"/>
      <sz val="10.000000"/>
    </font>
    <font>
      <name val="Calibri"/>
      <b/>
      <color indexed="64"/>
      <sz val="10.000000"/>
    </font>
    <font>
      <name val="Calibri"/>
      <b/>
      <color indexed="64"/>
      <sz val="12.000000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theme="6" tint="0.39997558519241921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5"/>
        <bgColor indexed="5"/>
      </patternFill>
    </fill>
    <fill>
      <patternFill patternType="solid">
        <fgColor indexed="22"/>
        <bgColor indexed="22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fontId="0" fillId="0" borderId="0" numFmtId="0" applyNumberFormat="1" applyFont="1" applyFill="1" applyBorder="1"/>
  </cellStyleXfs>
  <cellXfs count="74">
    <xf fontId="0" fillId="0" borderId="0" numFmtId="0" xfId="0"/>
    <xf fontId="1" fillId="0" borderId="0" numFmtId="0" xfId="0" applyFont="1"/>
    <xf fontId="2" fillId="0" borderId="0" numFmtId="160" xfId="0" applyNumberFormat="1" applyFont="1"/>
    <xf fontId="3" fillId="0" borderId="0" numFmtId="0" xfId="0" applyFont="1"/>
    <xf fontId="1" fillId="0" borderId="0" numFmtId="161" xfId="0" applyNumberFormat="1" applyFont="1"/>
    <xf fontId="1" fillId="0" borderId="0" numFmtId="4" xfId="0" applyNumberFormat="1" applyFont="1"/>
    <xf fontId="3" fillId="0" borderId="0" numFmtId="0" xfId="0" applyFont="1" applyAlignment="1">
      <alignment horizontal="center"/>
    </xf>
    <xf fontId="2" fillId="0" borderId="0" numFmtId="0" xfId="0" applyFont="1"/>
    <xf fontId="4" fillId="0" borderId="1" numFmtId="0" xfId="0" applyFont="1" applyBorder="1" applyAlignment="1">
      <alignment horizontal="center"/>
    </xf>
    <xf fontId="5" fillId="0" borderId="0" numFmtId="161" xfId="0" applyNumberFormat="1" applyFont="1" applyAlignment="1">
      <alignment horizontal="center"/>
    </xf>
    <xf fontId="5" fillId="0" borderId="1" numFmtId="0" xfId="0" applyFont="1" applyBorder="1" applyAlignment="1">
      <alignment horizontal="center"/>
    </xf>
    <xf fontId="5" fillId="0" borderId="0" numFmtId="0" xfId="0" applyFont="1" applyAlignment="1">
      <alignment horizontal="center"/>
    </xf>
    <xf fontId="6" fillId="0" borderId="2" numFmtId="160" xfId="0" applyNumberFormat="1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6" fillId="0" borderId="2" numFmtId="161" xfId="0" applyNumberFormat="1" applyFont="1" applyBorder="1" applyAlignment="1">
      <alignment horizontal="center" vertical="center" wrapText="1"/>
    </xf>
    <xf fontId="6" fillId="0" borderId="2" numFmtId="4" xfId="0" applyNumberFormat="1" applyFont="1" applyBorder="1" applyAlignment="1">
      <alignment horizontal="center" vertical="center" wrapText="1"/>
    </xf>
    <xf fontId="3" fillId="0" borderId="2" numFmtId="4" xfId="0" applyNumberFormat="1" applyFont="1" applyBorder="1" applyAlignment="1">
      <alignment horizontal="center" vertical="center" wrapText="1"/>
    </xf>
    <xf fontId="3" fillId="0" borderId="3" numFmtId="14" xfId="0" applyNumberFormat="1" applyFont="1" applyBorder="1" applyAlignment="1">
      <alignment horizontal="center" vertical="center"/>
    </xf>
    <xf fontId="6" fillId="2" borderId="4" numFmtId="0" xfId="0" applyFont="1" applyFill="1" applyBorder="1" applyAlignment="1">
      <alignment horizontal="center" vertical="center" wrapText="1"/>
    </xf>
    <xf fontId="7" fillId="3" borderId="4" numFmtId="0" xfId="0" applyFont="1" applyFill="1" applyBorder="1" applyAlignment="1">
      <alignment horizontal="center" wrapText="1"/>
    </xf>
    <xf fontId="7" fillId="3" borderId="5" numFmtId="0" xfId="0" applyFont="1" applyFill="1" applyBorder="1" applyAlignment="1">
      <alignment horizontal="center"/>
    </xf>
    <xf fontId="8" fillId="0" borderId="5" numFmtId="162" xfId="0" applyNumberFormat="1" applyFont="1" applyBorder="1" applyAlignment="1">
      <alignment horizontal="center" wrapText="1"/>
    </xf>
    <xf fontId="6" fillId="4" borderId="5" numFmtId="4" xfId="0" applyNumberFormat="1" applyFont="1" applyFill="1" applyBorder="1" applyAlignment="1">
      <alignment horizontal="right" wrapText="1"/>
    </xf>
    <xf fontId="7" fillId="3" borderId="6" numFmtId="4" xfId="0" applyNumberFormat="1" applyFont="1" applyFill="1" applyBorder="1" applyAlignment="1">
      <alignment horizontal="center"/>
    </xf>
    <xf fontId="8" fillId="5" borderId="5" numFmtId="4" xfId="0" applyNumberFormat="1" applyFont="1" applyFill="1" applyBorder="1" applyAlignment="1">
      <alignment horizontal="right"/>
    </xf>
    <xf fontId="7" fillId="3" borderId="5" numFmtId="0" xfId="0" applyFont="1" applyFill="1" applyBorder="1" applyAlignment="1">
      <alignment horizontal="center" vertical="center" wrapText="1"/>
    </xf>
    <xf fontId="7" fillId="3" borderId="6" numFmtId="0" xfId="0" applyFont="1" applyFill="1" applyBorder="1" applyAlignment="1">
      <alignment horizontal="center" vertical="center" wrapText="1"/>
    </xf>
    <xf fontId="7" fillId="3" borderId="5" numFmtId="4" xfId="0" applyNumberFormat="1" applyFont="1" applyFill="1" applyBorder="1" applyAlignment="1">
      <alignment horizontal="right"/>
    </xf>
    <xf fontId="8" fillId="0" borderId="0" numFmtId="0" xfId="0" applyFont="1" applyAlignment="1">
      <alignment horizontal="center" wrapText="1"/>
    </xf>
    <xf fontId="3" fillId="0" borderId="7" numFmtId="14" xfId="0" applyNumberFormat="1" applyFont="1" applyBorder="1" applyAlignment="1">
      <alignment horizontal="center" vertical="center"/>
    </xf>
    <xf fontId="7" fillId="4" borderId="4" numFmtId="0" xfId="0" applyFont="1" applyFill="1" applyBorder="1" applyAlignment="1">
      <alignment horizontal="center" wrapText="1"/>
    </xf>
    <xf fontId="7" fillId="4" borderId="6" numFmtId="4" xfId="0" applyNumberFormat="1" applyFont="1" applyFill="1" applyBorder="1" applyAlignment="1">
      <alignment horizontal="center"/>
    </xf>
    <xf fontId="3" fillId="0" borderId="5" numFmtId="14" xfId="0" applyNumberFormat="1" applyFont="1" applyBorder="1" applyAlignment="1">
      <alignment horizontal="center" vertical="center"/>
    </xf>
    <xf fontId="7" fillId="4" borderId="2" numFmtId="0" xfId="0" applyFont="1" applyFill="1" applyBorder="1" applyAlignment="1">
      <alignment horizontal="center" wrapText="1"/>
    </xf>
    <xf fontId="3" fillId="0" borderId="2" numFmtId="14" xfId="0" applyNumberFormat="1" applyFont="1" applyBorder="1" applyAlignment="1">
      <alignment horizontal="center" vertical="center"/>
    </xf>
    <xf fontId="3" fillId="0" borderId="5" numFmtId="14" xfId="0" applyNumberFormat="1" applyFont="1" applyBorder="1" applyAlignment="1">
      <alignment vertical="center"/>
    </xf>
    <xf fontId="8" fillId="4" borderId="2" numFmtId="0" xfId="0" applyFont="1" applyFill="1" applyBorder="1" applyAlignment="1">
      <alignment horizontal="center" wrapText="1"/>
    </xf>
    <xf fontId="1" fillId="0" borderId="2" numFmtId="0" xfId="0" applyFont="1" applyBorder="1"/>
    <xf fontId="8" fillId="0" borderId="2" numFmtId="162" xfId="0" applyNumberFormat="1" applyFont="1" applyBorder="1" applyAlignment="1">
      <alignment horizontal="center"/>
    </xf>
    <xf fontId="1" fillId="0" borderId="2" numFmtId="4" xfId="0" applyNumberFormat="1" applyFont="1" applyBorder="1"/>
    <xf fontId="2" fillId="0" borderId="2" numFmtId="3" xfId="0" applyNumberFormat="1" applyFont="1" applyBorder="1" applyAlignment="1">
      <alignment horizontal="center" vertical="center" wrapText="1"/>
    </xf>
    <xf fontId="2" fillId="0" borderId="2" numFmtId="4" xfId="0" applyNumberFormat="1" applyFont="1" applyBorder="1" applyAlignment="1">
      <alignment horizontal="right" vertical="center" wrapText="1"/>
    </xf>
    <xf fontId="8" fillId="6" borderId="2" numFmtId="0" xfId="0" applyFont="1" applyFill="1" applyBorder="1" applyAlignment="1">
      <alignment horizontal="center" wrapText="1"/>
    </xf>
    <xf fontId="2" fillId="0" borderId="0" numFmtId="3" xfId="0" applyNumberFormat="1" applyFont="1" applyAlignment="1">
      <alignment horizontal="center"/>
    </xf>
    <xf fontId="2" fillId="0" borderId="0" numFmtId="3" xfId="0" applyNumberFormat="1" applyFont="1" applyAlignment="1">
      <alignment horizontal="center" vertical="center" wrapText="1"/>
    </xf>
    <xf fontId="8" fillId="0" borderId="5" numFmtId="4" xfId="0" applyNumberFormat="1" applyFont="1" applyBorder="1" applyAlignment="1">
      <alignment horizontal="center"/>
    </xf>
    <xf fontId="2" fillId="0" borderId="2" numFmtId="0" xfId="0" applyFont="1" applyBorder="1"/>
    <xf fontId="9" fillId="0" borderId="2" numFmtId="0" xfId="0" applyFont="1" applyBorder="1" applyAlignment="1">
      <alignment horizontal="center" wrapText="1"/>
    </xf>
    <xf fontId="10" fillId="0" borderId="2" numFmtId="162" xfId="0" applyNumberFormat="1" applyFont="1" applyBorder="1" applyAlignment="1">
      <alignment horizontal="center"/>
    </xf>
    <xf fontId="9" fillId="0" borderId="2" numFmtId="4" xfId="0" applyNumberFormat="1" applyFont="1" applyBorder="1" applyAlignment="1">
      <alignment horizontal="center"/>
    </xf>
    <xf fontId="10" fillId="0" borderId="2" numFmtId="4" xfId="0" applyNumberFormat="1" applyFont="1" applyBorder="1" applyAlignment="1">
      <alignment horizontal="center"/>
    </xf>
    <xf fontId="11" fillId="0" borderId="0" numFmtId="0" xfId="0" applyFont="1"/>
    <xf fontId="12" fillId="0" borderId="2" numFmtId="0" xfId="0" applyFont="1" applyBorder="1" applyAlignment="1">
      <alignment horizontal="center"/>
    </xf>
    <xf fontId="13" fillId="0" borderId="5" numFmtId="4" xfId="0" applyNumberFormat="1" applyFont="1" applyBorder="1" applyAlignment="1">
      <alignment horizontal="center"/>
    </xf>
    <xf fontId="14" fillId="0" borderId="2" numFmtId="4" xfId="0" applyNumberFormat="1" applyFont="1" applyBorder="1" applyAlignment="1">
      <alignment horizontal="center"/>
    </xf>
    <xf fontId="7" fillId="7" borderId="2" numFmtId="4" xfId="0" applyNumberFormat="1" applyFont="1" applyFill="1" applyBorder="1" applyAlignment="1">
      <alignment horizontal="center"/>
    </xf>
    <xf fontId="8" fillId="7" borderId="2" numFmtId="0" xfId="0" applyFont="1" applyFill="1" applyBorder="1" applyAlignment="1">
      <alignment horizontal="center" wrapText="1"/>
    </xf>
    <xf fontId="10" fillId="7" borderId="2" numFmtId="162" xfId="0" applyNumberFormat="1" applyFont="1" applyFill="1" applyBorder="1" applyAlignment="1">
      <alignment horizontal="center"/>
    </xf>
    <xf fontId="10" fillId="7" borderId="2" numFmtId="4" xfId="0" applyNumberFormat="1" applyFont="1" applyFill="1" applyBorder="1" applyAlignment="1">
      <alignment horizontal="center"/>
    </xf>
    <xf fontId="15" fillId="0" borderId="0" numFmtId="0" xfId="0" applyFont="1"/>
    <xf fontId="15" fillId="0" borderId="0" numFmtId="161" xfId="0" applyNumberFormat="1" applyFont="1"/>
    <xf fontId="2" fillId="0" borderId="0" numFmtId="4" xfId="0" applyNumberFormat="1" applyFont="1"/>
    <xf fontId="15" fillId="0" borderId="0" numFmtId="4" xfId="0" applyNumberFormat="1" applyFont="1"/>
    <xf fontId="16" fillId="0" borderId="0" numFmtId="0" xfId="0" applyFont="1"/>
    <xf fontId="0" fillId="0" borderId="0" numFmtId="0" xfId="0" applyAlignment="1">
      <alignment horizontal="center"/>
    </xf>
    <xf fontId="0" fillId="8" borderId="0" numFmtId="0" xfId="0" applyFill="1" applyAlignment="1">
      <alignment horizontal="center"/>
    </xf>
    <xf fontId="17" fillId="0" borderId="0" numFmtId="0" xfId="0" applyFont="1"/>
    <xf fontId="18" fillId="0" borderId="0" numFmtId="0" xfId="0" applyFont="1"/>
    <xf fontId="19" fillId="0" borderId="0" numFmtId="0" xfId="0" applyFont="1" applyAlignment="1">
      <alignment horizontal="center"/>
    </xf>
    <xf fontId="20" fillId="0" borderId="1" numFmtId="0" xfId="0" applyFont="1" applyBorder="1" applyAlignment="1">
      <alignment horizontal="center"/>
    </xf>
    <xf fontId="20" fillId="0" borderId="2" numFmtId="0" xfId="0" applyFont="1" applyBorder="1" applyAlignment="1">
      <alignment horizontal="center"/>
    </xf>
    <xf fontId="0" fillId="0" borderId="2" numFmtId="0" xfId="0" applyBorder="1" applyAlignment="1">
      <alignment horizontal="center"/>
    </xf>
    <xf fontId="0" fillId="0" borderId="2" numFmtId="0" xfId="0" applyBorder="1"/>
    <xf fontId="0" fillId="0" borderId="0" numFmt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60">
      <pane activePane="bottomRight" state="frozen" topLeftCell="C4" xSplit="2" ySplit="3"/>
      <selection activeCell="R23" activeCellId="0" sqref="R23"/>
    </sheetView>
  </sheetViews>
  <sheetFormatPr defaultRowHeight="14.25"/>
  <cols>
    <col bestFit="1" customWidth="1" min="1" max="1" style="2" width="16"/>
    <col bestFit="1" customWidth="1" min="2" max="2" style="3" width="36.28515625"/>
    <col bestFit="1" customWidth="1" min="3" max="3" style="1" width="22.28515625"/>
    <col bestFit="1" customWidth="1" min="4" max="4" style="1" width="17.28515625"/>
    <col bestFit="1" customWidth="1" hidden="1" min="5" max="5" style="1" width="14"/>
    <col bestFit="1" customWidth="1" hidden="1" min="6" max="6" style="1" width="13.42578125"/>
    <col bestFit="1" customWidth="1" hidden="1" min="7" max="7" style="1" width="13.7109375"/>
    <col bestFit="1" customWidth="1" hidden="1" min="8" max="8" style="1" width="14.5703125"/>
    <col bestFit="1" customWidth="1" hidden="1" min="9" max="9" style="1" width="13.42578125"/>
    <col bestFit="1" customWidth="1" hidden="1" min="10" max="10" style="1" width="11.42578125"/>
    <col bestFit="1" customWidth="1" hidden="1" min="11" max="11" style="1" width="14.85546875"/>
    <col bestFit="1" customWidth="1" hidden="1" min="12" max="12" style="1" width="14"/>
    <col bestFit="1" customWidth="1" hidden="1" min="13" max="13" style="1" width="10"/>
    <col bestFit="1" customWidth="1" hidden="1" min="14" max="14" style="1" width="16.28515625"/>
    <col bestFit="1" customWidth="1" hidden="1" min="15" max="15" style="1" width="16.5703125"/>
    <col bestFit="1" customWidth="1" min="16" max="16" style="1" width="20.42578125"/>
    <col bestFit="1" customWidth="1" min="17" max="17" style="4" width="23.85546875"/>
    <col bestFit="1" customWidth="1" min="18" max="18" style="5" width="15.42578125"/>
    <col bestFit="1" customWidth="1" min="19" max="19" style="5" width="23.5703125"/>
    <col bestFit="1" customWidth="1" min="20" max="20" style="5" width="16.85546875"/>
    <col bestFit="1" customWidth="1" min="21" max="21" style="1" width="21.7109375"/>
    <col bestFit="1" customWidth="1" min="22" max="22" style="1" width="21.42578125"/>
    <col bestFit="1" customWidth="1" min="23" max="23" style="1" width="17.5703125"/>
    <col bestFit="1" customWidth="1" min="24" max="24" style="1" width="18.7109375"/>
    <col bestFit="1" customWidth="1" min="25" max="25" style="1" width="20.85546875"/>
    <col bestFit="1" customWidth="1" min="26" max="26" style="1" width="16.5703125"/>
    <col bestFit="1" min="27" max="16384" style="1" width="9.140625"/>
  </cols>
  <sheetData>
    <row r="1" ht="18.75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</row>
    <row r="2" ht="32.25" customHeight="1"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>
        <v>6</v>
      </c>
      <c r="Q2" s="9" t="s">
        <v>2</v>
      </c>
      <c r="R2" s="10">
        <v>10</v>
      </c>
      <c r="S2" s="11" t="s">
        <v>2</v>
      </c>
      <c r="T2" s="6">
        <v>2021</v>
      </c>
      <c r="U2" s="6" t="s">
        <v>3</v>
      </c>
      <c r="V2" s="6"/>
      <c r="W2" s="7"/>
      <c r="X2" s="7"/>
      <c r="Y2" s="7"/>
    </row>
    <row r="3" ht="206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3" t="s">
        <v>18</v>
      </c>
      <c r="P3" s="13" t="s">
        <v>19</v>
      </c>
      <c r="Q3" s="14" t="s">
        <v>20</v>
      </c>
      <c r="R3" s="15" t="s">
        <v>21</v>
      </c>
      <c r="S3" s="15" t="s">
        <v>22</v>
      </c>
      <c r="T3" s="16" t="s">
        <v>23</v>
      </c>
      <c r="U3" s="13" t="s">
        <v>24</v>
      </c>
      <c r="V3" s="13" t="s">
        <v>25</v>
      </c>
      <c r="W3" s="13" t="s">
        <v>26</v>
      </c>
      <c r="X3" s="13" t="s">
        <v>27</v>
      </c>
      <c r="Y3" s="13" t="s">
        <v>28</v>
      </c>
    </row>
    <row r="4" ht="18.75">
      <c r="A4" s="17">
        <v>44445</v>
      </c>
      <c r="B4" s="18" t="s">
        <v>29</v>
      </c>
      <c r="C4" s="19" t="s">
        <v>30</v>
      </c>
      <c r="D4" s="19" t="s">
        <v>31</v>
      </c>
      <c r="E4" s="19"/>
      <c r="F4" s="19"/>
      <c r="G4" s="19"/>
      <c r="H4" s="19"/>
      <c r="I4" s="19"/>
      <c r="J4" s="19"/>
      <c r="K4" s="19">
        <v>20</v>
      </c>
      <c r="L4" s="19"/>
      <c r="M4" s="19"/>
      <c r="N4" s="19"/>
      <c r="O4" s="19"/>
      <c r="P4" s="20" t="s">
        <v>32</v>
      </c>
      <c r="Q4" s="21">
        <v>20</v>
      </c>
      <c r="R4" s="22">
        <v>32000</v>
      </c>
      <c r="S4" s="23">
        <v>1000</v>
      </c>
      <c r="T4" s="24">
        <f t="shared" ref="T4:T9" si="0">S4+R4</f>
        <v>33000</v>
      </c>
      <c r="U4" s="25" t="s">
        <v>33</v>
      </c>
      <c r="V4" s="26" t="s">
        <v>34</v>
      </c>
      <c r="W4" s="27">
        <f t="shared" ref="W4:W9" si="1">Q4*T4</f>
        <v>660000</v>
      </c>
      <c r="X4" s="27">
        <f t="shared" ref="X4:X9" si="2">W4-Y4</f>
        <v>20000</v>
      </c>
      <c r="Y4" s="27">
        <f t="shared" ref="Y4:Y9" si="3">R4*Q4</f>
        <v>640000</v>
      </c>
      <c r="Z4" s="28"/>
    </row>
    <row r="5" ht="22.5" customHeight="1">
      <c r="A5" s="29"/>
      <c r="B5" s="18" t="s">
        <v>35</v>
      </c>
      <c r="C5" s="30" t="s">
        <v>18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 t="s">
        <v>32</v>
      </c>
      <c r="Q5" s="21">
        <v>20</v>
      </c>
      <c r="R5" s="22">
        <v>13000</v>
      </c>
      <c r="S5" s="31">
        <v>800</v>
      </c>
      <c r="T5" s="24">
        <f t="shared" si="0"/>
        <v>13800</v>
      </c>
      <c r="U5" s="25" t="s">
        <v>36</v>
      </c>
      <c r="V5" s="26" t="s">
        <v>37</v>
      </c>
      <c r="W5" s="27">
        <f t="shared" si="1"/>
        <v>276000</v>
      </c>
      <c r="X5" s="27">
        <f t="shared" si="2"/>
        <v>16000</v>
      </c>
      <c r="Y5" s="27">
        <f t="shared" si="3"/>
        <v>260000</v>
      </c>
      <c r="Z5" s="28"/>
    </row>
    <row r="6" ht="18.75">
      <c r="A6" s="29"/>
      <c r="B6" s="18" t="s">
        <v>38</v>
      </c>
      <c r="C6" s="19" t="s">
        <v>30</v>
      </c>
      <c r="D6" s="19" t="s">
        <v>31</v>
      </c>
      <c r="E6" s="19"/>
      <c r="F6" s="19"/>
      <c r="G6" s="19"/>
      <c r="H6" s="19"/>
      <c r="I6" s="19"/>
      <c r="J6" s="19"/>
      <c r="K6" s="19">
        <v>20</v>
      </c>
      <c r="L6" s="19"/>
      <c r="M6" s="19"/>
      <c r="N6" s="19"/>
      <c r="O6" s="19"/>
      <c r="P6" s="20" t="s">
        <v>32</v>
      </c>
      <c r="Q6" s="21">
        <v>10</v>
      </c>
      <c r="R6" s="22">
        <v>32000</v>
      </c>
      <c r="S6" s="23">
        <v>0</v>
      </c>
      <c r="T6" s="24">
        <f t="shared" si="0"/>
        <v>32000</v>
      </c>
      <c r="U6" s="25" t="s">
        <v>39</v>
      </c>
      <c r="V6" s="26" t="s">
        <v>39</v>
      </c>
      <c r="W6" s="27">
        <f t="shared" si="1"/>
        <v>320000</v>
      </c>
      <c r="X6" s="27">
        <f t="shared" si="2"/>
        <v>0</v>
      </c>
      <c r="Y6" s="27">
        <f t="shared" si="3"/>
        <v>320000</v>
      </c>
      <c r="Z6" s="28"/>
    </row>
    <row r="7" s="1" customFormat="1" ht="22.5" customHeight="1">
      <c r="A7" s="32"/>
      <c r="B7" s="18" t="s">
        <v>40</v>
      </c>
      <c r="C7" s="33" t="s">
        <v>41</v>
      </c>
      <c r="D7" s="19"/>
      <c r="E7" s="19">
        <v>20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20" t="s">
        <v>32</v>
      </c>
      <c r="Q7" s="21">
        <v>20</v>
      </c>
      <c r="R7" s="22">
        <v>26000</v>
      </c>
      <c r="S7" s="23">
        <v>1200</v>
      </c>
      <c r="T7" s="24">
        <f t="shared" si="0"/>
        <v>27200</v>
      </c>
      <c r="U7" s="25" t="s">
        <v>42</v>
      </c>
      <c r="V7" s="26" t="s">
        <v>43</v>
      </c>
      <c r="W7" s="27">
        <f t="shared" si="1"/>
        <v>544000</v>
      </c>
      <c r="X7" s="27">
        <f t="shared" si="2"/>
        <v>24000</v>
      </c>
      <c r="Y7" s="27">
        <f t="shared" si="3"/>
        <v>520000</v>
      </c>
      <c r="Z7" s="28"/>
    </row>
    <row r="8" ht="18.75">
      <c r="A8" s="17">
        <v>44446</v>
      </c>
      <c r="B8" s="18" t="s">
        <v>29</v>
      </c>
      <c r="C8" s="19" t="s">
        <v>30</v>
      </c>
      <c r="D8" s="19" t="s">
        <v>31</v>
      </c>
      <c r="E8" s="19"/>
      <c r="F8" s="19"/>
      <c r="G8" s="19"/>
      <c r="H8" s="19"/>
      <c r="I8" s="19"/>
      <c r="J8" s="19"/>
      <c r="K8" s="19">
        <v>20</v>
      </c>
      <c r="L8" s="19"/>
      <c r="M8" s="19"/>
      <c r="N8" s="19"/>
      <c r="O8" s="19"/>
      <c r="P8" s="20" t="s">
        <v>32</v>
      </c>
      <c r="Q8" s="21">
        <v>20</v>
      </c>
      <c r="R8" s="22">
        <v>32000</v>
      </c>
      <c r="S8" s="23">
        <v>1000</v>
      </c>
      <c r="T8" s="24">
        <f t="shared" si="0"/>
        <v>33000</v>
      </c>
      <c r="U8" s="25" t="s">
        <v>33</v>
      </c>
      <c r="V8" s="26" t="s">
        <v>34</v>
      </c>
      <c r="W8" s="27">
        <f t="shared" si="1"/>
        <v>660000</v>
      </c>
      <c r="X8" s="27">
        <f t="shared" si="2"/>
        <v>20000</v>
      </c>
      <c r="Y8" s="27">
        <f t="shared" si="3"/>
        <v>640000</v>
      </c>
      <c r="Z8" s="28"/>
    </row>
    <row r="9" ht="22.5" customHeight="1">
      <c r="A9" s="29"/>
      <c r="B9" s="18" t="s">
        <v>44</v>
      </c>
      <c r="C9" s="33" t="s">
        <v>30</v>
      </c>
      <c r="D9" s="19"/>
      <c r="E9" s="19">
        <v>20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20" t="s">
        <v>32</v>
      </c>
      <c r="Q9" s="21">
        <v>30</v>
      </c>
      <c r="R9" s="22">
        <v>32000</v>
      </c>
      <c r="S9" s="23">
        <v>3000</v>
      </c>
      <c r="T9" s="24">
        <f t="shared" si="0"/>
        <v>35000</v>
      </c>
      <c r="U9" s="25" t="s">
        <v>45</v>
      </c>
      <c r="V9" s="26" t="s">
        <v>34</v>
      </c>
      <c r="W9" s="27">
        <f t="shared" si="1"/>
        <v>1050000</v>
      </c>
      <c r="X9" s="27">
        <f t="shared" si="2"/>
        <v>90000</v>
      </c>
      <c r="Y9" s="27">
        <f t="shared" si="3"/>
        <v>960000</v>
      </c>
      <c r="Z9" s="28"/>
    </row>
    <row r="10" ht="22.5" customHeight="1">
      <c r="A10" s="29"/>
      <c r="B10" s="18" t="s">
        <v>46</v>
      </c>
      <c r="C10" s="30" t="s">
        <v>18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 t="s">
        <v>32</v>
      </c>
      <c r="Q10" s="21">
        <v>20</v>
      </c>
      <c r="R10" s="22">
        <v>12500</v>
      </c>
      <c r="S10" s="31">
        <v>0</v>
      </c>
      <c r="T10" s="24">
        <f t="shared" ref="T10:T23" si="4">S10+R10</f>
        <v>12500</v>
      </c>
      <c r="U10" s="25" t="s">
        <v>39</v>
      </c>
      <c r="V10" s="26" t="s">
        <v>39</v>
      </c>
      <c r="W10" s="27">
        <f t="shared" ref="W10:W23" si="5">Q10*T10</f>
        <v>250000</v>
      </c>
      <c r="X10" s="27">
        <f t="shared" ref="X10:X23" si="6">W10-Y10</f>
        <v>0</v>
      </c>
      <c r="Y10" s="27">
        <f t="shared" ref="Y10:Y23" si="7">R10*Q10</f>
        <v>250000</v>
      </c>
      <c r="Z10" s="28"/>
    </row>
    <row r="11" ht="18.75">
      <c r="A11" s="32"/>
      <c r="B11" s="18" t="s">
        <v>47</v>
      </c>
      <c r="C11" s="19" t="s">
        <v>30</v>
      </c>
      <c r="D11" s="19" t="s">
        <v>31</v>
      </c>
      <c r="E11" s="19"/>
      <c r="F11" s="19"/>
      <c r="G11" s="19"/>
      <c r="H11" s="19"/>
      <c r="I11" s="19"/>
      <c r="J11" s="19"/>
      <c r="K11" s="19">
        <v>20</v>
      </c>
      <c r="L11" s="19"/>
      <c r="M11" s="19"/>
      <c r="N11" s="19"/>
      <c r="O11" s="19"/>
      <c r="P11" s="20" t="s">
        <v>32</v>
      </c>
      <c r="Q11" s="21">
        <v>15</v>
      </c>
      <c r="R11" s="22">
        <v>36000</v>
      </c>
      <c r="S11" s="23">
        <v>0</v>
      </c>
      <c r="T11" s="24">
        <f t="shared" si="4"/>
        <v>36000</v>
      </c>
      <c r="U11" s="25" t="s">
        <v>39</v>
      </c>
      <c r="V11" s="26" t="s">
        <v>39</v>
      </c>
      <c r="W11" s="27">
        <f t="shared" si="5"/>
        <v>540000</v>
      </c>
      <c r="X11" s="27">
        <f t="shared" si="6"/>
        <v>0</v>
      </c>
      <c r="Y11" s="27">
        <f t="shared" si="7"/>
        <v>540000</v>
      </c>
      <c r="Z11" s="28"/>
    </row>
    <row r="12" ht="22.5" customHeight="1">
      <c r="A12" s="17">
        <v>44447</v>
      </c>
      <c r="B12" s="18" t="s">
        <v>48</v>
      </c>
      <c r="C12" s="30" t="s">
        <v>49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 t="s">
        <v>32</v>
      </c>
      <c r="Q12" s="21">
        <v>20</v>
      </c>
      <c r="R12" s="22">
        <v>24300</v>
      </c>
      <c r="S12" s="31">
        <v>1200</v>
      </c>
      <c r="T12" s="24">
        <f t="shared" si="4"/>
        <v>25500</v>
      </c>
      <c r="U12" s="25" t="s">
        <v>50</v>
      </c>
      <c r="V12" s="26" t="s">
        <v>51</v>
      </c>
      <c r="W12" s="27">
        <f t="shared" si="5"/>
        <v>510000</v>
      </c>
      <c r="X12" s="27">
        <f t="shared" si="6"/>
        <v>24000</v>
      </c>
      <c r="Y12" s="27">
        <f t="shared" si="7"/>
        <v>486000</v>
      </c>
      <c r="Z12" s="28"/>
    </row>
    <row r="13" ht="22.5" customHeight="1">
      <c r="A13" s="29"/>
      <c r="B13" s="18" t="s">
        <v>52</v>
      </c>
      <c r="C13" s="30" t="s">
        <v>18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 t="s">
        <v>32</v>
      </c>
      <c r="Q13" s="21">
        <v>20</v>
      </c>
      <c r="R13" s="22">
        <v>12200</v>
      </c>
      <c r="S13" s="31">
        <v>0</v>
      </c>
      <c r="T13" s="24">
        <f t="shared" si="4"/>
        <v>12200</v>
      </c>
      <c r="U13" s="25" t="s">
        <v>39</v>
      </c>
      <c r="V13" s="26" t="s">
        <v>39</v>
      </c>
      <c r="W13" s="27">
        <f t="shared" si="5"/>
        <v>244000</v>
      </c>
      <c r="X13" s="27">
        <f t="shared" si="6"/>
        <v>0</v>
      </c>
      <c r="Y13" s="27">
        <f t="shared" si="7"/>
        <v>244000</v>
      </c>
      <c r="Z13" s="28"/>
    </row>
    <row r="14" ht="18.75">
      <c r="A14" s="32"/>
      <c r="B14" s="18" t="s">
        <v>29</v>
      </c>
      <c r="C14" s="19" t="s">
        <v>30</v>
      </c>
      <c r="D14" s="19" t="s">
        <v>31</v>
      </c>
      <c r="E14" s="19"/>
      <c r="F14" s="19"/>
      <c r="G14" s="19"/>
      <c r="H14" s="19"/>
      <c r="I14" s="19"/>
      <c r="J14" s="19"/>
      <c r="K14" s="19">
        <v>20</v>
      </c>
      <c r="L14" s="19"/>
      <c r="M14" s="19"/>
      <c r="N14" s="19"/>
      <c r="O14" s="19"/>
      <c r="P14" s="20" t="s">
        <v>32</v>
      </c>
      <c r="Q14" s="21">
        <v>18</v>
      </c>
      <c r="R14" s="22">
        <v>32000</v>
      </c>
      <c r="S14" s="23">
        <v>0</v>
      </c>
      <c r="T14" s="24">
        <f t="shared" si="4"/>
        <v>32000</v>
      </c>
      <c r="U14" s="25" t="s">
        <v>39</v>
      </c>
      <c r="V14" s="26" t="s">
        <v>39</v>
      </c>
      <c r="W14" s="27">
        <f t="shared" si="5"/>
        <v>576000</v>
      </c>
      <c r="X14" s="27">
        <f t="shared" si="6"/>
        <v>0</v>
      </c>
      <c r="Y14" s="27">
        <f t="shared" si="7"/>
        <v>576000</v>
      </c>
      <c r="Z14" s="28"/>
    </row>
    <row r="15" ht="18.75">
      <c r="A15" s="17">
        <v>44448</v>
      </c>
      <c r="B15" s="18" t="s">
        <v>53</v>
      </c>
      <c r="C15" s="19" t="s">
        <v>30</v>
      </c>
      <c r="D15" s="19" t="s">
        <v>31</v>
      </c>
      <c r="E15" s="19"/>
      <c r="F15" s="19"/>
      <c r="G15" s="19"/>
      <c r="H15" s="19"/>
      <c r="I15" s="19"/>
      <c r="J15" s="19"/>
      <c r="K15" s="19">
        <v>20</v>
      </c>
      <c r="L15" s="19"/>
      <c r="M15" s="19"/>
      <c r="N15" s="19"/>
      <c r="O15" s="19"/>
      <c r="P15" s="20" t="s">
        <v>32</v>
      </c>
      <c r="Q15" s="21">
        <v>20</v>
      </c>
      <c r="R15" s="22">
        <v>32000</v>
      </c>
      <c r="S15" s="23">
        <v>0</v>
      </c>
      <c r="T15" s="24">
        <f t="shared" si="4"/>
        <v>32000</v>
      </c>
      <c r="U15" s="25" t="s">
        <v>39</v>
      </c>
      <c r="V15" s="26" t="s">
        <v>39</v>
      </c>
      <c r="W15" s="27">
        <f t="shared" si="5"/>
        <v>640000</v>
      </c>
      <c r="X15" s="27">
        <f t="shared" si="6"/>
        <v>0</v>
      </c>
      <c r="Y15" s="27">
        <f t="shared" si="7"/>
        <v>640000</v>
      </c>
      <c r="Z15" s="28"/>
    </row>
    <row r="16" s="1" customFormat="1" ht="22.5" customHeight="1">
      <c r="A16" s="29"/>
      <c r="B16" s="18" t="s">
        <v>54</v>
      </c>
      <c r="C16" s="33" t="s">
        <v>41</v>
      </c>
      <c r="D16" s="19"/>
      <c r="E16" s="19">
        <v>20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 t="s">
        <v>32</v>
      </c>
      <c r="Q16" s="21">
        <v>20</v>
      </c>
      <c r="R16" s="22">
        <v>26200</v>
      </c>
      <c r="S16" s="23">
        <v>800</v>
      </c>
      <c r="T16" s="24">
        <f t="shared" si="4"/>
        <v>27000</v>
      </c>
      <c r="U16" s="25" t="s">
        <v>36</v>
      </c>
      <c r="V16" s="26" t="s">
        <v>55</v>
      </c>
      <c r="W16" s="27">
        <f t="shared" si="5"/>
        <v>540000</v>
      </c>
      <c r="X16" s="27">
        <f t="shared" si="6"/>
        <v>16000</v>
      </c>
      <c r="Y16" s="27">
        <f t="shared" si="7"/>
        <v>524000</v>
      </c>
      <c r="Z16" s="28"/>
    </row>
    <row r="17" ht="22.5" customHeight="1">
      <c r="A17" s="29"/>
      <c r="B17" s="18" t="s">
        <v>35</v>
      </c>
      <c r="C17" s="30" t="s">
        <v>18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 t="s">
        <v>32</v>
      </c>
      <c r="Q17" s="21">
        <v>20</v>
      </c>
      <c r="R17" s="22">
        <v>12800</v>
      </c>
      <c r="S17" s="31">
        <v>800</v>
      </c>
      <c r="T17" s="24">
        <f t="shared" si="4"/>
        <v>13600</v>
      </c>
      <c r="U17" s="25" t="s">
        <v>36</v>
      </c>
      <c r="V17" s="26" t="s">
        <v>37</v>
      </c>
      <c r="W17" s="27">
        <f t="shared" si="5"/>
        <v>272000</v>
      </c>
      <c r="X17" s="27">
        <f t="shared" si="6"/>
        <v>16000</v>
      </c>
      <c r="Y17" s="27">
        <f t="shared" si="7"/>
        <v>256000</v>
      </c>
      <c r="Z17" s="28"/>
    </row>
    <row r="18" s="1" customFormat="1" ht="22.5" customHeight="1">
      <c r="A18" s="32"/>
      <c r="B18" s="18" t="s">
        <v>40</v>
      </c>
      <c r="C18" s="33" t="s">
        <v>41</v>
      </c>
      <c r="D18" s="19"/>
      <c r="E18" s="19">
        <v>20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 t="s">
        <v>32</v>
      </c>
      <c r="Q18" s="21">
        <v>20</v>
      </c>
      <c r="R18" s="22">
        <v>26000</v>
      </c>
      <c r="S18" s="23">
        <v>1200</v>
      </c>
      <c r="T18" s="24">
        <f t="shared" si="4"/>
        <v>27200</v>
      </c>
      <c r="U18" s="25" t="s">
        <v>42</v>
      </c>
      <c r="V18" s="26" t="s">
        <v>43</v>
      </c>
      <c r="W18" s="27">
        <f t="shared" si="5"/>
        <v>544000</v>
      </c>
      <c r="X18" s="27">
        <f t="shared" si="6"/>
        <v>24000</v>
      </c>
      <c r="Y18" s="27">
        <f t="shared" si="7"/>
        <v>520000</v>
      </c>
      <c r="Z18" s="28"/>
    </row>
    <row r="19" ht="18.75">
      <c r="A19" s="17">
        <v>44449</v>
      </c>
      <c r="B19" s="18" t="s">
        <v>29</v>
      </c>
      <c r="C19" s="19" t="s">
        <v>30</v>
      </c>
      <c r="D19" s="19" t="s">
        <v>31</v>
      </c>
      <c r="E19" s="19"/>
      <c r="F19" s="19"/>
      <c r="G19" s="19"/>
      <c r="H19" s="19"/>
      <c r="I19" s="19"/>
      <c r="J19" s="19"/>
      <c r="K19" s="19">
        <v>20</v>
      </c>
      <c r="L19" s="19"/>
      <c r="M19" s="19"/>
      <c r="N19" s="19"/>
      <c r="O19" s="19"/>
      <c r="P19" s="20" t="s">
        <v>32</v>
      </c>
      <c r="Q19" s="21">
        <v>18</v>
      </c>
      <c r="R19" s="22">
        <v>32000</v>
      </c>
      <c r="S19" s="23">
        <v>0</v>
      </c>
      <c r="T19" s="24">
        <f t="shared" si="4"/>
        <v>32000</v>
      </c>
      <c r="U19" s="25" t="s">
        <v>39</v>
      </c>
      <c r="V19" s="26" t="s">
        <v>39</v>
      </c>
      <c r="W19" s="27">
        <f t="shared" si="5"/>
        <v>576000</v>
      </c>
      <c r="X19" s="27">
        <f t="shared" si="6"/>
        <v>0</v>
      </c>
      <c r="Y19" s="27">
        <f t="shared" si="7"/>
        <v>576000</v>
      </c>
      <c r="Z19" s="28"/>
    </row>
    <row r="20" ht="18.75">
      <c r="A20" s="29"/>
      <c r="B20" s="18" t="s">
        <v>56</v>
      </c>
      <c r="C20" s="19" t="s">
        <v>30</v>
      </c>
      <c r="D20" s="19" t="s">
        <v>31</v>
      </c>
      <c r="E20" s="19"/>
      <c r="F20" s="19"/>
      <c r="G20" s="19"/>
      <c r="H20" s="19"/>
      <c r="I20" s="19"/>
      <c r="J20" s="19"/>
      <c r="K20" s="19">
        <v>20</v>
      </c>
      <c r="L20" s="19"/>
      <c r="M20" s="19"/>
      <c r="N20" s="19"/>
      <c r="O20" s="19"/>
      <c r="P20" s="20" t="s">
        <v>32</v>
      </c>
      <c r="Q20" s="21">
        <v>20</v>
      </c>
      <c r="R20" s="22">
        <v>32000</v>
      </c>
      <c r="S20" s="23">
        <v>2000</v>
      </c>
      <c r="T20" s="24">
        <f t="shared" si="4"/>
        <v>34000</v>
      </c>
      <c r="U20" s="25" t="s">
        <v>36</v>
      </c>
      <c r="V20" s="26" t="s">
        <v>57</v>
      </c>
      <c r="W20" s="27">
        <f t="shared" si="5"/>
        <v>680000</v>
      </c>
      <c r="X20" s="27">
        <f t="shared" si="6"/>
        <v>40000</v>
      </c>
      <c r="Y20" s="27">
        <f t="shared" si="7"/>
        <v>640000</v>
      </c>
      <c r="Z20" s="28"/>
    </row>
    <row r="21" ht="18.75">
      <c r="A21" s="29"/>
      <c r="B21" s="18" t="s">
        <v>58</v>
      </c>
      <c r="C21" s="19" t="s">
        <v>30</v>
      </c>
      <c r="D21" s="19" t="s">
        <v>31</v>
      </c>
      <c r="E21" s="19"/>
      <c r="F21" s="19"/>
      <c r="G21" s="19"/>
      <c r="H21" s="19"/>
      <c r="I21" s="19"/>
      <c r="J21" s="19"/>
      <c r="K21" s="19">
        <v>20</v>
      </c>
      <c r="L21" s="19"/>
      <c r="M21" s="19"/>
      <c r="N21" s="19"/>
      <c r="O21" s="19"/>
      <c r="P21" s="20" t="s">
        <v>32</v>
      </c>
      <c r="Q21" s="21">
        <v>20</v>
      </c>
      <c r="R21" s="22">
        <v>30000</v>
      </c>
      <c r="S21" s="23">
        <v>0</v>
      </c>
      <c r="T21" s="24">
        <f t="shared" si="4"/>
        <v>30000</v>
      </c>
      <c r="U21" s="25" t="s">
        <v>39</v>
      </c>
      <c r="V21" s="26" t="s">
        <v>39</v>
      </c>
      <c r="W21" s="27">
        <f t="shared" si="5"/>
        <v>600000</v>
      </c>
      <c r="X21" s="27">
        <f t="shared" si="6"/>
        <v>0</v>
      </c>
      <c r="Y21" s="27">
        <f t="shared" si="7"/>
        <v>600000</v>
      </c>
      <c r="Z21" s="28"/>
    </row>
    <row r="22" ht="22.5" customHeight="1">
      <c r="A22" s="32"/>
      <c r="B22" s="18" t="s">
        <v>59</v>
      </c>
      <c r="C22" s="30" t="s">
        <v>18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 t="s">
        <v>32</v>
      </c>
      <c r="Q22" s="21">
        <v>20</v>
      </c>
      <c r="R22" s="22">
        <v>12000</v>
      </c>
      <c r="S22" s="31">
        <v>0</v>
      </c>
      <c r="T22" s="24">
        <f t="shared" si="4"/>
        <v>12000</v>
      </c>
      <c r="U22" s="25" t="s">
        <v>39</v>
      </c>
      <c r="V22" s="26" t="s">
        <v>39</v>
      </c>
      <c r="W22" s="27">
        <f t="shared" si="5"/>
        <v>240000</v>
      </c>
      <c r="X22" s="27">
        <f t="shared" si="6"/>
        <v>0</v>
      </c>
      <c r="Y22" s="27">
        <f t="shared" si="7"/>
        <v>240000</v>
      </c>
      <c r="Z22" s="28"/>
    </row>
    <row r="23" ht="22.5" customHeight="1">
      <c r="A23" s="34">
        <v>44451</v>
      </c>
      <c r="B23" s="18" t="s">
        <v>60</v>
      </c>
      <c r="C23" s="30" t="s">
        <v>49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 t="s">
        <v>32</v>
      </c>
      <c r="Q23" s="21">
        <v>25</v>
      </c>
      <c r="R23" s="22">
        <v>23000</v>
      </c>
      <c r="S23" s="31">
        <v>1200</v>
      </c>
      <c r="T23" s="24">
        <f t="shared" si="4"/>
        <v>24200</v>
      </c>
      <c r="U23" s="25" t="s">
        <v>61</v>
      </c>
      <c r="V23" s="26" t="s">
        <v>62</v>
      </c>
      <c r="W23" s="27">
        <f t="shared" si="5"/>
        <v>605000</v>
      </c>
      <c r="X23" s="27">
        <f t="shared" si="6"/>
        <v>30000</v>
      </c>
      <c r="Y23" s="27">
        <f t="shared" si="7"/>
        <v>575000</v>
      </c>
      <c r="Z23" s="28"/>
    </row>
    <row r="24" ht="18.75">
      <c r="A24" s="35"/>
      <c r="B24" s="36" t="s">
        <v>63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>
        <f>SUM(Q4:Q23)</f>
        <v>396</v>
      </c>
      <c r="R24" s="39"/>
      <c r="S24" s="39"/>
      <c r="T24" s="39"/>
      <c r="U24" s="37"/>
      <c r="V24" s="37"/>
      <c r="W24" s="37"/>
      <c r="X24" s="40"/>
      <c r="Y24" s="41">
        <f>SUM(Y4:Y22)</f>
        <v>9432000</v>
      </c>
      <c r="Z24" s="28"/>
    </row>
    <row r="25" ht="56.25">
      <c r="B25" s="3"/>
      <c r="E25" s="42">
        <f>SUM(E4:E22)</f>
        <v>80</v>
      </c>
      <c r="F25" s="42">
        <f>SUM(F4:F22)</f>
        <v>0</v>
      </c>
      <c r="G25" s="42">
        <f>SUM(G4:G22)</f>
        <v>0</v>
      </c>
      <c r="H25" s="42">
        <f>SUM(H4:H22)</f>
        <v>0</v>
      </c>
      <c r="I25" s="42">
        <f>SUM(I4:I22)</f>
        <v>0</v>
      </c>
      <c r="J25" s="42">
        <f>SUM(J4:J22)</f>
        <v>0</v>
      </c>
      <c r="K25" s="42">
        <f>SUM(K4:K22)</f>
        <v>180</v>
      </c>
      <c r="L25" s="42">
        <f>SUM(L4:L22)</f>
        <v>0</v>
      </c>
      <c r="M25" s="42">
        <f>SUM(M4:M22)</f>
        <v>0</v>
      </c>
      <c r="N25" s="42">
        <f>SUM(N4:N22)</f>
        <v>0</v>
      </c>
      <c r="O25" s="42">
        <f>SUM(O4:O22)</f>
        <v>0</v>
      </c>
      <c r="P25" s="42"/>
      <c r="Q25" s="42" t="s">
        <v>20</v>
      </c>
      <c r="R25" s="42" t="s">
        <v>21</v>
      </c>
      <c r="S25" s="42" t="s">
        <v>28</v>
      </c>
      <c r="X25" s="43"/>
      <c r="Y25" s="44"/>
      <c r="Z25" s="28"/>
    </row>
    <row r="26" ht="21">
      <c r="B26" s="3"/>
      <c r="E26" s="45"/>
      <c r="F26" s="45"/>
      <c r="G26" s="45"/>
      <c r="H26" s="46"/>
      <c r="I26" s="46"/>
      <c r="J26" s="46"/>
      <c r="K26" s="46"/>
      <c r="L26" s="45"/>
      <c r="M26" s="45"/>
      <c r="N26" s="45"/>
      <c r="O26" s="45"/>
      <c r="P26" s="47" t="s">
        <v>41</v>
      </c>
      <c r="Q26" s="48">
        <f>SUMIF(C4:C22,P26,Q4:Q22)</f>
        <v>60</v>
      </c>
      <c r="R26" s="49">
        <f t="shared" ref="R26:R29" si="8">S26/Q26</f>
        <v>26066.666666666668</v>
      </c>
      <c r="S26" s="50">
        <f>SUMIF(C4:C22,P26,Y4:Y22)</f>
        <v>1564000</v>
      </c>
      <c r="X26" s="43"/>
      <c r="Y26" s="51"/>
      <c r="Z26" s="28"/>
    </row>
    <row r="27" ht="21">
      <c r="B27" s="3"/>
      <c r="E27" s="45"/>
      <c r="F27" s="45"/>
      <c r="G27" s="45"/>
      <c r="H27" s="46"/>
      <c r="I27" s="46"/>
      <c r="J27" s="46"/>
      <c r="K27" s="46"/>
      <c r="L27" s="45"/>
      <c r="M27" s="45"/>
      <c r="N27" s="45"/>
      <c r="O27" s="45"/>
      <c r="P27" s="47" t="s">
        <v>49</v>
      </c>
      <c r="Q27" s="48">
        <f>SUMIF(C4:C23,P27,Q4:Q23)</f>
        <v>45</v>
      </c>
      <c r="R27" s="49">
        <f t="shared" si="8"/>
        <v>23577.777777777777</v>
      </c>
      <c r="S27" s="50">
        <f>SUMIF(C4:C23,P27,Y4:Y23)</f>
        <v>1061000</v>
      </c>
      <c r="X27" s="43"/>
      <c r="Y27" s="51"/>
    </row>
    <row r="28" ht="21">
      <c r="B28" s="3"/>
      <c r="E28" s="45"/>
      <c r="F28" s="45"/>
      <c r="G28" s="45"/>
      <c r="H28" s="46"/>
      <c r="I28" s="46"/>
      <c r="J28" s="46"/>
      <c r="K28" s="46"/>
      <c r="L28" s="45"/>
      <c r="M28" s="45"/>
      <c r="N28" s="45"/>
      <c r="O28" s="45"/>
      <c r="P28" s="52" t="s">
        <v>18</v>
      </c>
      <c r="Q28" s="48">
        <f>SUMIF(C4:C22,P28,Q4:Q22)</f>
        <v>100</v>
      </c>
      <c r="R28" s="49">
        <f t="shared" si="8"/>
        <v>12500</v>
      </c>
      <c r="S28" s="50">
        <f>SUMIF(C4:C23,P28,Y4:Y23)</f>
        <v>1250000</v>
      </c>
      <c r="X28" s="43"/>
      <c r="Y28" s="51"/>
    </row>
    <row r="29" ht="21">
      <c r="B29" s="3"/>
      <c r="E29" s="53"/>
      <c r="F29" s="53"/>
      <c r="G29" s="53"/>
      <c r="H29" s="46"/>
      <c r="I29" s="46"/>
      <c r="J29" s="46"/>
      <c r="K29" s="46"/>
      <c r="L29" s="53"/>
      <c r="M29" s="53"/>
      <c r="N29" s="53"/>
      <c r="O29" s="53"/>
      <c r="P29" s="52" t="s">
        <v>30</v>
      </c>
      <c r="Q29" s="48">
        <f>SUMIF(C4:C22,P29,Q4:Q22)</f>
        <v>191</v>
      </c>
      <c r="R29" s="54">
        <f t="shared" si="8"/>
        <v>32104.712041884817</v>
      </c>
      <c r="S29" s="50">
        <f>SUMIF(C4:C22,P29,Y4:Y22)</f>
        <v>6132000</v>
      </c>
      <c r="X29" s="44"/>
      <c r="Y29" s="51"/>
    </row>
    <row r="30" ht="37.5">
      <c r="B30" s="3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6" t="s">
        <v>63</v>
      </c>
      <c r="Q30" s="57">
        <f>SUM(Q26:Q29)</f>
        <v>396</v>
      </c>
      <c r="R30" s="58"/>
      <c r="S30" s="57">
        <f>SUM(S26:S29)</f>
        <v>10007000</v>
      </c>
      <c r="X30" s="43"/>
      <c r="Y30" s="7"/>
    </row>
    <row r="31" ht="22.5" customHeight="1">
      <c r="B31" s="3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X31" s="44"/>
      <c r="Y31" s="7"/>
    </row>
    <row r="32" s="1" customFormat="1" ht="22.5" customHeight="1">
      <c r="A32" s="28"/>
    </row>
    <row r="33" s="1" customFormat="1" ht="22.5" customHeight="1">
      <c r="A33" s="28"/>
    </row>
    <row r="34" s="1" customFormat="1" ht="22.5" customHeight="1">
      <c r="A34" s="28"/>
    </row>
    <row r="35" ht="22.5" customHeight="1">
      <c r="B35" s="3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X35" s="7"/>
      <c r="Y35" s="7"/>
    </row>
    <row r="36" ht="22.5" customHeight="1">
      <c r="B36" s="3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61"/>
      <c r="X36" s="7"/>
      <c r="Y36" s="7"/>
    </row>
    <row r="37" ht="22.5" customHeight="1">
      <c r="B37" s="3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X37" s="7"/>
      <c r="Y37" s="7"/>
    </row>
    <row r="38" ht="22.5" customHeight="1">
      <c r="B38" s="3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ht="22.5" customHeight="1">
      <c r="B39" s="3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59"/>
      <c r="Q39" s="60"/>
      <c r="R39" s="61"/>
    </row>
    <row r="40" ht="21.75" customHeight="1">
      <c r="B40" s="3"/>
    </row>
    <row r="41" ht="21.75" customHeight="1">
      <c r="B41" s="3"/>
    </row>
    <row r="42" ht="21.75" customHeight="1">
      <c r="B42" s="3"/>
    </row>
    <row r="43" ht="21.75" customHeight="1">
      <c r="B43" s="3"/>
    </row>
    <row r="44" ht="21.75" customHeight="1">
      <c r="B44" s="3"/>
    </row>
    <row r="45" ht="21.75" customHeight="1">
      <c r="B45" s="3"/>
    </row>
    <row r="46" ht="21.75" customHeight="1">
      <c r="B46" s="3"/>
    </row>
    <row r="47" ht="21.75" customHeight="1">
      <c r="B47" s="3"/>
    </row>
    <row r="48" ht="21.75" customHeight="1">
      <c r="B48" s="3"/>
    </row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36.75" customHeight="1"/>
    <row r="56" ht="21.75" customHeight="1"/>
    <row r="57" ht="29.25" customHeight="1"/>
    <row r="58" ht="21.75" customHeight="1"/>
    <row r="59" ht="21.75" customHeight="1"/>
    <row r="60" ht="21.75" customHeight="1"/>
  </sheetData>
  <autoFilter ref="A3:V39"/>
  <mergeCells count="6">
    <mergeCell ref="B1:V1"/>
    <mergeCell ref="A4:A7"/>
    <mergeCell ref="A8:A11"/>
    <mergeCell ref="A12:A14"/>
    <mergeCell ref="A15:A18"/>
    <mergeCell ref="A19:A22"/>
  </mergeCells>
  <printOptions headings="0" gridLines="0"/>
  <pageMargins left="0" right="0" top="0" bottom="0" header="0" footer="0"/>
  <pageSetup blackAndWhite="0" cellComments="none" copies="1" draft="0" errors="displayed" firstPageNumber="-1" fitToHeight="1" fitToWidth="1" horizontalDpi="600" orientation="landscape" pageOrder="downThenOver" paperSize="9" scale="49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5"/>
  <sheetData/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K7" activeCellId="0" sqref="K7"/>
    </sheetView>
  </sheetViews>
  <sheetFormatPr defaultRowHeight="15"/>
  <cols>
    <col bestFit="1" customWidth="1" hidden="1" min="1" max="1" width="25"/>
    <col bestFit="1" customWidth="1" hidden="1" min="2" max="2" width="9.140625"/>
    <col bestFit="1" customWidth="1" hidden="1" min="3" max="3" width="7.85546875"/>
    <col bestFit="1" customWidth="1" hidden="1" min="4" max="4" width="10"/>
    <col bestFit="1" customWidth="1" hidden="1" min="5" max="5" width="9"/>
    <col bestFit="1" customWidth="1" min="6" max="6" width="0.140625"/>
    <col bestFit="1" customWidth="1" min="7" max="7" width="11"/>
    <col bestFit="1" customWidth="1" min="8" max="8" width="27.140625"/>
    <col bestFit="1" customWidth="1" min="9" max="9" width="14.85546875"/>
    <col bestFit="1" customWidth="1" min="10" max="10" width="20.28515625"/>
    <col bestFit="1" customWidth="1" min="11" max="11" width="13"/>
    <col bestFit="1" customWidth="1" min="13" max="13" style="63" width="14.5703125"/>
    <col bestFit="1" customWidth="1" min="14" max="14" width="17.140625"/>
    <col bestFit="1" customWidth="1" min="16" max="16" width="10.28515625"/>
  </cols>
  <sheetData>
    <row r="1">
      <c r="A1" s="64" t="s">
        <v>64</v>
      </c>
      <c r="B1" s="64"/>
      <c r="C1" s="64"/>
      <c r="D1" s="64"/>
      <c r="E1" s="64"/>
      <c r="H1" s="65" t="s">
        <v>64</v>
      </c>
      <c r="I1" s="65"/>
      <c r="J1" s="65"/>
    </row>
    <row r="3">
      <c r="G3" s="66"/>
      <c r="H3" s="66"/>
      <c r="I3" s="66"/>
      <c r="J3" s="66"/>
      <c r="K3" s="66"/>
      <c r="L3" s="66"/>
      <c r="M3" s="67"/>
      <c r="N3" s="66"/>
      <c r="O3" s="66"/>
      <c r="P3" s="66"/>
      <c r="Q3" s="66"/>
    </row>
    <row r="4">
      <c r="G4" s="68"/>
      <c r="H4" s="68"/>
      <c r="I4" s="68"/>
      <c r="J4" s="68"/>
      <c r="K4" s="68"/>
      <c r="L4" s="68"/>
      <c r="M4" s="68"/>
      <c r="N4" s="68"/>
      <c r="O4" s="66"/>
      <c r="P4" s="66"/>
      <c r="Q4" s="66"/>
    </row>
    <row r="5" ht="15.75">
      <c r="G5" s="66"/>
      <c r="H5" s="69" t="s">
        <v>65</v>
      </c>
      <c r="I5" s="69"/>
      <c r="J5" s="69"/>
      <c r="K5" s="69"/>
      <c r="L5" s="68"/>
      <c r="M5" s="68"/>
      <c r="N5" s="68"/>
      <c r="O5" s="66"/>
      <c r="P5" s="66"/>
      <c r="Q5" s="66"/>
    </row>
    <row r="6" ht="15.75">
      <c r="G6" s="70" t="s">
        <v>41</v>
      </c>
      <c r="H6" s="70" t="s">
        <v>66</v>
      </c>
      <c r="I6" s="70" t="s">
        <v>18</v>
      </c>
      <c r="J6" s="70" t="s">
        <v>67</v>
      </c>
      <c r="K6" s="70" t="s">
        <v>68</v>
      </c>
    </row>
    <row r="7">
      <c r="G7" s="71">
        <v>261000</v>
      </c>
      <c r="H7" s="71">
        <v>59440</v>
      </c>
      <c r="I7" s="71">
        <v>64125</v>
      </c>
      <c r="J7" s="71">
        <v>2970</v>
      </c>
      <c r="K7" s="72">
        <f>G7+H7+I7+J7</f>
        <v>387535</v>
      </c>
    </row>
    <row r="8">
      <c r="G8" s="64"/>
      <c r="H8" s="64"/>
      <c r="I8" s="64"/>
      <c r="J8" s="73"/>
    </row>
    <row r="9">
      <c r="G9" s="64"/>
      <c r="H9" s="64"/>
      <c r="I9" s="64"/>
      <c r="J9" s="73"/>
    </row>
    <row r="10">
      <c r="G10" s="64"/>
      <c r="H10" s="64"/>
      <c r="I10" s="64"/>
      <c r="J10" s="73"/>
    </row>
    <row r="11">
      <c r="G11" s="64"/>
      <c r="H11" s="64"/>
      <c r="I11" s="64"/>
      <c r="J11" s="73"/>
    </row>
    <row r="12">
      <c r="G12" s="64"/>
      <c r="H12" s="64"/>
      <c r="I12" s="64"/>
      <c r="J12" s="73"/>
    </row>
    <row r="13">
      <c r="G13" s="73"/>
      <c r="H13" s="73"/>
      <c r="I13" s="73"/>
      <c r="J13" s="73"/>
    </row>
  </sheetData>
  <mergeCells count="4">
    <mergeCell ref="H5:K5"/>
    <mergeCell ref="H1:J1"/>
    <mergeCell ref="A1:E1"/>
    <mergeCell ref="G4:N4"/>
  </mergeCells>
  <printOptions headings="0" gridLines="0"/>
  <pageMargins left="0.75" right="0.75" top="1" bottom="1" header="0.5" footer="0.5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R7-Office/6.3.1.43</Application>
  <Company>Hewlett-Packard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Сергей Проскурин</cp:lastModifiedBy>
  <cp:revision>1</cp:revision>
  <dcterms:created xsi:type="dcterms:W3CDTF">2008-10-23T07:36:58Z</dcterms:created>
  <dcterms:modified xsi:type="dcterms:W3CDTF">2022-01-12T11:11:16Z</dcterms:modified>
</cp:coreProperties>
</file>