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кументы" sheetId="1" r:id="rId4"/>
    <sheet state="visible" name="Взаиморасчёты" sheetId="2" r:id="rId5"/>
    <sheet state="visible" name="Товары на складах" sheetId="3" r:id="rId6"/>
    <sheet state="visible" name="План счетов" sheetId="4" r:id="rId7"/>
    <sheet state="visible" name="Расчётный счёт" sheetId="5" r:id="rId8"/>
    <sheet state="visible" name="Лист проводок" sheetId="6" r:id="rId9"/>
    <sheet state="visible" name="ОСВ" sheetId="7" r:id="rId10"/>
  </sheets>
  <definedNames>
    <definedName hidden="1" localSheetId="2" name="_xlnm._FilterDatabase">'Товары на складах'!$A$1:$G$17</definedName>
    <definedName hidden="1" localSheetId="5" name="_xlnm._FilterDatabase">'Лист проводок'!$A$2:$L$21</definedName>
  </definedNames>
  <calcPr/>
</workbook>
</file>

<file path=xl/sharedStrings.xml><?xml version="1.0" encoding="utf-8"?>
<sst xmlns="http://schemas.openxmlformats.org/spreadsheetml/2006/main" count="203" uniqueCount="67">
  <si>
    <t>Документы поступления</t>
  </si>
  <si>
    <t>п/п</t>
  </si>
  <si>
    <t>Дата</t>
  </si>
  <si>
    <t>Номер документа</t>
  </si>
  <si>
    <t>Наименование документа</t>
  </si>
  <si>
    <t>Контрагент</t>
  </si>
  <si>
    <t>Товар</t>
  </si>
  <si>
    <t>Склад</t>
  </si>
  <si>
    <t>Количество</t>
  </si>
  <si>
    <t>Цена</t>
  </si>
  <si>
    <t>Сумма</t>
  </si>
  <si>
    <t>Поступление товара на склад</t>
  </si>
  <si>
    <t>Завод Гидропресс</t>
  </si>
  <si>
    <t>Пресс 100т Д-2430</t>
  </si>
  <si>
    <t>РЦ ТД Орион</t>
  </si>
  <si>
    <t>Документы перемещения</t>
  </si>
  <si>
    <t>Склад-отправитель</t>
  </si>
  <si>
    <t>Склад-получатель</t>
  </si>
  <si>
    <t>Перемещение товаров</t>
  </si>
  <si>
    <t>Склад филиала Калуга</t>
  </si>
  <si>
    <t>Склад филиала Краснодар</t>
  </si>
  <si>
    <t>Документы отгрузки</t>
  </si>
  <si>
    <t>Реализация товаров</t>
  </si>
  <si>
    <t>Полимерстрой</t>
  </si>
  <si>
    <t>Стройпоставка</t>
  </si>
  <si>
    <t>Завод прессованных изделий</t>
  </si>
  <si>
    <t>ИП Мискарян</t>
  </si>
  <si>
    <t>Документы оплаты</t>
  </si>
  <si>
    <t>Платёж входящий</t>
  </si>
  <si>
    <t>Платёж исходящий</t>
  </si>
  <si>
    <t>Документ</t>
  </si>
  <si>
    <t>План счетов</t>
  </si>
  <si>
    <t>Счёт учёта</t>
  </si>
  <si>
    <t>Кол.</t>
  </si>
  <si>
    <t>Аналитика 1</t>
  </si>
  <si>
    <t>Аналитика 2</t>
  </si>
  <si>
    <t>Товары на складах</t>
  </si>
  <si>
    <t>+</t>
  </si>
  <si>
    <t>Расчётные счета</t>
  </si>
  <si>
    <t>Поставщики</t>
  </si>
  <si>
    <t>Покупатели</t>
  </si>
  <si>
    <t>Выручка</t>
  </si>
  <si>
    <t>Себестоимость</t>
  </si>
  <si>
    <t>Прочие</t>
  </si>
  <si>
    <t>Основные средства и нематериальные активы</t>
  </si>
  <si>
    <t>Материалы, товары, готовая продукция</t>
  </si>
  <si>
    <t>Счета учёта НДС</t>
  </si>
  <si>
    <t>Счета учёта затрат</t>
  </si>
  <si>
    <t>Прочие налоги</t>
  </si>
  <si>
    <t>Прочие контрагенты</t>
  </si>
  <si>
    <t>Учредители и собственники</t>
  </si>
  <si>
    <t>Прочие доходы и расходы</t>
  </si>
  <si>
    <t>Счета по учёту прибыли и налога на прибыль</t>
  </si>
  <si>
    <t>Журнал операций</t>
  </si>
  <si>
    <t>Организация</t>
  </si>
  <si>
    <t>Счет Дт</t>
  </si>
  <si>
    <t>Кол</t>
  </si>
  <si>
    <t>Счет Кт</t>
  </si>
  <si>
    <t>ТД Орион</t>
  </si>
  <si>
    <t>кредитовый выручка</t>
  </si>
  <si>
    <t>дебетовый себестоимость</t>
  </si>
  <si>
    <t>прибыль</t>
  </si>
  <si>
    <t>Оборотно-сальдовая ведомость по счёту Товары</t>
  </si>
  <si>
    <t>Кол Дт</t>
  </si>
  <si>
    <t>Сумма Дт</t>
  </si>
  <si>
    <t>Кол Кт</t>
  </si>
  <si>
    <t>Сумма Кт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</si>
</sst>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.00\ &quot;₽&quot;_-;\-* #,##0.00\ &quot;₽&quot;_-;_-* &quot;-&quot;??\ &quot;₽&quot;_-;_-@"/>
    <numFmt numFmtId="165" formatCode="#,##0.00;(#,##0.00)"/>
    <numFmt numFmtId="166" formatCode="_-[$р.-419]* #,##0.00_-;_-[$р.-419]* \-#,##0.00_-;_-[$р.-419]* &quot;-&quot;??_-;_-@"/>
    <numFmt numFmtId="167" formatCode="[$р.-419]#,##0.00"/>
  </numFmts>
  <fonts count="11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11.0"/>
      <color theme="1"/>
      <name val="Calibri"/>
    </font>
    <font>
      <sz val="11.0"/>
      <color theme="1"/>
      <name val="Calibri"/>
    </font>
    <font>
      <color rgb="FF000000"/>
      <name val="Roboto"/>
    </font>
    <font>
      <sz val="11.0"/>
      <color rgb="FF000000"/>
      <name val="Docs-Roboto"/>
    </font>
    <font>
      <b/>
      <sz val="12.0"/>
      <color theme="1"/>
      <name val="Calibri"/>
    </font>
    <font>
      <sz val="9.0"/>
      <color theme="1"/>
      <name val="Calibri"/>
    </font>
    <font>
      <b/>
      <i/>
      <sz val="10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0">
    <border/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1" fillId="0" fontId="2" numFmtId="0" xfId="0" applyBorder="1" applyFont="1"/>
    <xf borderId="2" fillId="2" fontId="3" numFmtId="0" xfId="0" applyBorder="1" applyFill="1" applyFont="1"/>
    <xf borderId="3" fillId="2" fontId="3" numFmtId="0" xfId="0" applyBorder="1" applyFont="1"/>
    <xf borderId="3" fillId="2" fontId="3" numFmtId="164" xfId="0" applyBorder="1" applyFont="1" applyNumberFormat="1"/>
    <xf borderId="4" fillId="2" fontId="3" numFmtId="0" xfId="0" applyBorder="1" applyFont="1"/>
    <xf borderId="5" fillId="0" fontId="4" numFmtId="0" xfId="0" applyBorder="1" applyFont="1"/>
    <xf borderId="5" fillId="0" fontId="4" numFmtId="14" xfId="0" applyBorder="1" applyFont="1" applyNumberFormat="1"/>
    <xf borderId="5" fillId="0" fontId="4" numFmtId="164" xfId="0" applyBorder="1" applyFont="1" applyNumberFormat="1"/>
    <xf borderId="0" fillId="0" fontId="4" numFmtId="164" xfId="0" applyFont="1" applyNumberFormat="1"/>
    <xf borderId="0" fillId="3" fontId="5" numFmtId="164" xfId="0" applyAlignment="1" applyFill="1" applyFont="1" applyNumberFormat="1">
      <alignment readingOrder="0"/>
    </xf>
    <xf borderId="0" fillId="3" fontId="6" numFmtId="164" xfId="0" applyAlignment="1" applyFont="1" applyNumberFormat="1">
      <alignment horizontal="left" readingOrder="0"/>
    </xf>
    <xf borderId="0" fillId="0" fontId="4" numFmtId="164" xfId="0" applyAlignment="1" applyFont="1" applyNumberFormat="1">
      <alignment readingOrder="0"/>
    </xf>
    <xf borderId="3" fillId="2" fontId="3" numFmtId="165" xfId="0" applyBorder="1" applyFont="1" applyNumberFormat="1"/>
    <xf borderId="5" fillId="0" fontId="4" numFmtId="166" xfId="0" applyAlignment="1" applyBorder="1" applyFont="1" applyNumberFormat="1">
      <alignment readingOrder="0"/>
    </xf>
    <xf borderId="5" fillId="0" fontId="4" numFmtId="167" xfId="0" applyAlignment="1" applyBorder="1" applyFont="1" applyNumberFormat="1">
      <alignment readingOrder="0"/>
    </xf>
    <xf borderId="5" fillId="0" fontId="4" numFmtId="167" xfId="0" applyBorder="1" applyFont="1" applyNumberFormat="1"/>
    <xf borderId="0" fillId="0" fontId="1" numFmtId="0" xfId="0" applyFont="1"/>
    <xf borderId="0" fillId="0" fontId="7" numFmtId="0" xfId="0" applyFont="1"/>
    <xf borderId="0" fillId="0" fontId="4" numFmtId="0" xfId="0" applyAlignment="1" applyFont="1">
      <alignment horizontal="left"/>
    </xf>
    <xf borderId="5" fillId="0" fontId="8" numFmtId="0" xfId="0" applyBorder="1" applyFont="1"/>
    <xf borderId="5" fillId="0" fontId="9" numFmtId="0" xfId="0" applyBorder="1" applyFont="1"/>
    <xf borderId="0" fillId="0" fontId="10" numFmtId="0" xfId="0" applyAlignment="1" applyFont="1">
      <alignment readingOrder="0"/>
    </xf>
    <xf borderId="0" fillId="0" fontId="10" numFmtId="167" xfId="0" applyAlignment="1" applyFont="1" applyNumberFormat="1">
      <alignment readingOrder="0"/>
    </xf>
    <xf borderId="6" fillId="2" fontId="3" numFmtId="0" xfId="0" applyBorder="1" applyFont="1"/>
    <xf borderId="7" fillId="2" fontId="3" numFmtId="0" xfId="0" applyBorder="1" applyFont="1"/>
    <xf borderId="8" fillId="2" fontId="3" numFmtId="0" xfId="0" applyBorder="1" applyFont="1"/>
    <xf borderId="9" fillId="0" fontId="4" numFmtId="14" xfId="0" applyBorder="1" applyFont="1" applyNumberFormat="1"/>
    <xf borderId="9" fillId="0" fontId="4" numFmtId="0" xfId="0" applyBorder="1" applyFont="1"/>
    <xf borderId="9" fillId="0" fontId="4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1.57"/>
    <col customWidth="1" min="3" max="3" width="17.71"/>
    <col customWidth="1" min="4" max="4" width="36.86"/>
    <col customWidth="1" min="5" max="5" width="33.29"/>
    <col customWidth="1" min="6" max="6" width="22.86"/>
    <col customWidth="1" min="7" max="7" width="30.71"/>
    <col customWidth="1" min="8" max="9" width="17.86"/>
    <col customWidth="1" min="10" max="10" width="16.14"/>
    <col customWidth="1" min="11" max="26" width="8.71"/>
  </cols>
  <sheetData>
    <row r="1">
      <c r="A1" s="1" t="s">
        <v>0</v>
      </c>
      <c r="B1" s="2"/>
      <c r="C1" s="2"/>
      <c r="D1" s="2"/>
    </row>
    <row r="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6" t="s">
        <v>10</v>
      </c>
    </row>
    <row r="3">
      <c r="A3" s="7">
        <v>1.0</v>
      </c>
      <c r="B3" s="8">
        <v>44593.0</v>
      </c>
      <c r="C3" s="7">
        <v>1.0</v>
      </c>
      <c r="D3" s="7" t="s">
        <v>11</v>
      </c>
      <c r="E3" s="7" t="s">
        <v>12</v>
      </c>
      <c r="F3" s="7" t="s">
        <v>13</v>
      </c>
      <c r="G3" s="7" t="s">
        <v>14</v>
      </c>
      <c r="H3" s="7">
        <v>5.0</v>
      </c>
      <c r="I3" s="9">
        <v>750000.0</v>
      </c>
      <c r="J3" s="9">
        <f t="shared" ref="J3:J6" si="1">H3*I3</f>
        <v>3750000</v>
      </c>
    </row>
    <row r="4">
      <c r="A4" s="7">
        <v>2.0</v>
      </c>
      <c r="B4" s="8">
        <v>44620.0</v>
      </c>
      <c r="C4" s="7">
        <v>2.0</v>
      </c>
      <c r="D4" s="7" t="s">
        <v>11</v>
      </c>
      <c r="E4" s="7" t="s">
        <v>12</v>
      </c>
      <c r="F4" s="7" t="s">
        <v>13</v>
      </c>
      <c r="G4" s="7" t="s">
        <v>14</v>
      </c>
      <c r="H4" s="7">
        <v>10.0</v>
      </c>
      <c r="I4" s="9">
        <v>780000.0</v>
      </c>
      <c r="J4" s="9">
        <f t="shared" si="1"/>
        <v>7800000</v>
      </c>
    </row>
    <row r="5">
      <c r="A5" s="7">
        <v>3.0</v>
      </c>
      <c r="B5" s="8">
        <v>44623.0</v>
      </c>
      <c r="C5" s="7">
        <v>3.0</v>
      </c>
      <c r="D5" s="7" t="s">
        <v>11</v>
      </c>
      <c r="E5" s="7" t="s">
        <v>12</v>
      </c>
      <c r="F5" s="7" t="s">
        <v>13</v>
      </c>
      <c r="G5" s="7" t="s">
        <v>14</v>
      </c>
      <c r="H5" s="7">
        <v>5.0</v>
      </c>
      <c r="I5" s="9">
        <v>930000.0</v>
      </c>
      <c r="J5" s="9">
        <f t="shared" si="1"/>
        <v>4650000</v>
      </c>
    </row>
    <row r="6">
      <c r="A6" s="7">
        <v>4.0</v>
      </c>
      <c r="B6" s="8">
        <v>44649.0</v>
      </c>
      <c r="C6" s="7">
        <v>4.0</v>
      </c>
      <c r="D6" s="7" t="s">
        <v>11</v>
      </c>
      <c r="E6" s="7" t="s">
        <v>12</v>
      </c>
      <c r="F6" s="7" t="s">
        <v>13</v>
      </c>
      <c r="G6" s="7" t="s">
        <v>14</v>
      </c>
      <c r="H6" s="7">
        <v>10.0</v>
      </c>
      <c r="I6" s="9">
        <v>900000.0</v>
      </c>
      <c r="J6" s="9">
        <f t="shared" si="1"/>
        <v>9000000</v>
      </c>
    </row>
    <row r="7">
      <c r="I7" s="10"/>
      <c r="J7" s="10"/>
    </row>
    <row r="8">
      <c r="I8" s="10"/>
      <c r="J8" s="10"/>
    </row>
    <row r="9">
      <c r="A9" s="1" t="s">
        <v>15</v>
      </c>
      <c r="B9" s="2"/>
      <c r="C9" s="2"/>
      <c r="D9" s="2"/>
      <c r="I9" s="10"/>
      <c r="J9" s="10"/>
    </row>
    <row r="10">
      <c r="A10" s="3" t="s">
        <v>1</v>
      </c>
      <c r="B10" s="4" t="s">
        <v>2</v>
      </c>
      <c r="C10" s="4" t="s">
        <v>3</v>
      </c>
      <c r="D10" s="4" t="s">
        <v>4</v>
      </c>
      <c r="E10" s="4" t="s">
        <v>16</v>
      </c>
      <c r="F10" s="4" t="s">
        <v>6</v>
      </c>
      <c r="G10" s="4" t="s">
        <v>17</v>
      </c>
      <c r="H10" s="4" t="s">
        <v>8</v>
      </c>
      <c r="I10" s="4" t="s">
        <v>9</v>
      </c>
      <c r="J10" s="6" t="s">
        <v>10</v>
      </c>
    </row>
    <row r="11">
      <c r="A11" s="7">
        <v>1.0</v>
      </c>
      <c r="B11" s="8">
        <v>44621.0</v>
      </c>
      <c r="C11" s="7">
        <v>1.0</v>
      </c>
      <c r="D11" s="7" t="s">
        <v>18</v>
      </c>
      <c r="E11" s="7" t="str">
        <f t="shared" ref="E11:E14" si="2">G3</f>
        <v>РЦ ТД Орион</v>
      </c>
      <c r="F11" s="7" t="str">
        <f t="shared" ref="F11:F14" si="3">F3</f>
        <v>Пресс 100т Д-2430</v>
      </c>
      <c r="G11" s="7" t="s">
        <v>19</v>
      </c>
      <c r="H11" s="7">
        <v>5.0</v>
      </c>
      <c r="I11" s="11"/>
      <c r="J11" s="9"/>
    </row>
    <row r="12">
      <c r="A12" s="7">
        <v>2.0</v>
      </c>
      <c r="B12" s="8">
        <v>44621.0</v>
      </c>
      <c r="C12" s="7">
        <v>2.0</v>
      </c>
      <c r="D12" s="7" t="s">
        <v>18</v>
      </c>
      <c r="E12" s="7" t="str">
        <f t="shared" si="2"/>
        <v>РЦ ТД Орион</v>
      </c>
      <c r="F12" s="7" t="str">
        <f t="shared" si="3"/>
        <v>Пресс 100т Д-2430</v>
      </c>
      <c r="G12" s="7" t="s">
        <v>20</v>
      </c>
      <c r="H12" s="7">
        <v>5.0</v>
      </c>
      <c r="I12" s="11"/>
      <c r="J12" s="9"/>
    </row>
    <row r="13">
      <c r="A13" s="7">
        <v>3.0</v>
      </c>
      <c r="B13" s="8">
        <v>44652.0</v>
      </c>
      <c r="C13" s="7">
        <v>3.0</v>
      </c>
      <c r="D13" s="7" t="s">
        <v>18</v>
      </c>
      <c r="E13" s="7" t="str">
        <f t="shared" si="2"/>
        <v>РЦ ТД Орион</v>
      </c>
      <c r="F13" s="7" t="str">
        <f t="shared" si="3"/>
        <v>Пресс 100т Д-2430</v>
      </c>
      <c r="G13" s="7" t="s">
        <v>19</v>
      </c>
      <c r="H13" s="7">
        <v>10.0</v>
      </c>
      <c r="I13" s="11"/>
      <c r="J13" s="9"/>
    </row>
    <row r="14">
      <c r="A14" s="7">
        <v>4.0</v>
      </c>
      <c r="B14" s="8">
        <v>44652.0</v>
      </c>
      <c r="C14" s="7">
        <v>4.0</v>
      </c>
      <c r="D14" s="7" t="s">
        <v>18</v>
      </c>
      <c r="E14" s="7" t="str">
        <f t="shared" si="2"/>
        <v>РЦ ТД Орион</v>
      </c>
      <c r="F14" s="7" t="str">
        <f t="shared" si="3"/>
        <v>Пресс 100т Д-2430</v>
      </c>
      <c r="G14" s="7" t="s">
        <v>20</v>
      </c>
      <c r="H14" s="7">
        <v>10.0</v>
      </c>
      <c r="I14" s="12"/>
      <c r="J14" s="9"/>
    </row>
    <row r="15">
      <c r="I15" s="13"/>
      <c r="J15" s="9"/>
    </row>
    <row r="16">
      <c r="I16" s="10"/>
      <c r="J16" s="10"/>
    </row>
    <row r="17">
      <c r="A17" s="1" t="s">
        <v>21</v>
      </c>
      <c r="B17" s="2"/>
      <c r="C17" s="2"/>
      <c r="D17" s="2"/>
      <c r="I17" s="10"/>
      <c r="J17" s="10"/>
    </row>
    <row r="18">
      <c r="A18" s="3" t="s">
        <v>1</v>
      </c>
      <c r="B18" s="4" t="s">
        <v>2</v>
      </c>
      <c r="C18" s="4" t="s">
        <v>3</v>
      </c>
      <c r="D18" s="4" t="s">
        <v>4</v>
      </c>
      <c r="E18" s="4" t="s">
        <v>5</v>
      </c>
      <c r="F18" s="4" t="s">
        <v>6</v>
      </c>
      <c r="G18" s="4" t="s">
        <v>7</v>
      </c>
      <c r="H18" s="4" t="s">
        <v>8</v>
      </c>
      <c r="I18" s="4" t="s">
        <v>9</v>
      </c>
      <c r="J18" s="6" t="s">
        <v>10</v>
      </c>
    </row>
    <row r="19">
      <c r="A19" s="7">
        <v>1.0</v>
      </c>
      <c r="B19" s="8">
        <v>44635.0</v>
      </c>
      <c r="C19" s="7">
        <v>1.0</v>
      </c>
      <c r="D19" s="7" t="s">
        <v>22</v>
      </c>
      <c r="E19" s="7" t="s">
        <v>23</v>
      </c>
      <c r="F19" s="7" t="str">
        <f t="shared" ref="F19:F22" si="4">F11</f>
        <v>Пресс 100т Д-2430</v>
      </c>
      <c r="G19" s="7" t="s">
        <v>19</v>
      </c>
      <c r="H19" s="7">
        <v>5.0</v>
      </c>
      <c r="I19" s="9">
        <v>1200000.0</v>
      </c>
      <c r="J19" s="9">
        <f t="shared" ref="J19:J22" si="5">H19*I19</f>
        <v>6000000</v>
      </c>
    </row>
    <row r="20">
      <c r="A20" s="7">
        <v>2.0</v>
      </c>
      <c r="B20" s="8">
        <v>44635.0</v>
      </c>
      <c r="C20" s="7">
        <v>2.0</v>
      </c>
      <c r="D20" s="7" t="s">
        <v>22</v>
      </c>
      <c r="E20" s="7" t="s">
        <v>24</v>
      </c>
      <c r="F20" s="7" t="str">
        <f t="shared" si="4"/>
        <v>Пресс 100т Д-2430</v>
      </c>
      <c r="G20" s="7" t="s">
        <v>20</v>
      </c>
      <c r="H20" s="7">
        <v>5.0</v>
      </c>
      <c r="I20" s="9">
        <v>1250000.0</v>
      </c>
      <c r="J20" s="9">
        <f t="shared" si="5"/>
        <v>6250000</v>
      </c>
    </row>
    <row r="21" ht="15.75" customHeight="1">
      <c r="A21" s="7">
        <v>3.0</v>
      </c>
      <c r="B21" s="8">
        <v>44666.0</v>
      </c>
      <c r="C21" s="7">
        <v>3.0</v>
      </c>
      <c r="D21" s="7" t="s">
        <v>22</v>
      </c>
      <c r="E21" s="7" t="s">
        <v>25</v>
      </c>
      <c r="F21" s="7" t="str">
        <f t="shared" si="4"/>
        <v>Пресс 100т Д-2430</v>
      </c>
      <c r="G21" s="7" t="s">
        <v>19</v>
      </c>
      <c r="H21" s="7">
        <v>5.0</v>
      </c>
      <c r="I21" s="9">
        <v>1300000.0</v>
      </c>
      <c r="J21" s="9">
        <f t="shared" si="5"/>
        <v>6500000</v>
      </c>
    </row>
    <row r="22" ht="15.75" customHeight="1">
      <c r="A22" s="7">
        <v>4.0</v>
      </c>
      <c r="B22" s="8">
        <v>44666.0</v>
      </c>
      <c r="C22" s="7">
        <v>4.0</v>
      </c>
      <c r="D22" s="7" t="s">
        <v>22</v>
      </c>
      <c r="E22" s="7" t="s">
        <v>26</v>
      </c>
      <c r="F22" s="7" t="str">
        <f t="shared" si="4"/>
        <v>Пресс 100т Д-2430</v>
      </c>
      <c r="G22" s="7" t="s">
        <v>20</v>
      </c>
      <c r="H22" s="7">
        <v>5.0</v>
      </c>
      <c r="I22" s="9">
        <v>1350000.0</v>
      </c>
      <c r="J22" s="9">
        <f t="shared" si="5"/>
        <v>6750000</v>
      </c>
    </row>
    <row r="23" ht="15.75" customHeight="1">
      <c r="I23" s="10"/>
      <c r="J23" s="10"/>
    </row>
    <row r="24" ht="15.75" customHeight="1">
      <c r="I24" s="10"/>
      <c r="J24" s="10"/>
    </row>
    <row r="25" ht="15.75" customHeight="1">
      <c r="A25" s="1" t="s">
        <v>27</v>
      </c>
      <c r="B25" s="2"/>
      <c r="C25" s="2"/>
      <c r="D25" s="2"/>
      <c r="I25" s="10"/>
      <c r="J25" s="10"/>
    </row>
    <row r="26" ht="15.75" customHeight="1">
      <c r="A26" s="3" t="s">
        <v>1</v>
      </c>
      <c r="B26" s="4" t="s">
        <v>2</v>
      </c>
      <c r="C26" s="4" t="s">
        <v>3</v>
      </c>
      <c r="D26" s="4" t="s">
        <v>4</v>
      </c>
      <c r="E26" s="4" t="s">
        <v>5</v>
      </c>
      <c r="F26" s="6" t="s">
        <v>10</v>
      </c>
    </row>
    <row r="27" ht="15.75" customHeight="1">
      <c r="A27" s="7">
        <v>1.0</v>
      </c>
      <c r="B27" s="8">
        <v>44679.0</v>
      </c>
      <c r="C27" s="7">
        <v>1.0</v>
      </c>
      <c r="D27" s="7" t="s">
        <v>28</v>
      </c>
      <c r="E27" s="7" t="str">
        <f t="shared" ref="E27:E28" si="6">E19</f>
        <v>Полимерстрой</v>
      </c>
      <c r="F27" s="9">
        <v>4500000.0</v>
      </c>
      <c r="I27" s="10"/>
      <c r="J27" s="10"/>
    </row>
    <row r="28" ht="15.75" customHeight="1">
      <c r="A28" s="7">
        <v>2.0</v>
      </c>
      <c r="B28" s="8">
        <v>44679.0</v>
      </c>
      <c r="C28" s="7">
        <v>2.0</v>
      </c>
      <c r="D28" s="7" t="s">
        <v>28</v>
      </c>
      <c r="E28" s="7" t="str">
        <f t="shared" si="6"/>
        <v>Стройпоставка</v>
      </c>
      <c r="F28" s="9">
        <v>6260000.0</v>
      </c>
      <c r="I28" s="10"/>
      <c r="J28" s="10"/>
    </row>
    <row r="29" ht="15.75" customHeight="1">
      <c r="A29" s="7">
        <v>3.0</v>
      </c>
      <c r="B29" s="8">
        <v>44679.0</v>
      </c>
      <c r="C29" s="7">
        <v>3.0</v>
      </c>
      <c r="D29" s="7" t="s">
        <v>29</v>
      </c>
      <c r="E29" s="7" t="s">
        <v>12</v>
      </c>
      <c r="F29" s="9">
        <v>1.0E7</v>
      </c>
      <c r="I29" s="10"/>
      <c r="J29" s="10"/>
    </row>
    <row r="30" ht="15.75" customHeight="1">
      <c r="I30" s="10"/>
      <c r="J30" s="10"/>
    </row>
    <row r="31" ht="15.75" customHeight="1">
      <c r="I31" s="10"/>
      <c r="J31" s="10"/>
    </row>
    <row r="32" ht="15.75" customHeight="1">
      <c r="I32" s="10"/>
      <c r="J32" s="10"/>
    </row>
    <row r="33" ht="15.75" customHeight="1">
      <c r="I33" s="10"/>
      <c r="J33" s="10"/>
    </row>
    <row r="34" ht="15.75" customHeight="1">
      <c r="I34" s="10"/>
      <c r="J34" s="10"/>
    </row>
    <row r="35" ht="15.75" customHeight="1">
      <c r="I35" s="10"/>
      <c r="J35" s="10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D1"/>
    <mergeCell ref="A9:D9"/>
    <mergeCell ref="A17:D17"/>
    <mergeCell ref="A25:D2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32.43"/>
    <col customWidth="1" min="3" max="3" width="28.43"/>
    <col customWidth="1" min="4" max="4" width="17.57"/>
    <col customWidth="1" min="5" max="26" width="8.71"/>
  </cols>
  <sheetData>
    <row r="1">
      <c r="A1" s="4" t="s">
        <v>2</v>
      </c>
      <c r="B1" s="4" t="s">
        <v>30</v>
      </c>
      <c r="C1" s="4" t="s">
        <v>5</v>
      </c>
      <c r="D1" s="6" t="s">
        <v>10</v>
      </c>
    </row>
    <row r="2">
      <c r="A2" s="8">
        <v>44593.0</v>
      </c>
      <c r="B2" s="7" t="str">
        <f>CONCATENATE('Документы'!D3," № ", 'Документы'!C3)</f>
        <v>Поступление товара на склад № 1</v>
      </c>
      <c r="C2" s="7" t="str">
        <f>'Документы'!E3</f>
        <v>Завод Гидропресс</v>
      </c>
      <c r="D2" s="9">
        <f>'Документы'!J3</f>
        <v>3750000</v>
      </c>
    </row>
    <row r="3">
      <c r="A3" s="8">
        <v>44620.0</v>
      </c>
      <c r="B3" s="7" t="str">
        <f>CONCATENATE('Документы'!D4," № ", 'Документы'!C4)</f>
        <v>Поступление товара на склад № 2</v>
      </c>
      <c r="C3" s="7" t="str">
        <f>'Документы'!E4</f>
        <v>Завод Гидропресс</v>
      </c>
      <c r="D3" s="9">
        <f>'Документы'!J4</f>
        <v>7800000</v>
      </c>
    </row>
    <row r="4">
      <c r="A4" s="8">
        <v>44623.0</v>
      </c>
      <c r="B4" s="7" t="str">
        <f>CONCATENATE('Документы'!D5," № ", 'Документы'!C5)</f>
        <v>Поступление товара на склад № 3</v>
      </c>
      <c r="C4" s="7" t="str">
        <f>'Документы'!E5</f>
        <v>Завод Гидропресс</v>
      </c>
      <c r="D4" s="9">
        <f>'Документы'!J5</f>
        <v>4650000</v>
      </c>
    </row>
    <row r="5">
      <c r="A5" s="8">
        <v>44649.0</v>
      </c>
      <c r="B5" s="7" t="str">
        <f>CONCATENATE('Документы'!D6," № ", 'Документы'!C6)</f>
        <v>Поступление товара на склад № 4</v>
      </c>
      <c r="C5" s="7" t="str">
        <f>'Документы'!E6</f>
        <v>Завод Гидропресс</v>
      </c>
      <c r="D5" s="9">
        <f>'Документы'!J6</f>
        <v>9000000</v>
      </c>
    </row>
    <row r="6">
      <c r="A6" s="8">
        <v>44635.0</v>
      </c>
      <c r="B6" s="7" t="str">
        <f>CONCATENATE('Документы'!D19," № ", 'Документы'!C19)</f>
        <v>Реализация товаров № 1</v>
      </c>
      <c r="C6" s="7" t="str">
        <f>'Документы'!E19</f>
        <v>Полимерстрой</v>
      </c>
      <c r="D6" s="9">
        <f>'Документы'!J19</f>
        <v>6000000</v>
      </c>
    </row>
    <row r="7">
      <c r="A7" s="8">
        <v>44635.0</v>
      </c>
      <c r="B7" s="7" t="str">
        <f>CONCATENATE('Документы'!D20," № ", 'Документы'!C20)</f>
        <v>Реализация товаров № 2</v>
      </c>
      <c r="C7" s="7" t="str">
        <f>'Документы'!E20</f>
        <v>Стройпоставка</v>
      </c>
      <c r="D7" s="9">
        <f>'Документы'!J20</f>
        <v>6250000</v>
      </c>
    </row>
    <row r="8">
      <c r="A8" s="8">
        <v>44666.0</v>
      </c>
      <c r="B8" s="7" t="str">
        <f>CONCATENATE('Документы'!D21," № ", 'Документы'!C21)</f>
        <v>Реализация товаров № 3</v>
      </c>
      <c r="C8" s="7" t="str">
        <f>'Документы'!E21</f>
        <v>Завод прессованных изделий</v>
      </c>
      <c r="D8" s="9">
        <f>'Документы'!J21</f>
        <v>6500000</v>
      </c>
    </row>
    <row r="9">
      <c r="A9" s="8">
        <v>44666.0</v>
      </c>
      <c r="B9" s="7" t="str">
        <f>CONCATENATE('Документы'!D22," № ", 'Документы'!C22)</f>
        <v>Реализация товаров № 4</v>
      </c>
      <c r="C9" s="7" t="str">
        <f>'Документы'!E22</f>
        <v>ИП Мискарян</v>
      </c>
      <c r="D9" s="9">
        <f>'Документы'!J22</f>
        <v>6750000</v>
      </c>
    </row>
    <row r="10">
      <c r="A10" s="8">
        <v>44679.0</v>
      </c>
      <c r="B10" s="7" t="str">
        <f>CONCATENATE('Документы'!D29," № ", 'Документы'!C29)</f>
        <v>Платёж исходящий № 3</v>
      </c>
      <c r="C10" s="7" t="s">
        <v>12</v>
      </c>
      <c r="D10" s="9">
        <f>-'Документы'!F29</f>
        <v>-10000000</v>
      </c>
    </row>
    <row r="11">
      <c r="A11" s="8">
        <v>44679.0</v>
      </c>
      <c r="B11" s="7" t="str">
        <f>CONCATENATE('Документы'!D27," № ", 'Документы'!C27)</f>
        <v>Платёж входящий № 1</v>
      </c>
      <c r="C11" s="7" t="str">
        <f>'Документы'!E27</f>
        <v>Полимерстрой</v>
      </c>
      <c r="D11" s="9">
        <f>-'Документы'!F27</f>
        <v>-4500000</v>
      </c>
    </row>
    <row r="12">
      <c r="A12" s="8">
        <v>44679.0</v>
      </c>
      <c r="B12" s="7" t="str">
        <f>CONCATENATE('Документы'!D28," № ", 'Документы'!C28)</f>
        <v>Платёж входящий № 2</v>
      </c>
      <c r="C12" s="7" t="str">
        <f>'Документы'!E28</f>
        <v>Стройпоставка</v>
      </c>
      <c r="D12" s="9">
        <f>-'Документы'!F28</f>
        <v>-6260000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2" width="45.29"/>
    <col customWidth="1" min="3" max="3" width="29.57"/>
    <col customWidth="1" min="4" max="4" width="20.57"/>
    <col customWidth="1" min="5" max="5" width="17.71"/>
    <col customWidth="1" min="6" max="6" width="18.71"/>
    <col customWidth="1" min="7" max="7" width="16.71"/>
    <col customWidth="1" min="8" max="26" width="8.71"/>
  </cols>
  <sheetData>
    <row r="1">
      <c r="A1" s="4" t="s">
        <v>2</v>
      </c>
      <c r="B1" s="4" t="s">
        <v>30</v>
      </c>
      <c r="C1" s="4" t="s">
        <v>7</v>
      </c>
      <c r="D1" s="4" t="s">
        <v>6</v>
      </c>
      <c r="E1" s="4" t="s">
        <v>8</v>
      </c>
      <c r="F1" s="14" t="s">
        <v>10</v>
      </c>
      <c r="G1" s="6" t="s">
        <v>9</v>
      </c>
    </row>
    <row r="2">
      <c r="A2" s="8">
        <v>44593.0</v>
      </c>
      <c r="B2" s="7" t="str">
        <f>CONCATENATE('Документы'!D3," № ", 'Документы'!C3)</f>
        <v>Поступление товара на склад № 1</v>
      </c>
      <c r="C2" s="7" t="s">
        <v>14</v>
      </c>
      <c r="D2" s="7" t="s">
        <v>13</v>
      </c>
      <c r="E2" s="7">
        <f>'Документы'!H3</f>
        <v>5</v>
      </c>
      <c r="F2" s="9">
        <f>'Документы'!J3</f>
        <v>3750000</v>
      </c>
      <c r="G2" s="9">
        <f t="shared" ref="G2:G3" si="1">F2/E2</f>
        <v>750000</v>
      </c>
    </row>
    <row r="3">
      <c r="A3" s="8">
        <v>44620.0</v>
      </c>
      <c r="B3" s="7" t="str">
        <f>CONCATENATE('Документы'!D4," № ", 'Документы'!C4)</f>
        <v>Поступление товара на склад № 2</v>
      </c>
      <c r="C3" s="7" t="s">
        <v>14</v>
      </c>
      <c r="D3" s="7" t="s">
        <v>13</v>
      </c>
      <c r="E3" s="7">
        <f>'Документы'!H4</f>
        <v>10</v>
      </c>
      <c r="F3" s="9">
        <f>'Документы'!J4</f>
        <v>7800000</v>
      </c>
      <c r="G3" s="9">
        <f t="shared" si="1"/>
        <v>780000</v>
      </c>
    </row>
    <row r="4">
      <c r="A4" s="8">
        <v>44621.0</v>
      </c>
      <c r="B4" s="7" t="str">
        <f>CONCATENATE('Документы'!D11," № ", 'Документы'!C11)</f>
        <v>Перемещение товаров № 1</v>
      </c>
      <c r="C4" s="7" t="s">
        <v>14</v>
      </c>
      <c r="D4" s="7" t="s">
        <v>13</v>
      </c>
      <c r="E4" s="7">
        <f>-'Документы'!H11</f>
        <v>-5</v>
      </c>
      <c r="F4" s="15">
        <v>-3850000.0</v>
      </c>
      <c r="G4" s="16">
        <v>770000.0</v>
      </c>
    </row>
    <row r="5">
      <c r="A5" s="8">
        <v>44621.0</v>
      </c>
      <c r="B5" s="7" t="str">
        <f>CONCATENATE('Документы'!D12," № ", 'Документы'!C12)</f>
        <v>Перемещение товаров № 2</v>
      </c>
      <c r="C5" s="7" t="s">
        <v>14</v>
      </c>
      <c r="D5" s="7" t="s">
        <v>13</v>
      </c>
      <c r="E5" s="7">
        <f>-'Документы'!H12</f>
        <v>-5</v>
      </c>
      <c r="F5" s="16">
        <v>-3950000.0</v>
      </c>
      <c r="G5" s="16">
        <v>790000.0</v>
      </c>
    </row>
    <row r="6">
      <c r="A6" s="8">
        <v>44621.0</v>
      </c>
      <c r="B6" s="7" t="str">
        <f>CONCATENATE('Документы'!D11," № ", 'Документы'!C11)</f>
        <v>Перемещение товаров № 1</v>
      </c>
      <c r="C6" s="7" t="s">
        <v>19</v>
      </c>
      <c r="D6" s="7" t="s">
        <v>13</v>
      </c>
      <c r="E6" s="7">
        <f>'Документы'!H11</f>
        <v>5</v>
      </c>
      <c r="F6" s="16">
        <v>3850000.0</v>
      </c>
      <c r="G6" s="16">
        <v>770000.0</v>
      </c>
    </row>
    <row r="7">
      <c r="A7" s="8">
        <v>44621.0</v>
      </c>
      <c r="B7" s="7" t="str">
        <f>CONCATENATE('Документы'!D12," № ", 'Документы'!C12)</f>
        <v>Перемещение товаров № 2</v>
      </c>
      <c r="C7" s="7" t="s">
        <v>20</v>
      </c>
      <c r="D7" s="7" t="s">
        <v>13</v>
      </c>
      <c r="E7" s="7">
        <f>'Документы'!H12</f>
        <v>5</v>
      </c>
      <c r="F7" s="16">
        <v>3950000.0</v>
      </c>
      <c r="G7" s="16">
        <v>790000.0</v>
      </c>
    </row>
    <row r="8">
      <c r="A8" s="8">
        <v>44623.0</v>
      </c>
      <c r="B8" s="7" t="str">
        <f>CONCATENATE('Документы'!D5," № ", 'Документы'!C5)</f>
        <v>Поступление товара на склад № 3</v>
      </c>
      <c r="C8" s="7" t="s">
        <v>14</v>
      </c>
      <c r="D8" s="7" t="s">
        <v>13</v>
      </c>
      <c r="E8" s="7">
        <f>'Документы'!H5</f>
        <v>5</v>
      </c>
      <c r="F8" s="17">
        <f>'Документы'!J5</f>
        <v>4650000</v>
      </c>
      <c r="G8" s="17">
        <f>F8/E8</f>
        <v>930000</v>
      </c>
    </row>
    <row r="9">
      <c r="A9" s="8">
        <v>44635.0</v>
      </c>
      <c r="B9" s="7" t="str">
        <f>CONCATENATE('Документы'!D19," № ", 'Документы'!C19)</f>
        <v>Реализация товаров № 1</v>
      </c>
      <c r="C9" s="7" t="s">
        <v>19</v>
      </c>
      <c r="D9" s="7" t="s">
        <v>13</v>
      </c>
      <c r="E9" s="7">
        <v>-5.0</v>
      </c>
      <c r="F9" s="16">
        <v>-3850000.0</v>
      </c>
      <c r="G9" s="16">
        <v>770000.0</v>
      </c>
    </row>
    <row r="10">
      <c r="A10" s="8">
        <v>44635.0</v>
      </c>
      <c r="B10" s="7" t="str">
        <f>CONCATENATE('Документы'!D20," № ", 'Документы'!C20)</f>
        <v>Реализация товаров № 2</v>
      </c>
      <c r="C10" s="7" t="s">
        <v>20</v>
      </c>
      <c r="D10" s="7" t="s">
        <v>13</v>
      </c>
      <c r="E10" s="7">
        <v>-5.0</v>
      </c>
      <c r="F10" s="16">
        <v>-3950000.0</v>
      </c>
      <c r="G10" s="16">
        <v>790000.0</v>
      </c>
    </row>
    <row r="11">
      <c r="A11" s="8">
        <v>44649.0</v>
      </c>
      <c r="B11" s="7" t="str">
        <f>CONCATENATE('Документы'!D6," № ", 'Документы'!C6)</f>
        <v>Поступление товара на склад № 4</v>
      </c>
      <c r="C11" s="7" t="s">
        <v>14</v>
      </c>
      <c r="D11" s="7" t="s">
        <v>13</v>
      </c>
      <c r="E11" s="7">
        <f>'Документы'!H6</f>
        <v>10</v>
      </c>
      <c r="F11" s="17">
        <f>'Документы'!J6</f>
        <v>9000000</v>
      </c>
      <c r="G11" s="17">
        <f>F11/E11</f>
        <v>900000</v>
      </c>
    </row>
    <row r="12">
      <c r="A12" s="8">
        <v>44652.0</v>
      </c>
      <c r="B12" s="7" t="str">
        <f>CONCATENATE('Документы'!D13," № ", 'Документы'!C13)</f>
        <v>Перемещение товаров № 3</v>
      </c>
      <c r="C12" s="7" t="s">
        <v>14</v>
      </c>
      <c r="D12" s="7" t="s">
        <v>13</v>
      </c>
      <c r="E12" s="7">
        <f>-'Документы'!H13</f>
        <v>-10</v>
      </c>
      <c r="F12" s="16">
        <v>-8800000.0</v>
      </c>
      <c r="G12" s="16">
        <v>880000.0</v>
      </c>
    </row>
    <row r="13">
      <c r="A13" s="8">
        <v>44652.0</v>
      </c>
      <c r="B13" s="7" t="str">
        <f>CONCATENATE('Документы'!D14," № ", 'Документы'!C14)</f>
        <v>Перемещение товаров № 4</v>
      </c>
      <c r="C13" s="7" t="s">
        <v>14</v>
      </c>
      <c r="D13" s="7" t="s">
        <v>13</v>
      </c>
      <c r="E13" s="7">
        <f>-'Документы'!H14</f>
        <v>-10</v>
      </c>
      <c r="F13" s="16">
        <v>-8800000.0</v>
      </c>
      <c r="G13" s="16">
        <v>880000.0</v>
      </c>
    </row>
    <row r="14">
      <c r="A14" s="8">
        <v>44652.0</v>
      </c>
      <c r="B14" s="7" t="str">
        <f>CONCATENATE('Документы'!D13," № ", 'Документы'!C13)</f>
        <v>Перемещение товаров № 3</v>
      </c>
      <c r="C14" s="7" t="s">
        <v>19</v>
      </c>
      <c r="D14" s="7" t="s">
        <v>13</v>
      </c>
      <c r="E14" s="7">
        <f>'Документы'!H13</f>
        <v>10</v>
      </c>
      <c r="F14" s="16">
        <v>8800000.0</v>
      </c>
      <c r="G14" s="16">
        <v>880000.0</v>
      </c>
    </row>
    <row r="15">
      <c r="A15" s="8">
        <v>44652.0</v>
      </c>
      <c r="B15" s="7" t="str">
        <f>CONCATENATE('Документы'!D14," № ", 'Документы'!C14)</f>
        <v>Перемещение товаров № 4</v>
      </c>
      <c r="C15" s="7" t="s">
        <v>20</v>
      </c>
      <c r="D15" s="7" t="s">
        <v>13</v>
      </c>
      <c r="E15" s="7">
        <f>'Документы'!H14</f>
        <v>10</v>
      </c>
      <c r="F15" s="16">
        <v>8800000.0</v>
      </c>
      <c r="G15" s="16">
        <v>880000.0</v>
      </c>
    </row>
    <row r="16">
      <c r="A16" s="8">
        <v>44666.0</v>
      </c>
      <c r="B16" s="7" t="str">
        <f>CONCATENATE('Документы'!D21," № ", 'Документы'!C21)</f>
        <v>Реализация товаров № 3</v>
      </c>
      <c r="C16" s="7" t="s">
        <v>19</v>
      </c>
      <c r="D16" s="7" t="s">
        <v>13</v>
      </c>
      <c r="E16" s="7">
        <v>-5.0</v>
      </c>
      <c r="F16" s="16">
        <v>-4400000.0</v>
      </c>
      <c r="G16" s="16">
        <v>880000.0</v>
      </c>
    </row>
    <row r="17">
      <c r="A17" s="8">
        <v>44666.0</v>
      </c>
      <c r="B17" s="7" t="str">
        <f>CONCATENATE('Документы'!D22," № ", 'Документы'!C22)</f>
        <v>Реализация товаров № 4</v>
      </c>
      <c r="C17" s="7" t="s">
        <v>20</v>
      </c>
      <c r="D17" s="7" t="s">
        <v>13</v>
      </c>
      <c r="E17" s="7">
        <v>-5.0</v>
      </c>
      <c r="F17" s="16">
        <v>-4400000.0</v>
      </c>
      <c r="G17" s="16">
        <v>880000.0</v>
      </c>
    </row>
    <row r="20">
      <c r="F20" s="10"/>
      <c r="G2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G$17">
    <sortState ref="A1:G17">
      <sortCondition ref="A1:A17"/>
    </sortState>
  </autoFilter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11.57"/>
    <col customWidth="1" min="3" max="3" width="16.43"/>
    <col customWidth="1" min="4" max="4" width="14.43"/>
    <col customWidth="1" min="5" max="26" width="8.71"/>
  </cols>
  <sheetData>
    <row r="1">
      <c r="A1" s="18" t="s">
        <v>31</v>
      </c>
    </row>
    <row r="2">
      <c r="A2" s="3" t="s">
        <v>32</v>
      </c>
      <c r="B2" s="4" t="s">
        <v>33</v>
      </c>
      <c r="C2" s="4" t="s">
        <v>34</v>
      </c>
      <c r="D2" s="4" t="s">
        <v>35</v>
      </c>
    </row>
    <row r="3">
      <c r="A3" s="7" t="s">
        <v>36</v>
      </c>
      <c r="B3" s="7" t="s">
        <v>37</v>
      </c>
      <c r="C3" s="7" t="s">
        <v>7</v>
      </c>
      <c r="D3" s="7" t="s">
        <v>6</v>
      </c>
    </row>
    <row r="4">
      <c r="A4" s="7" t="s">
        <v>38</v>
      </c>
      <c r="B4" s="7"/>
      <c r="C4" s="7"/>
      <c r="D4" s="7"/>
    </row>
    <row r="5">
      <c r="A5" s="7" t="s">
        <v>39</v>
      </c>
      <c r="B5" s="7"/>
      <c r="C5" s="7" t="s">
        <v>5</v>
      </c>
      <c r="D5" s="7"/>
    </row>
    <row r="6">
      <c r="A6" s="7" t="s">
        <v>40</v>
      </c>
      <c r="B6" s="7"/>
      <c r="C6" s="7" t="s">
        <v>5</v>
      </c>
      <c r="D6" s="7"/>
    </row>
    <row r="7">
      <c r="A7" s="7" t="s">
        <v>41</v>
      </c>
      <c r="B7" s="7"/>
      <c r="C7" s="7"/>
      <c r="D7" s="7"/>
    </row>
    <row r="8">
      <c r="A8" s="7" t="s">
        <v>42</v>
      </c>
      <c r="B8" s="7"/>
      <c r="C8" s="7"/>
      <c r="D8" s="7"/>
    </row>
    <row r="10">
      <c r="A10" s="19" t="s">
        <v>43</v>
      </c>
    </row>
    <row r="11">
      <c r="A11" s="20" t="s">
        <v>44</v>
      </c>
    </row>
    <row r="12">
      <c r="A12" s="20" t="s">
        <v>45</v>
      </c>
    </row>
    <row r="13">
      <c r="A13" s="20" t="s">
        <v>46</v>
      </c>
    </row>
    <row r="14">
      <c r="A14" s="20" t="s">
        <v>47</v>
      </c>
    </row>
    <row r="15">
      <c r="A15" s="20" t="s">
        <v>48</v>
      </c>
    </row>
    <row r="16">
      <c r="A16" s="20" t="s">
        <v>49</v>
      </c>
    </row>
    <row r="17">
      <c r="A17" s="20" t="s">
        <v>50</v>
      </c>
    </row>
    <row r="18">
      <c r="A18" s="20" t="s">
        <v>51</v>
      </c>
    </row>
    <row r="19">
      <c r="A19" s="20" t="s">
        <v>52</v>
      </c>
    </row>
    <row r="20">
      <c r="A20" s="20"/>
    </row>
    <row r="21" ht="15.75" customHeight="1">
      <c r="A21" s="20"/>
    </row>
    <row r="22" ht="15.75" customHeight="1">
      <c r="A22" s="20"/>
    </row>
    <row r="23" ht="15.75" customHeight="1">
      <c r="A23" s="20"/>
    </row>
    <row r="24" ht="15.75" customHeight="1">
      <c r="A24" s="20"/>
    </row>
    <row r="25" ht="15.75" customHeight="1">
      <c r="A25" s="20"/>
    </row>
    <row r="26" ht="15.75" customHeight="1">
      <c r="A26" s="20"/>
    </row>
    <row r="27" ht="15.75" customHeight="1">
      <c r="A27" s="20"/>
    </row>
    <row r="28" ht="15.75" customHeight="1">
      <c r="A28" s="20"/>
    </row>
    <row r="29" ht="15.75" customHeight="1">
      <c r="A29" s="20"/>
    </row>
    <row r="30" ht="15.75" customHeight="1">
      <c r="A30" s="20"/>
    </row>
    <row r="31" ht="15.75" customHeight="1">
      <c r="A31" s="20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1:C11"/>
    <mergeCell ref="A12:C12"/>
    <mergeCell ref="A13:C13"/>
    <mergeCell ref="A14:C14"/>
    <mergeCell ref="A15:C15"/>
    <mergeCell ref="A16:C16"/>
    <mergeCell ref="A17:C17"/>
    <mergeCell ref="A25:C25"/>
    <mergeCell ref="A26:C26"/>
    <mergeCell ref="A27:C27"/>
    <mergeCell ref="A28:C28"/>
    <mergeCell ref="A29:C29"/>
    <mergeCell ref="A30:C30"/>
    <mergeCell ref="A31:C31"/>
    <mergeCell ref="A18:C18"/>
    <mergeCell ref="A19:C19"/>
    <mergeCell ref="A20:C20"/>
    <mergeCell ref="A21:C21"/>
    <mergeCell ref="A22:C22"/>
    <mergeCell ref="A23:C23"/>
    <mergeCell ref="A24:C2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32.43"/>
    <col customWidth="1" min="3" max="3" width="17.57"/>
    <col customWidth="1" min="4" max="4" width="15.57"/>
    <col customWidth="1" min="5" max="26" width="8.71"/>
  </cols>
  <sheetData>
    <row r="1">
      <c r="A1" s="4" t="s">
        <v>2</v>
      </c>
      <c r="B1" s="4" t="s">
        <v>30</v>
      </c>
      <c r="C1" s="4" t="s">
        <v>5</v>
      </c>
      <c r="D1" s="6" t="s">
        <v>10</v>
      </c>
    </row>
    <row r="2">
      <c r="A2" s="8">
        <v>44679.0</v>
      </c>
      <c r="B2" s="7" t="str">
        <f>CONCATENATE('Документы'!D29," № ", 'Документы'!C29)</f>
        <v>Платёж исходящий № 3</v>
      </c>
      <c r="C2" s="7" t="s">
        <v>12</v>
      </c>
      <c r="D2" s="9">
        <f>-'Документы'!F29</f>
        <v>-10000000</v>
      </c>
    </row>
    <row r="3">
      <c r="A3" s="8">
        <v>44679.0</v>
      </c>
      <c r="B3" s="7" t="str">
        <f>CONCATENATE('Документы'!D27," № ", 'Документы'!C27)</f>
        <v>Платёж входящий № 1</v>
      </c>
      <c r="C3" s="7" t="str">
        <f>'Документы'!E27</f>
        <v>Полимерстрой</v>
      </c>
      <c r="D3" s="9">
        <f>'Документы'!F27</f>
        <v>4500000</v>
      </c>
    </row>
    <row r="4">
      <c r="A4" s="8">
        <v>44679.0</v>
      </c>
      <c r="B4" s="7" t="str">
        <f>CONCATENATE('Документы'!D28," № ", 'Документы'!C28)</f>
        <v>Платёж входящий № 2</v>
      </c>
      <c r="C4" s="7" t="str">
        <f>'Документы'!E28</f>
        <v>Стройпоставка</v>
      </c>
      <c r="D4" s="9">
        <f>'Документы'!F28</f>
        <v>6260000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29"/>
    <col customWidth="1" min="2" max="2" width="40.43"/>
    <col customWidth="1" min="3" max="3" width="17.57"/>
    <col customWidth="1" min="4" max="4" width="20.43"/>
    <col customWidth="1" min="5" max="5" width="25.29"/>
    <col customWidth="1" min="6" max="6" width="20.43"/>
    <col customWidth="1" min="7" max="7" width="8.71"/>
    <col customWidth="1" min="8" max="8" width="20.43"/>
    <col customWidth="1" min="9" max="9" width="24.0"/>
    <col customWidth="1" min="10" max="10" width="20.43"/>
    <col customWidth="1" min="11" max="11" width="8.71"/>
    <col customWidth="1" min="12" max="12" width="15.57"/>
    <col customWidth="1" min="13" max="26" width="8.71"/>
  </cols>
  <sheetData>
    <row r="1">
      <c r="A1" s="18" t="s">
        <v>53</v>
      </c>
      <c r="B1" s="18"/>
    </row>
    <row r="2">
      <c r="A2" s="3" t="s">
        <v>2</v>
      </c>
      <c r="B2" s="4" t="s">
        <v>30</v>
      </c>
      <c r="C2" s="4" t="s">
        <v>54</v>
      </c>
      <c r="D2" s="4" t="s">
        <v>55</v>
      </c>
      <c r="E2" s="4" t="s">
        <v>34</v>
      </c>
      <c r="F2" s="4" t="s">
        <v>35</v>
      </c>
      <c r="G2" s="4" t="s">
        <v>56</v>
      </c>
      <c r="H2" s="4" t="s">
        <v>57</v>
      </c>
      <c r="I2" s="4" t="s">
        <v>34</v>
      </c>
      <c r="J2" s="4" t="s">
        <v>35</v>
      </c>
      <c r="K2" s="4" t="s">
        <v>56</v>
      </c>
      <c r="L2" s="6" t="s">
        <v>10</v>
      </c>
    </row>
    <row r="3">
      <c r="A3" s="8">
        <f>'Документы'!B3</f>
        <v>44593</v>
      </c>
      <c r="B3" s="7" t="str">
        <f>CONCATENATE('Документы'!D3," № ", 'Документы'!C3)</f>
        <v>Поступление товара на склад № 1</v>
      </c>
      <c r="C3" s="21" t="s">
        <v>58</v>
      </c>
      <c r="D3" s="7" t="str">
        <f>'План счетов'!A3</f>
        <v>Товары на складах</v>
      </c>
      <c r="E3" s="22" t="str">
        <f>'Документы'!G3</f>
        <v>РЦ ТД Орион</v>
      </c>
      <c r="F3" s="22" t="str">
        <f>'Документы'!F3</f>
        <v>Пресс 100т Д-2430</v>
      </c>
      <c r="G3" s="7">
        <f>'Документы'!H3</f>
        <v>5</v>
      </c>
      <c r="H3" s="7" t="str">
        <f>'План счетов'!A5</f>
        <v>Поставщики</v>
      </c>
      <c r="I3" s="22" t="str">
        <f>'Документы'!E3</f>
        <v>Завод Гидропресс</v>
      </c>
      <c r="J3" s="22"/>
      <c r="K3" s="7"/>
      <c r="L3" s="9">
        <f>'Документы'!J3</f>
        <v>3750000</v>
      </c>
    </row>
    <row r="4">
      <c r="A4" s="8">
        <f>'Документы'!B4</f>
        <v>44620</v>
      </c>
      <c r="B4" s="7" t="str">
        <f>CONCATENATE('Документы'!D4," № ", 'Документы'!C4)</f>
        <v>Поступление товара на склад № 2</v>
      </c>
      <c r="C4" s="21" t="s">
        <v>58</v>
      </c>
      <c r="D4" s="7" t="str">
        <f>'План счетов'!A3</f>
        <v>Товары на складах</v>
      </c>
      <c r="E4" s="22" t="str">
        <f>'Документы'!G4</f>
        <v>РЦ ТД Орион</v>
      </c>
      <c r="F4" s="22" t="str">
        <f>'Документы'!F4</f>
        <v>Пресс 100т Д-2430</v>
      </c>
      <c r="G4" s="7">
        <f>'Документы'!H4</f>
        <v>10</v>
      </c>
      <c r="H4" s="7" t="str">
        <f>'План счетов'!A5</f>
        <v>Поставщики</v>
      </c>
      <c r="I4" s="22" t="str">
        <f>'Документы'!E4</f>
        <v>Завод Гидропресс</v>
      </c>
      <c r="J4" s="22"/>
      <c r="K4" s="7"/>
      <c r="L4" s="9">
        <f>'Документы'!J4</f>
        <v>7800000</v>
      </c>
    </row>
    <row r="5">
      <c r="A5" s="8">
        <f>'Документы'!B11</f>
        <v>44621</v>
      </c>
      <c r="B5" s="7" t="str">
        <f>CONCATENATE('Документы'!D11," № ", 'Документы'!C11)</f>
        <v>Перемещение товаров № 1</v>
      </c>
      <c r="C5" s="21" t="s">
        <v>58</v>
      </c>
      <c r="D5" s="7" t="str">
        <f>'План счетов'!A3</f>
        <v>Товары на складах</v>
      </c>
      <c r="E5" s="22" t="str">
        <f>'Документы'!G11</f>
        <v>Склад филиала Калуга</v>
      </c>
      <c r="F5" s="22" t="str">
        <f>'Документы'!F11</f>
        <v>Пресс 100т Д-2430</v>
      </c>
      <c r="G5" s="7">
        <f>'Документы'!H11</f>
        <v>5</v>
      </c>
      <c r="H5" s="7" t="str">
        <f>'План счетов'!A3</f>
        <v>Товары на складах</v>
      </c>
      <c r="I5" s="22" t="str">
        <f>'Документы'!E11</f>
        <v>РЦ ТД Орион</v>
      </c>
      <c r="J5" s="22" t="str">
        <f>'Документы'!F11</f>
        <v>Пресс 100т Д-2430</v>
      </c>
      <c r="K5" s="7">
        <f>'Документы'!H11</f>
        <v>5</v>
      </c>
      <c r="L5" s="16">
        <v>3850000.0</v>
      </c>
    </row>
    <row r="6">
      <c r="A6" s="8">
        <f>'Документы'!B12</f>
        <v>44621</v>
      </c>
      <c r="B6" s="7" t="str">
        <f>CONCATENATE('Документы'!D12," № ", 'Документы'!C12)</f>
        <v>Перемещение товаров № 2</v>
      </c>
      <c r="C6" s="21" t="s">
        <v>58</v>
      </c>
      <c r="D6" s="7" t="str">
        <f>'План счетов'!A3</f>
        <v>Товары на складах</v>
      </c>
      <c r="E6" s="22" t="str">
        <f>'Документы'!G12</f>
        <v>Склад филиала Краснодар</v>
      </c>
      <c r="F6" s="22" t="str">
        <f>'Документы'!F12</f>
        <v>Пресс 100т Д-2430</v>
      </c>
      <c r="G6" s="7"/>
      <c r="H6" s="7" t="str">
        <f>'План счетов'!A3</f>
        <v>Товары на складах</v>
      </c>
      <c r="I6" s="22" t="str">
        <f>'Документы'!E12</f>
        <v>РЦ ТД Орион</v>
      </c>
      <c r="J6" s="22" t="str">
        <f>'Документы'!F12</f>
        <v>Пресс 100т Д-2430</v>
      </c>
      <c r="K6" s="7">
        <f>'Документы'!H12</f>
        <v>5</v>
      </c>
      <c r="L6" s="16">
        <v>3950000.0</v>
      </c>
    </row>
    <row r="7">
      <c r="A7" s="8">
        <f>'Документы'!B5</f>
        <v>44623</v>
      </c>
      <c r="B7" s="7" t="str">
        <f>CONCATENATE('Документы'!D5," № ", 'Документы'!C5)</f>
        <v>Поступление товара на склад № 3</v>
      </c>
      <c r="C7" s="21" t="s">
        <v>58</v>
      </c>
      <c r="D7" s="7" t="str">
        <f>'План счетов'!A3</f>
        <v>Товары на складах</v>
      </c>
      <c r="E7" s="22" t="str">
        <f>'Документы'!G5</f>
        <v>РЦ ТД Орион</v>
      </c>
      <c r="F7" s="22" t="str">
        <f>'Документы'!F5</f>
        <v>Пресс 100т Д-2430</v>
      </c>
      <c r="G7" s="7">
        <f>'Документы'!H5</f>
        <v>5</v>
      </c>
      <c r="H7" s="7" t="str">
        <f>'План счетов'!A5</f>
        <v>Поставщики</v>
      </c>
      <c r="I7" s="22" t="str">
        <f>'Документы'!E5</f>
        <v>Завод Гидропресс</v>
      </c>
      <c r="J7" s="22"/>
      <c r="K7" s="7"/>
      <c r="L7" s="9">
        <f>'Документы'!J5</f>
        <v>4650000</v>
      </c>
    </row>
    <row r="8">
      <c r="A8" s="8">
        <f>'Документы'!B19</f>
        <v>44635</v>
      </c>
      <c r="B8" s="7" t="str">
        <f>CONCATENATE('Документы'!D19," № ", 'Документы'!C19)</f>
        <v>Реализация товаров № 1</v>
      </c>
      <c r="C8" s="21" t="s">
        <v>58</v>
      </c>
      <c r="D8" s="7" t="s">
        <v>42</v>
      </c>
      <c r="E8" s="22"/>
      <c r="F8" s="22"/>
      <c r="G8" s="7"/>
      <c r="H8" s="7" t="str">
        <f>'План счетов'!A3</f>
        <v>Товары на складах</v>
      </c>
      <c r="I8" s="22" t="str">
        <f>'Документы'!G19</f>
        <v>Склад филиала Калуга</v>
      </c>
      <c r="J8" s="22" t="str">
        <f>'Документы'!F19</f>
        <v>Пресс 100т Д-2430</v>
      </c>
      <c r="K8" s="7">
        <f>'Документы'!H19</f>
        <v>5</v>
      </c>
      <c r="L8" s="16">
        <v>3850000.0</v>
      </c>
      <c r="P8" s="23">
        <v>3850.0</v>
      </c>
    </row>
    <row r="9">
      <c r="A9" s="8">
        <f>'Документы'!B19</f>
        <v>44635</v>
      </c>
      <c r="B9" s="7" t="str">
        <f>CONCATENATE('Документы'!D19," № ", 'Документы'!C19)</f>
        <v>Реализация товаров № 1</v>
      </c>
      <c r="C9" s="21" t="s">
        <v>58</v>
      </c>
      <c r="D9" s="7" t="str">
        <f>'План счетов'!A6</f>
        <v>Покупатели</v>
      </c>
      <c r="E9" s="22" t="str">
        <f>'Документы'!E19</f>
        <v>Полимерстрой</v>
      </c>
      <c r="F9" s="22"/>
      <c r="G9" s="7"/>
      <c r="H9" s="7" t="str">
        <f>'План счетов'!A7</f>
        <v>Выручка</v>
      </c>
      <c r="I9" s="22"/>
      <c r="J9" s="22"/>
      <c r="K9" s="7"/>
      <c r="L9" s="9">
        <f>'Документы'!J19</f>
        <v>6000000</v>
      </c>
      <c r="O9" s="23">
        <v>6000.0</v>
      </c>
    </row>
    <row r="10">
      <c r="A10" s="8">
        <f>'Документы'!B20</f>
        <v>44635</v>
      </c>
      <c r="B10" s="7" t="str">
        <f>CONCATENATE('Документы'!D20," № ", 'Документы'!C20)</f>
        <v>Реализация товаров № 2</v>
      </c>
      <c r="C10" s="21" t="s">
        <v>58</v>
      </c>
      <c r="D10" s="7" t="s">
        <v>42</v>
      </c>
      <c r="E10" s="22"/>
      <c r="F10" s="22"/>
      <c r="G10" s="7"/>
      <c r="H10" s="7" t="str">
        <f>'План счетов'!A3</f>
        <v>Товары на складах</v>
      </c>
      <c r="I10" s="22" t="str">
        <f>'Документы'!G20</f>
        <v>Склад филиала Краснодар</v>
      </c>
      <c r="J10" s="22" t="str">
        <f>'Документы'!F20</f>
        <v>Пресс 100т Д-2430</v>
      </c>
      <c r="K10" s="7">
        <f>'Документы'!H21</f>
        <v>5</v>
      </c>
      <c r="L10" s="16">
        <v>3950000.0</v>
      </c>
      <c r="P10" s="23">
        <v>3950.0</v>
      </c>
    </row>
    <row r="11">
      <c r="A11" s="8">
        <f>'Документы'!B20</f>
        <v>44635</v>
      </c>
      <c r="B11" s="7" t="str">
        <f>CONCATENATE('Документы'!D20," № ", 'Документы'!C20)</f>
        <v>Реализация товаров № 2</v>
      </c>
      <c r="C11" s="21" t="s">
        <v>58</v>
      </c>
      <c r="D11" s="7" t="str">
        <f>'План счетов'!A6</f>
        <v>Покупатели</v>
      </c>
      <c r="E11" s="22" t="str">
        <f>'Документы'!E20</f>
        <v>Стройпоставка</v>
      </c>
      <c r="F11" s="22"/>
      <c r="G11" s="7"/>
      <c r="H11" s="7" t="str">
        <f>'План счетов'!A7</f>
        <v>Выручка</v>
      </c>
      <c r="I11" s="22"/>
      <c r="J11" s="22"/>
      <c r="K11" s="7"/>
      <c r="L11" s="9">
        <f>'Документы'!J20</f>
        <v>6250000</v>
      </c>
      <c r="O11" s="23">
        <v>6250.0</v>
      </c>
    </row>
    <row r="12">
      <c r="A12" s="8">
        <f>'Документы'!B6</f>
        <v>44649</v>
      </c>
      <c r="B12" s="7" t="str">
        <f>CONCATENATE('Документы'!D6," № ", 'Документы'!C6)</f>
        <v>Поступление товара на склад № 4</v>
      </c>
      <c r="C12" s="21" t="s">
        <v>58</v>
      </c>
      <c r="D12" s="7" t="str">
        <f>'План счетов'!A3</f>
        <v>Товары на складах</v>
      </c>
      <c r="E12" s="22" t="str">
        <f>'Документы'!G6</f>
        <v>РЦ ТД Орион</v>
      </c>
      <c r="F12" s="22" t="str">
        <f>'Документы'!F6</f>
        <v>Пресс 100т Д-2430</v>
      </c>
      <c r="G12" s="7">
        <f>'Документы'!H6</f>
        <v>10</v>
      </c>
      <c r="H12" s="7" t="str">
        <f>'План счетов'!A5</f>
        <v>Поставщики</v>
      </c>
      <c r="I12" s="22" t="str">
        <f>'Документы'!E6</f>
        <v>Завод Гидропресс</v>
      </c>
      <c r="J12" s="22"/>
      <c r="K12" s="7"/>
      <c r="L12" s="9">
        <f>'Документы'!J6</f>
        <v>9000000</v>
      </c>
    </row>
    <row r="13">
      <c r="A13" s="8">
        <f>'Документы'!B13</f>
        <v>44652</v>
      </c>
      <c r="B13" s="7" t="str">
        <f>CONCATENATE('Документы'!D13," № ", 'Документы'!C13)</f>
        <v>Перемещение товаров № 3</v>
      </c>
      <c r="C13" s="21" t="s">
        <v>58</v>
      </c>
      <c r="D13" s="7" t="str">
        <f>'План счетов'!A3</f>
        <v>Товары на складах</v>
      </c>
      <c r="E13" s="22" t="str">
        <f>'Документы'!G13</f>
        <v>Склад филиала Калуга</v>
      </c>
      <c r="F13" s="22" t="str">
        <f>'Документы'!F13</f>
        <v>Пресс 100т Д-2430</v>
      </c>
      <c r="G13" s="7"/>
      <c r="H13" s="7" t="str">
        <f>'План счетов'!A3</f>
        <v>Товары на складах</v>
      </c>
      <c r="I13" s="22" t="str">
        <f>'Документы'!E13</f>
        <v>РЦ ТД Орион</v>
      </c>
      <c r="J13" s="22" t="str">
        <f>'Документы'!F13</f>
        <v>Пресс 100т Д-2430</v>
      </c>
      <c r="K13" s="7">
        <f>'Документы'!H13</f>
        <v>10</v>
      </c>
      <c r="L13" s="16">
        <v>8800000.0</v>
      </c>
    </row>
    <row r="14">
      <c r="A14" s="8">
        <f>'Документы'!B14</f>
        <v>44652</v>
      </c>
      <c r="B14" s="7" t="str">
        <f>CONCATENATE('Документы'!D14," № ", 'Документы'!C14)</f>
        <v>Перемещение товаров № 4</v>
      </c>
      <c r="C14" s="21" t="s">
        <v>58</v>
      </c>
      <c r="D14" s="7" t="str">
        <f>'План счетов'!A3</f>
        <v>Товары на складах</v>
      </c>
      <c r="E14" s="22" t="str">
        <f>'Документы'!G14</f>
        <v>Склад филиала Краснодар</v>
      </c>
      <c r="F14" s="22" t="str">
        <f>'Документы'!F14</f>
        <v>Пресс 100т Д-2430</v>
      </c>
      <c r="G14" s="7"/>
      <c r="H14" s="7" t="str">
        <f>'План счетов'!A3</f>
        <v>Товары на складах</v>
      </c>
      <c r="I14" s="22" t="str">
        <f>'Документы'!E14</f>
        <v>РЦ ТД Орион</v>
      </c>
      <c r="J14" s="22" t="str">
        <f>'Документы'!F14</f>
        <v>Пресс 100т Д-2430</v>
      </c>
      <c r="K14" s="7">
        <f>'Документы'!H14</f>
        <v>10</v>
      </c>
      <c r="L14" s="16">
        <v>8800000.0</v>
      </c>
    </row>
    <row r="15">
      <c r="A15" s="8">
        <f>'Документы'!B21</f>
        <v>44666</v>
      </c>
      <c r="B15" s="7" t="str">
        <f>CONCATENATE('Документы'!D21," № ", 'Документы'!C21)</f>
        <v>Реализация товаров № 3</v>
      </c>
      <c r="C15" s="21" t="s">
        <v>58</v>
      </c>
      <c r="D15" s="7" t="s">
        <v>42</v>
      </c>
      <c r="E15" s="22"/>
      <c r="F15" s="22"/>
      <c r="G15" s="7"/>
      <c r="H15" s="7" t="str">
        <f>'План счетов'!A3</f>
        <v>Товары на складах</v>
      </c>
      <c r="I15" s="22" t="str">
        <f>'Документы'!G21</f>
        <v>Склад филиала Калуга</v>
      </c>
      <c r="J15" s="22" t="str">
        <f>'Документы'!F21</f>
        <v>Пресс 100т Д-2430</v>
      </c>
      <c r="K15" s="7">
        <f>'Документы'!H20</f>
        <v>5</v>
      </c>
      <c r="L15" s="16">
        <v>4400000.0</v>
      </c>
      <c r="P15" s="23">
        <v>4400.0</v>
      </c>
    </row>
    <row r="16">
      <c r="A16" s="8">
        <f>'Документы'!B21</f>
        <v>44666</v>
      </c>
      <c r="B16" s="7" t="str">
        <f>CONCATENATE('Документы'!D21," № ", 'Документы'!C21)</f>
        <v>Реализация товаров № 3</v>
      </c>
      <c r="C16" s="21" t="s">
        <v>58</v>
      </c>
      <c r="D16" s="7" t="str">
        <f>'План счетов'!A6</f>
        <v>Покупатели</v>
      </c>
      <c r="E16" s="22" t="str">
        <f>'Документы'!E21</f>
        <v>Завод прессованных изделий</v>
      </c>
      <c r="F16" s="22"/>
      <c r="G16" s="7"/>
      <c r="H16" s="7" t="str">
        <f>'План счетов'!A7</f>
        <v>Выручка</v>
      </c>
      <c r="I16" s="22"/>
      <c r="J16" s="22"/>
      <c r="K16" s="7"/>
      <c r="L16" s="9">
        <f>'Документы'!J21</f>
        <v>6500000</v>
      </c>
      <c r="O16" s="23">
        <v>6500.0</v>
      </c>
    </row>
    <row r="17">
      <c r="A17" s="8">
        <f>'Документы'!B22</f>
        <v>44666</v>
      </c>
      <c r="B17" s="7" t="str">
        <f>CONCATENATE('Документы'!D22," № ", 'Документы'!C22)</f>
        <v>Реализация товаров № 4</v>
      </c>
      <c r="C17" s="21" t="s">
        <v>58</v>
      </c>
      <c r="D17" s="7" t="s">
        <v>42</v>
      </c>
      <c r="E17" s="22"/>
      <c r="F17" s="22"/>
      <c r="G17" s="7"/>
      <c r="H17" s="7" t="str">
        <f>'План счетов'!A3</f>
        <v>Товары на складах</v>
      </c>
      <c r="I17" s="22" t="str">
        <f>'Документы'!G22</f>
        <v>Склад филиала Краснодар</v>
      </c>
      <c r="J17" s="22" t="str">
        <f>'Документы'!F22</f>
        <v>Пресс 100т Д-2430</v>
      </c>
      <c r="K17" s="7">
        <f>'Документы'!H22</f>
        <v>5</v>
      </c>
      <c r="L17" s="16">
        <v>4400000.0</v>
      </c>
      <c r="P17" s="23">
        <v>4400.0</v>
      </c>
    </row>
    <row r="18">
      <c r="A18" s="8">
        <f>'Документы'!B22</f>
        <v>44666</v>
      </c>
      <c r="B18" s="7" t="str">
        <f>CONCATENATE('Документы'!D22," № ", 'Документы'!C22)</f>
        <v>Реализация товаров № 4</v>
      </c>
      <c r="C18" s="21" t="s">
        <v>58</v>
      </c>
      <c r="D18" s="7" t="str">
        <f>'План счетов'!A6</f>
        <v>Покупатели</v>
      </c>
      <c r="E18" s="22" t="str">
        <f>'Документы'!E22</f>
        <v>ИП Мискарян</v>
      </c>
      <c r="F18" s="22"/>
      <c r="G18" s="7"/>
      <c r="H18" s="7" t="str">
        <f>'План счетов'!A7</f>
        <v>Выручка</v>
      </c>
      <c r="I18" s="22"/>
      <c r="J18" s="22"/>
      <c r="K18" s="7"/>
      <c r="L18" s="9">
        <f>'Документы'!J22</f>
        <v>6750000</v>
      </c>
      <c r="O18" s="23">
        <v>6750.0</v>
      </c>
    </row>
    <row r="19">
      <c r="A19" s="8">
        <v>44679.0</v>
      </c>
      <c r="B19" s="7" t="str">
        <f>'Расчётный счёт'!B2</f>
        <v>Платёж исходящий № 3</v>
      </c>
      <c r="C19" s="21" t="s">
        <v>58</v>
      </c>
      <c r="D19" s="7" t="str">
        <f>'План счетов'!A5</f>
        <v>Поставщики</v>
      </c>
      <c r="E19" s="22" t="str">
        <f>'Документы'!E29</f>
        <v>Завод Гидропресс</v>
      </c>
      <c r="F19" s="7"/>
      <c r="G19" s="7"/>
      <c r="H19" s="7" t="str">
        <f>'План счетов'!A4</f>
        <v>Расчётные счета</v>
      </c>
      <c r="I19" s="22"/>
      <c r="J19" s="22"/>
      <c r="K19" s="7"/>
      <c r="L19" s="9">
        <f>'Документы'!F29</f>
        <v>10000000</v>
      </c>
    </row>
    <row r="20">
      <c r="A20" s="8">
        <v>44679.0</v>
      </c>
      <c r="B20" s="7" t="str">
        <f>'Расчётный счёт'!B3</f>
        <v>Платёж входящий № 1</v>
      </c>
      <c r="C20" s="21" t="s">
        <v>58</v>
      </c>
      <c r="D20" s="7" t="str">
        <f>'План счетов'!A4</f>
        <v>Расчётные счета</v>
      </c>
      <c r="E20" s="7"/>
      <c r="F20" s="7"/>
      <c r="G20" s="7"/>
      <c r="H20" s="7" t="str">
        <f>'План счетов'!A6</f>
        <v>Покупатели</v>
      </c>
      <c r="I20" s="22" t="str">
        <f>'Документы'!E28</f>
        <v>Стройпоставка</v>
      </c>
      <c r="J20" s="22"/>
      <c r="K20" s="7"/>
      <c r="L20" s="9">
        <f>'Документы'!F28</f>
        <v>6260000</v>
      </c>
    </row>
    <row r="21" ht="15.75" customHeight="1">
      <c r="A21" s="8">
        <v>44679.0</v>
      </c>
      <c r="B21" s="7" t="str">
        <f>'Расчётный счёт'!B4</f>
        <v>Платёж входящий № 2</v>
      </c>
      <c r="C21" s="21" t="s">
        <v>58</v>
      </c>
      <c r="D21" s="7" t="str">
        <f>'План счетов'!A4</f>
        <v>Расчётные счета</v>
      </c>
      <c r="E21" s="7"/>
      <c r="F21" s="7"/>
      <c r="G21" s="7"/>
      <c r="H21" s="7" t="str">
        <f>'План счетов'!A6</f>
        <v>Покупатели</v>
      </c>
      <c r="I21" s="22" t="str">
        <f>'Документы'!E27</f>
        <v>Полимерстрой</v>
      </c>
      <c r="J21" s="22"/>
      <c r="K21" s="7"/>
      <c r="L21" s="9">
        <f>'Документы'!F27</f>
        <v>4500000</v>
      </c>
    </row>
    <row r="22" ht="15.75" customHeight="1"/>
    <row r="23" ht="15.75" customHeight="1"/>
    <row r="24" ht="15.75" customHeight="1">
      <c r="E24" s="23" t="s">
        <v>59</v>
      </c>
      <c r="F24" s="24">
        <v>2.55E7</v>
      </c>
      <c r="G24" s="23" t="s">
        <v>60</v>
      </c>
      <c r="I24" s="24">
        <v>1.66E7</v>
      </c>
    </row>
    <row r="25" ht="15.75" customHeight="1"/>
    <row r="26" ht="15.75" customHeight="1">
      <c r="E26" s="23" t="s">
        <v>61</v>
      </c>
      <c r="F26" s="24">
        <f>F24-I24</f>
        <v>8900000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L$21"/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34.86"/>
    <col customWidth="1" min="3" max="4" width="25.43"/>
    <col customWidth="1" min="5" max="8" width="16.86"/>
    <col customWidth="1" min="9" max="26" width="8.71"/>
  </cols>
  <sheetData>
    <row r="1">
      <c r="A1" s="18" t="s">
        <v>62</v>
      </c>
    </row>
    <row r="2">
      <c r="A2" s="25" t="s">
        <v>2</v>
      </c>
      <c r="B2" s="26" t="s">
        <v>30</v>
      </c>
      <c r="C2" s="26" t="s">
        <v>34</v>
      </c>
      <c r="D2" s="26" t="s">
        <v>35</v>
      </c>
      <c r="E2" s="26" t="s">
        <v>63</v>
      </c>
      <c r="F2" s="26" t="s">
        <v>64</v>
      </c>
      <c r="G2" s="26" t="s">
        <v>65</v>
      </c>
      <c r="H2" s="27" t="s">
        <v>66</v>
      </c>
    </row>
    <row r="3">
      <c r="A3" s="28">
        <f>'Товары на складах'!A2</f>
        <v>44593</v>
      </c>
      <c r="B3" s="29" t="str">
        <f>'Товары на складах'!B2</f>
        <v>Поступление товара на склад № 1</v>
      </c>
      <c r="C3" s="29" t="str">
        <f>'Товары на складах'!C2</f>
        <v>РЦ ТД Орион</v>
      </c>
      <c r="D3" s="29" t="str">
        <f>'Товары на складах'!D2</f>
        <v>Пресс 100т Д-2430</v>
      </c>
      <c r="E3" s="29">
        <f>'Товары на складах'!E2</f>
        <v>5</v>
      </c>
      <c r="F3" s="30">
        <f>'Товары на складах'!F2</f>
        <v>3750000</v>
      </c>
      <c r="G3" s="29"/>
      <c r="H3" s="30"/>
    </row>
    <row r="4">
      <c r="A4" s="8">
        <f>'Товары на складах'!A3</f>
        <v>44620</v>
      </c>
      <c r="B4" s="7" t="str">
        <f>'Товары на складах'!B3</f>
        <v>Поступление товара на склад № 2</v>
      </c>
      <c r="C4" s="7" t="str">
        <f>'Товары на складах'!C3</f>
        <v>РЦ ТД Орион</v>
      </c>
      <c r="D4" s="7" t="str">
        <f>'Товары на складах'!D3</f>
        <v>Пресс 100т Д-2430</v>
      </c>
      <c r="E4" s="7">
        <f>'Товары на складах'!E3</f>
        <v>10</v>
      </c>
      <c r="F4" s="9">
        <f>'Товары на складах'!F3</f>
        <v>7800000</v>
      </c>
      <c r="G4" s="7"/>
      <c r="H4" s="9"/>
    </row>
    <row r="5">
      <c r="A5" s="8">
        <f>'Товары на складах'!A4</f>
        <v>44621</v>
      </c>
      <c r="B5" s="7" t="str">
        <f>'Товары на складах'!B4</f>
        <v>Перемещение товаров № 1</v>
      </c>
      <c r="C5" s="7" t="str">
        <f>'Товары на складах'!C4</f>
        <v>РЦ ТД Орион</v>
      </c>
      <c r="D5" s="7" t="str">
        <f>'Товары на складах'!D4</f>
        <v>Пресс 100т Д-2430</v>
      </c>
      <c r="E5" s="7"/>
      <c r="F5" s="9"/>
      <c r="G5" s="7">
        <f>-'Товары на складах'!E4</f>
        <v>5</v>
      </c>
      <c r="H5" s="9">
        <f>-'Товары на складах'!F4</f>
        <v>3850000</v>
      </c>
    </row>
    <row r="6">
      <c r="A6" s="8">
        <f>'Товары на складах'!A5</f>
        <v>44621</v>
      </c>
      <c r="B6" s="7" t="str">
        <f>'Товары на складах'!B5</f>
        <v>Перемещение товаров № 2</v>
      </c>
      <c r="C6" s="7" t="str">
        <f>'Товары на складах'!C5</f>
        <v>РЦ ТД Орион</v>
      </c>
      <c r="D6" s="7" t="str">
        <f>'Товары на складах'!D5</f>
        <v>Пресс 100т Д-2430</v>
      </c>
      <c r="E6" s="7"/>
      <c r="F6" s="9"/>
      <c r="G6" s="7">
        <f>-'Товары на складах'!E5</f>
        <v>5</v>
      </c>
      <c r="H6" s="9">
        <f>-'Товары на складах'!F5</f>
        <v>3950000</v>
      </c>
    </row>
    <row r="7">
      <c r="A7" s="8">
        <f>'Товары на складах'!A6</f>
        <v>44621</v>
      </c>
      <c r="B7" s="7" t="str">
        <f>'Товары на складах'!B6</f>
        <v>Перемещение товаров № 1</v>
      </c>
      <c r="C7" s="7" t="str">
        <f>'Товары на складах'!C6</f>
        <v>Склад филиала Калуга</v>
      </c>
      <c r="D7" s="7" t="str">
        <f>'Товары на складах'!D6</f>
        <v>Пресс 100т Д-2430</v>
      </c>
      <c r="E7" s="7">
        <f>'Товары на складах'!E6</f>
        <v>5</v>
      </c>
      <c r="F7" s="9">
        <f>'Товары на складах'!F6</f>
        <v>3850000</v>
      </c>
      <c r="G7" s="7"/>
      <c r="H7" s="9"/>
    </row>
    <row r="8">
      <c r="A8" s="8">
        <f>'Товары на складах'!A7</f>
        <v>44621</v>
      </c>
      <c r="B8" s="7" t="str">
        <f>'Товары на складах'!B7</f>
        <v>Перемещение товаров № 2</v>
      </c>
      <c r="C8" s="7" t="str">
        <f>'Товары на складах'!C7</f>
        <v>Склад филиала Краснодар</v>
      </c>
      <c r="D8" s="7" t="str">
        <f>'Товары на складах'!D7</f>
        <v>Пресс 100т Д-2430</v>
      </c>
      <c r="E8" s="7">
        <f>'Товары на складах'!E7</f>
        <v>5</v>
      </c>
      <c r="F8" s="9">
        <f>'Товары на складах'!F7</f>
        <v>3950000</v>
      </c>
      <c r="G8" s="7"/>
      <c r="H8" s="9"/>
    </row>
    <row r="9">
      <c r="A9" s="8">
        <f>'Товары на складах'!A8</f>
        <v>44623</v>
      </c>
      <c r="B9" s="7" t="str">
        <f>'Товары на складах'!B8</f>
        <v>Поступление товара на склад № 3</v>
      </c>
      <c r="C9" s="7" t="str">
        <f>'Товары на складах'!C8</f>
        <v>РЦ ТД Орион</v>
      </c>
      <c r="D9" s="7" t="str">
        <f>'Товары на складах'!D8</f>
        <v>Пресс 100т Д-2430</v>
      </c>
      <c r="E9" s="7">
        <f>'Товары на складах'!E8</f>
        <v>5</v>
      </c>
      <c r="F9" s="9">
        <f>'Товары на складах'!F8</f>
        <v>4650000</v>
      </c>
      <c r="G9" s="7"/>
      <c r="H9" s="9"/>
    </row>
    <row r="10">
      <c r="A10" s="8">
        <f>'Товары на складах'!A9</f>
        <v>44635</v>
      </c>
      <c r="B10" s="7" t="str">
        <f>'Товары на складах'!B9</f>
        <v>Реализация товаров № 1</v>
      </c>
      <c r="C10" s="7" t="str">
        <f>'Товары на складах'!C9</f>
        <v>Склад филиала Калуга</v>
      </c>
      <c r="D10" s="7" t="str">
        <f>'Товары на складах'!D9</f>
        <v>Пресс 100т Д-2430</v>
      </c>
      <c r="E10" s="7"/>
      <c r="F10" s="9"/>
      <c r="G10" s="7">
        <f>-'Товары на складах'!E9</f>
        <v>5</v>
      </c>
      <c r="H10" s="9">
        <f>-'Товары на складах'!F9</f>
        <v>3850000</v>
      </c>
    </row>
    <row r="11">
      <c r="A11" s="8">
        <f>'Товары на складах'!A10</f>
        <v>44635</v>
      </c>
      <c r="B11" s="7" t="str">
        <f>'Товары на складах'!B10</f>
        <v>Реализация товаров № 2</v>
      </c>
      <c r="C11" s="7" t="str">
        <f>'Товары на складах'!C10</f>
        <v>Склад филиала Краснодар</v>
      </c>
      <c r="D11" s="7" t="str">
        <f>'Товары на складах'!D10</f>
        <v>Пресс 100т Д-2430</v>
      </c>
      <c r="E11" s="7"/>
      <c r="F11" s="9"/>
      <c r="G11" s="7">
        <f>-'Товары на складах'!E10</f>
        <v>5</v>
      </c>
      <c r="H11" s="9">
        <f>-'Товары на складах'!F10</f>
        <v>3950000</v>
      </c>
    </row>
    <row r="12">
      <c r="A12" s="8">
        <f>'Товары на складах'!A11</f>
        <v>44649</v>
      </c>
      <c r="B12" s="7" t="str">
        <f>'Товары на складах'!B11</f>
        <v>Поступление товара на склад № 4</v>
      </c>
      <c r="C12" s="7" t="str">
        <f>'Товары на складах'!C11</f>
        <v>РЦ ТД Орион</v>
      </c>
      <c r="D12" s="7" t="str">
        <f>'Товары на складах'!D11</f>
        <v>Пресс 100т Д-2430</v>
      </c>
      <c r="E12" s="7">
        <f>'Товары на складах'!E11</f>
        <v>10</v>
      </c>
      <c r="F12" s="9">
        <f>'Товары на складах'!F11</f>
        <v>9000000</v>
      </c>
      <c r="G12" s="7"/>
      <c r="H12" s="9"/>
    </row>
    <row r="13">
      <c r="A13" s="8">
        <f>'Товары на складах'!A12</f>
        <v>44652</v>
      </c>
      <c r="B13" s="7" t="str">
        <f>'Товары на складах'!B12</f>
        <v>Перемещение товаров № 3</v>
      </c>
      <c r="C13" s="7" t="str">
        <f>'Товары на складах'!C12</f>
        <v>РЦ ТД Орион</v>
      </c>
      <c r="D13" s="7" t="str">
        <f>'Товары на складах'!D12</f>
        <v>Пресс 100т Д-2430</v>
      </c>
      <c r="E13" s="7"/>
      <c r="F13" s="9"/>
      <c r="G13" s="7">
        <f>-'Товары на складах'!E12</f>
        <v>10</v>
      </c>
      <c r="H13" s="9">
        <f>-'Товары на складах'!F12</f>
        <v>8800000</v>
      </c>
    </row>
    <row r="14">
      <c r="A14" s="8">
        <f>'Товары на складах'!A13</f>
        <v>44652</v>
      </c>
      <c r="B14" s="7" t="str">
        <f>'Товары на складах'!B13</f>
        <v>Перемещение товаров № 4</v>
      </c>
      <c r="C14" s="7" t="str">
        <f>'Товары на складах'!C13</f>
        <v>РЦ ТД Орион</v>
      </c>
      <c r="D14" s="7" t="str">
        <f>'Товары на складах'!D13</f>
        <v>Пресс 100т Д-2430</v>
      </c>
      <c r="E14" s="7"/>
      <c r="F14" s="9"/>
      <c r="G14" s="7">
        <f>-'Товары на складах'!E13</f>
        <v>10</v>
      </c>
      <c r="H14" s="9">
        <f>-'Товары на складах'!F13</f>
        <v>8800000</v>
      </c>
    </row>
    <row r="15">
      <c r="A15" s="8">
        <f>'Товары на складах'!A14</f>
        <v>44652</v>
      </c>
      <c r="B15" s="7" t="str">
        <f>'Товары на складах'!B14</f>
        <v>Перемещение товаров № 3</v>
      </c>
      <c r="C15" s="7" t="str">
        <f>'Товары на складах'!C14</f>
        <v>Склад филиала Калуга</v>
      </c>
      <c r="D15" s="7" t="str">
        <f>'Товары на складах'!D14</f>
        <v>Пресс 100т Д-2430</v>
      </c>
      <c r="E15" s="7">
        <f>'Товары на складах'!E14</f>
        <v>10</v>
      </c>
      <c r="F15" s="9">
        <f>'Товары на складах'!F14</f>
        <v>8800000</v>
      </c>
      <c r="G15" s="7"/>
      <c r="H15" s="9"/>
    </row>
    <row r="16">
      <c r="A16" s="8">
        <f>'Товары на складах'!A15</f>
        <v>44652</v>
      </c>
      <c r="B16" s="7" t="str">
        <f>'Товары на складах'!B15</f>
        <v>Перемещение товаров № 4</v>
      </c>
      <c r="C16" s="7" t="str">
        <f>'Товары на складах'!C15</f>
        <v>Склад филиала Краснодар</v>
      </c>
      <c r="D16" s="7" t="str">
        <f>'Товары на складах'!D15</f>
        <v>Пресс 100т Д-2430</v>
      </c>
      <c r="E16" s="7">
        <f>'Товары на складах'!E15</f>
        <v>10</v>
      </c>
      <c r="F16" s="9">
        <f>'Товары на складах'!F15</f>
        <v>8800000</v>
      </c>
      <c r="G16" s="7"/>
      <c r="H16" s="9"/>
    </row>
    <row r="17">
      <c r="A17" s="8">
        <f>'Товары на складах'!A16</f>
        <v>44666</v>
      </c>
      <c r="B17" s="7" t="str">
        <f>'Товары на складах'!B16</f>
        <v>Реализация товаров № 3</v>
      </c>
      <c r="C17" s="7" t="str">
        <f>'Товары на складах'!C16</f>
        <v>Склад филиала Калуга</v>
      </c>
      <c r="D17" s="7" t="str">
        <f>'Товары на складах'!D16</f>
        <v>Пресс 100т Д-2430</v>
      </c>
      <c r="E17" s="7"/>
      <c r="F17" s="9"/>
      <c r="G17" s="7">
        <f>-'Товары на складах'!E16</f>
        <v>5</v>
      </c>
      <c r="H17" s="9">
        <f>-'Товары на складах'!F16</f>
        <v>4400000</v>
      </c>
    </row>
    <row r="18">
      <c r="A18" s="8">
        <f>'Товары на складах'!A17</f>
        <v>44666</v>
      </c>
      <c r="B18" s="7" t="str">
        <f>'Товары на складах'!B17</f>
        <v>Реализация товаров № 4</v>
      </c>
      <c r="C18" s="7" t="str">
        <f>'Товары на складах'!C17</f>
        <v>Склад филиала Краснодар</v>
      </c>
      <c r="D18" s="7" t="str">
        <f>'Товары на складах'!D17</f>
        <v>Пресс 100т Д-2430</v>
      </c>
      <c r="E18" s="7"/>
      <c r="F18" s="9"/>
      <c r="G18" s="7">
        <f>-'Товары на складах'!E17</f>
        <v>5</v>
      </c>
      <c r="H18" s="9">
        <f>-'Товары на складах'!F17</f>
        <v>4400000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