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520" windowHeight="7650" tabRatio="795"/>
  </bookViews>
  <sheets>
    <sheet name="Описание" sheetId="1" r:id="rId1"/>
    <sheet name="Справочники" sheetId="2" r:id="rId2"/>
    <sheet name="Прайс" sheetId="3" r:id="rId3"/>
    <sheet name="Окно заказа покупателя" sheetId="4" r:id="rId4"/>
    <sheet name="Заказ поставщику" sheetId="7" r:id="rId5"/>
    <sheet name="Поступление товара" sheetId="6" r:id="rId6"/>
    <sheet name="Доставка покупателю" sheetId="8" r:id="rId7"/>
    <sheet name="Отчеты" sheetId="9" r:id="rId8"/>
    <sheet name="Касса" sheetId="10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3" l="1"/>
  <c r="F7" i="3"/>
  <c r="E7" i="3"/>
  <c r="C7" i="3"/>
  <c r="G6" i="3"/>
  <c r="F6" i="3"/>
  <c r="E6" i="3"/>
  <c r="C6" i="3"/>
  <c r="G5" i="3"/>
  <c r="F5" i="3"/>
  <c r="E5" i="3"/>
  <c r="C5" i="3"/>
  <c r="G4" i="3"/>
  <c r="F4" i="3"/>
  <c r="E4" i="3"/>
  <c r="G3" i="3"/>
  <c r="F3" i="3"/>
  <c r="E3" i="3"/>
  <c r="G2" i="3"/>
  <c r="F2" i="3"/>
  <c r="E2" i="3"/>
</calcChain>
</file>

<file path=xl/sharedStrings.xml><?xml version="1.0" encoding="utf-8"?>
<sst xmlns="http://schemas.openxmlformats.org/spreadsheetml/2006/main" count="282" uniqueCount="167">
  <si>
    <t>Описание:</t>
  </si>
  <si>
    <t>Процесс работы салона:</t>
  </si>
  <si>
    <t>Заказ поставщику (список заказов + произвольно на склад)</t>
  </si>
  <si>
    <t>Цель: Автоматизация процессов работы для дальнейшего расширения бизнеса</t>
  </si>
  <si>
    <t>Бизнес: несколько салонов мебели (кровати, матрасы, товары для сна) в разных городах</t>
  </si>
  <si>
    <t>Необходимо создать базу 1С (доработать типовую) для работы салонов мебели (кровати, матрасы, товары для сна)</t>
  </si>
  <si>
    <t>Приход товаров от поставщика + транспортные расходы на доставку от поставщика</t>
  </si>
  <si>
    <t>Доставка товаров покупателю (акт приема передачи, квитанция на оплату остатка по договору)</t>
  </si>
  <si>
    <t>Заказ покупателя (договор, квитанция об оплате аванса)</t>
  </si>
  <si>
    <t>Выплата зп сотрудникам</t>
  </si>
  <si>
    <t>Сложность использования типовой конфигурации заключается в бесконечном разнообразии номенклатуры по цветам и размерам</t>
  </si>
  <si>
    <t>Необходимо одним документом создавать номенклатуру, договор, документ по оплате для простоты работы продавцов</t>
  </si>
  <si>
    <t>Справочники:</t>
  </si>
  <si>
    <t>Модель</t>
  </si>
  <si>
    <t>Вид ткани</t>
  </si>
  <si>
    <t>Цена зависит от модели, размера, и вида ткани</t>
  </si>
  <si>
    <t>Виды ткани имеют категорию (1,2,3)</t>
  </si>
  <si>
    <t>Кровать «ФЕЛЛИНИ»</t>
  </si>
  <si>
    <t>Размер изделия  указывается по  спальному месту</t>
  </si>
  <si>
    <t>Стандарт 110 см + 5 см опора</t>
  </si>
  <si>
    <t>90*200</t>
  </si>
  <si>
    <t>120*200</t>
  </si>
  <si>
    <t>140*200</t>
  </si>
  <si>
    <t>Увеличение высоты  спинки до 120 см</t>
  </si>
  <si>
    <t>160*200</t>
  </si>
  <si>
    <t>Комплектация коробом</t>
  </si>
  <si>
    <t>180*200</t>
  </si>
  <si>
    <t>Комплектация п/механизмом</t>
  </si>
  <si>
    <t>200*200</t>
  </si>
  <si>
    <r>
      <t xml:space="preserve">Стоимость в ткани:  Catania, Tesla, Mercato  Comfort, Tenerife MR
</t>
    </r>
    <r>
      <rPr>
        <b/>
        <sz val="10"/>
        <color rgb="FFFF0000"/>
        <rFont val="Calibri"/>
        <family val="2"/>
        <charset val="204"/>
        <scheme val="minor"/>
      </rPr>
      <t>2 категория</t>
    </r>
  </si>
  <si>
    <r>
      <t xml:space="preserve">Стоимость в ткани:  Confetti, Калифорния  Гермес
</t>
    </r>
    <r>
      <rPr>
        <b/>
        <sz val="10"/>
        <color rgb="FFFF0000"/>
        <rFont val="Calibri"/>
        <family val="2"/>
        <charset val="204"/>
        <scheme val="minor"/>
      </rPr>
      <t>1 категория</t>
    </r>
  </si>
  <si>
    <r>
      <t xml:space="preserve">Стоимость в ткани:  Premier, Imperia  Velluto, Zizi
</t>
    </r>
    <r>
      <rPr>
        <b/>
        <sz val="10"/>
        <color rgb="FFFF0000"/>
        <rFont val="Calibri"/>
        <family val="2"/>
        <charset val="204"/>
        <scheme val="minor"/>
      </rPr>
      <t>3 категория</t>
    </r>
  </si>
  <si>
    <t>Название модели</t>
  </si>
  <si>
    <t>категория ткани</t>
  </si>
  <si>
    <t>Размер</t>
  </si>
  <si>
    <t>Закупочная</t>
  </si>
  <si>
    <t>Продажная</t>
  </si>
  <si>
    <t>Кровать АВРОРА</t>
  </si>
  <si>
    <t>Вариант загрузки прайса в базу</t>
  </si>
  <si>
    <t>Категория</t>
  </si>
  <si>
    <t>Описание</t>
  </si>
  <si>
    <t>ФИО</t>
  </si>
  <si>
    <t>Телефон 1</t>
  </si>
  <si>
    <t>Адрес доставки</t>
  </si>
  <si>
    <t>Поставщики</t>
  </si>
  <si>
    <t>Телефон 2</t>
  </si>
  <si>
    <t>Наименование</t>
  </si>
  <si>
    <t>Номенклатура создается автоматически по следующему правилу:</t>
  </si>
  <si>
    <t>Размеры</t>
  </si>
  <si>
    <t>у каждой модели есть свои доступные размеры</t>
  </si>
  <si>
    <t>Договор покупателя</t>
  </si>
  <si>
    <t>Дата</t>
  </si>
  <si>
    <t>Видов ткани много, но цена меняется от категории ткани а не от цвета</t>
  </si>
  <si>
    <t>у каждого вида ткани есть свои доступные цвета</t>
  </si>
  <si>
    <t>Оплата поставщику</t>
  </si>
  <si>
    <t>Заказ покупателя</t>
  </si>
  <si>
    <t>Договор</t>
  </si>
  <si>
    <t>системное время</t>
  </si>
  <si>
    <t>выбирается из справочника Модель</t>
  </si>
  <si>
    <t>выбирается из справочника Модель, при этом у каждой модели свои разрешенные размеры</t>
  </si>
  <si>
    <t>Подразделение</t>
  </si>
  <si>
    <t>Нальчик, Владикавказ - в зависимости от продавца</t>
  </si>
  <si>
    <t>автоматически следующий номер (префикс в зависимости от подразделения (07- или 15-)</t>
  </si>
  <si>
    <t>Цвет ткани</t>
  </si>
  <si>
    <t>Выбирается из справочника Ткани</t>
  </si>
  <si>
    <t>Выбирается из справочника Ткани, при этом у каждого вида свои цвета</t>
  </si>
  <si>
    <t>Комментарий</t>
  </si>
  <si>
    <t>Произвольно задается продавцом</t>
  </si>
  <si>
    <t>Нестандартный размер</t>
  </si>
  <si>
    <t>Цена</t>
  </si>
  <si>
    <t>Количество</t>
  </si>
  <si>
    <t>Скидка</t>
  </si>
  <si>
    <t>Сумма</t>
  </si>
  <si>
    <t>Тел. 1</t>
  </si>
  <si>
    <t>Тел. 2</t>
  </si>
  <si>
    <t>задается вручную при этом продавец выставляет близкий стандартный размер для определения цены</t>
  </si>
  <si>
    <t>Табличная часть:</t>
  </si>
  <si>
    <t>Подтягивается из прайса (возможно ручное редактирование)</t>
  </si>
  <si>
    <t>Заполняется продавцом</t>
  </si>
  <si>
    <t>Автоматический подсчет</t>
  </si>
  <si>
    <t>повтор…</t>
  </si>
  <si>
    <t>Ткань</t>
  </si>
  <si>
    <t>Покупатель</t>
  </si>
  <si>
    <r>
      <rPr>
        <b/>
        <sz val="11"/>
        <color theme="1"/>
        <rFont val="Calibri"/>
        <family val="2"/>
        <charset val="204"/>
        <scheme val="minor"/>
      </rPr>
      <t>Номенклатура</t>
    </r>
    <r>
      <rPr>
        <sz val="11"/>
        <color theme="1"/>
        <rFont val="Calibri"/>
        <family val="2"/>
        <scheme val="minor"/>
      </rPr>
      <t xml:space="preserve"> по следующему правилу:</t>
    </r>
  </si>
  <si>
    <t>Доп. описание задается продавцом произвольно при заказе (не имеет отношение к реквизиту Описание в справочнике Модель)</t>
  </si>
  <si>
    <t>база не предполагает какого либо регламентированного учета, печати чеков и т.д., а только управленческий учет</t>
  </si>
  <si>
    <t>Отражение расходов связанных с работой магазина (аренда, коммуналка и т.д.)</t>
  </si>
  <si>
    <t>при этом, если заполнен Нестандартный размер - данные берутся оттуда</t>
  </si>
  <si>
    <t>Предоплата</t>
  </si>
  <si>
    <t>Произвольная сумма</t>
  </si>
  <si>
    <t>При создании данного документа автоматически создаются документы и справочники:</t>
  </si>
  <si>
    <t>Приходник на сумму предоплаты</t>
  </si>
  <si>
    <t>Так же печатаются Договор и квитанция об оплате</t>
  </si>
  <si>
    <t>Договор/Счет</t>
  </si>
  <si>
    <t>№</t>
  </si>
  <si>
    <t>Заказ поставщику</t>
  </si>
  <si>
    <t>Табличная часть</t>
  </si>
  <si>
    <t>Номенклатура</t>
  </si>
  <si>
    <t>пример прайса</t>
  </si>
  <si>
    <t>Период</t>
  </si>
  <si>
    <t>с 01.06.22</t>
  </si>
  <si>
    <t>по 20.06.22</t>
  </si>
  <si>
    <t>Поставщик</t>
  </si>
  <si>
    <t>выбирается поставщик</t>
  </si>
  <si>
    <t>заполняется автоматически по имеющимся заказам по выбранному поставщику за выбранный период, возможно ручное редактирование</t>
  </si>
  <si>
    <t>Итого:</t>
  </si>
  <si>
    <t>сумма</t>
  </si>
  <si>
    <t>Печатная форма с теми же данными</t>
  </si>
  <si>
    <t>Поступление товара</t>
  </si>
  <si>
    <t>Договор покупателя может быть не заполнен если заказ на склад</t>
  </si>
  <si>
    <t>Возможность формирования на основе Заказа поставщику</t>
  </si>
  <si>
    <t>Описание товара: модель, размер, вид ткани, цвет, комментарий</t>
  </si>
  <si>
    <t>Модель Размер Вид ткани Цвет ткани Комментарий</t>
  </si>
  <si>
    <t>Товар где указан Договор покупателя автоматически резервируется под этот заказ, остальное свободный остаток</t>
  </si>
  <si>
    <t>*</t>
  </si>
  <si>
    <t>галочка со склада - при установке подбираются данные из имеющихся на складе свободных остатков</t>
  </si>
  <si>
    <t>Галочка со склада - при установке подбираются данные из имеющихся на складе свободных остатков, и данные позиции автоматически резервируются</t>
  </si>
  <si>
    <t>Доставка покупателю</t>
  </si>
  <si>
    <t>Выбирается из договоров покупателей</t>
  </si>
  <si>
    <t>загружается автоматически из документа Заказ покупателя</t>
  </si>
  <si>
    <t>возможно ручное редактирование</t>
  </si>
  <si>
    <t>Предоплата:</t>
  </si>
  <si>
    <t>Остаток к оплате:</t>
  </si>
  <si>
    <t>разница между Итого в табличной части и Предоплатой покупателя</t>
  </si>
  <si>
    <t>Продавец (Пользователь)</t>
  </si>
  <si>
    <t>Скидка (%)</t>
  </si>
  <si>
    <t>% Прописывается вручную</t>
  </si>
  <si>
    <t>Заказы поставщикам</t>
  </si>
  <si>
    <t>№ заказа и период</t>
  </si>
  <si>
    <t>Заказы покупателей</t>
  </si>
  <si>
    <t>Цена закупочная</t>
  </si>
  <si>
    <t>Сумма закупочная</t>
  </si>
  <si>
    <t>Остаток на складе</t>
  </si>
  <si>
    <t>Валовая прибыль</t>
  </si>
  <si>
    <t>Рентабельность</t>
  </si>
  <si>
    <t>Резерв</t>
  </si>
  <si>
    <t>*при нажатии резерва расшифровываются документы в отдельном окне</t>
  </si>
  <si>
    <t>Сумма Продажная</t>
  </si>
  <si>
    <t>Цена продажная</t>
  </si>
  <si>
    <t>Фабрика А</t>
  </si>
  <si>
    <t>в Прайсе указывается поставщик по моделям</t>
  </si>
  <si>
    <t>Наличие на складе</t>
  </si>
  <si>
    <t>Остаток к оплате</t>
  </si>
  <si>
    <t>Сумма по договору</t>
  </si>
  <si>
    <t>Остатки к оплате и доставке Покупателю</t>
  </si>
  <si>
    <t>*если необходимое количество данного товара зарезервировано под этот договор ставится Да, иначе Нет</t>
  </si>
  <si>
    <t>Печатается форма Акт приема передачи</t>
  </si>
  <si>
    <t>отчет показывает только Заказы покупателей по которым все товары не доставлены покупателю</t>
  </si>
  <si>
    <t>Расчеты с поставщиками</t>
  </si>
  <si>
    <t>Оплата</t>
  </si>
  <si>
    <t>Сумма прихода</t>
  </si>
  <si>
    <t>Касса</t>
  </si>
  <si>
    <t>Касса 1</t>
  </si>
  <si>
    <t>Доходы</t>
  </si>
  <si>
    <t>Выручка от покупателей</t>
  </si>
  <si>
    <t>Расходы</t>
  </si>
  <si>
    <t>Оплата поставщикам</t>
  </si>
  <si>
    <t>возможность менять иерархию (Касса, Статьи ДДС)</t>
  </si>
  <si>
    <t>Прочие доходы</t>
  </si>
  <si>
    <t>Транспортные расходы</t>
  </si>
  <si>
    <t>Доставка до покупателей</t>
  </si>
  <si>
    <t>Реклама</t>
  </si>
  <si>
    <t>Аренда</t>
  </si>
  <si>
    <t>Коммуналка</t>
  </si>
  <si>
    <t>ЗП</t>
  </si>
  <si>
    <t>Цена подтягивается из Прайса и выбирается по Модели, Размеру, Категории ткани</t>
  </si>
  <si>
    <t>Стандартные приходники расходники со статьями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</si>
</sst>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_ ;\-#,##0\ "/>
    <numFmt numFmtId="165" formatCode="_-* #,##0\ _₽_-;\-* #,##0\ _₽_-;_-* &quot;-&quot;??\ _₽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31F20"/>
      <name val="Cera Pro"/>
    </font>
    <font>
      <b/>
      <sz val="10"/>
      <color theme="1"/>
      <name val="Calibri"/>
      <family val="2"/>
      <charset val="204"/>
      <scheme val="minor"/>
    </font>
    <font>
      <sz val="9"/>
      <color rgb="FF231F20"/>
      <name val="Cera Pro"/>
    </font>
    <font>
      <i/>
      <sz val="11"/>
      <color theme="1"/>
      <name val="Calibri"/>
      <family val="2"/>
      <charset val="204"/>
      <scheme val="minor"/>
    </font>
    <font>
      <sz val="10"/>
      <color rgb="FF27B7AB"/>
      <name val="Cera Pro"/>
    </font>
    <font>
      <b/>
      <sz val="10"/>
      <color rgb="FFFF0000"/>
      <name val="Calibri"/>
      <family val="2"/>
      <charset val="204"/>
      <scheme val="minor"/>
    </font>
    <font>
      <i/>
      <sz val="11"/>
      <color theme="5" tint="-0.249977111117893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ck">
        <color rgb="FF27B7AB"/>
      </top>
      <bottom/>
      <diagonal/>
    </border>
    <border>
      <left style="thin">
        <color auto="1"/>
      </left>
      <right style="thin">
        <color auto="1"/>
      </right>
      <top style="thick">
        <color rgb="FF27B7AB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rgb="FF27B7AB"/>
      </bottom>
      <diagonal/>
    </border>
    <border>
      <left style="thin">
        <color auto="1"/>
      </left>
      <right style="thin">
        <color auto="1"/>
      </right>
      <top/>
      <bottom style="thick">
        <color rgb="FF27B7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64" fontId="0" fillId="0" borderId="3" xfId="1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0" fillId="0" borderId="4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65" fontId="0" fillId="0" borderId="3" xfId="1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165" fontId="0" fillId="0" borderId="4" xfId="1" applyNumberFormat="1" applyFont="1" applyFill="1" applyBorder="1" applyAlignment="1">
      <alignment vertical="center"/>
    </xf>
    <xf numFmtId="165" fontId="0" fillId="0" borderId="7" xfId="1" applyNumberFormat="1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164" fontId="0" fillId="0" borderId="7" xfId="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4" fontId="3" fillId="0" borderId="8" xfId="2" applyFont="1" applyBorder="1" applyAlignment="1">
      <alignment horizontal="center" vertical="center"/>
    </xf>
    <xf numFmtId="0" fontId="0" fillId="0" borderId="8" xfId="0" applyBorder="1" applyAlignment="1"/>
    <xf numFmtId="0" fontId="0" fillId="0" borderId="8" xfId="0" applyBorder="1"/>
    <xf numFmtId="44" fontId="0" fillId="0" borderId="8" xfId="2" applyFont="1" applyBorder="1"/>
    <xf numFmtId="0" fontId="10" fillId="0" borderId="0" xfId="0" applyFont="1"/>
    <xf numFmtId="0" fontId="3" fillId="0" borderId="0" xfId="0" applyFont="1" applyAlignment="1">
      <alignment horizontal="left"/>
    </xf>
    <xf numFmtId="0" fontId="7" fillId="0" borderId="0" xfId="0" applyFont="1"/>
    <xf numFmtId="0" fontId="0" fillId="3" borderId="8" xfId="0" applyFill="1" applyBorder="1"/>
    <xf numFmtId="0" fontId="7" fillId="3" borderId="8" xfId="0" applyFont="1" applyFill="1" applyBorder="1"/>
    <xf numFmtId="0" fontId="12" fillId="3" borderId="8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5" fillId="0" borderId="0" xfId="0" applyFont="1"/>
    <xf numFmtId="0" fontId="1" fillId="0" borderId="0" xfId="0" applyFont="1"/>
    <xf numFmtId="0" fontId="16" fillId="0" borderId="0" xfId="0" applyFont="1"/>
    <xf numFmtId="164" fontId="5" fillId="0" borderId="12" xfId="0" applyNumberFormat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7" fillId="0" borderId="0" xfId="0" applyFont="1" applyFill="1" applyBorder="1"/>
    <xf numFmtId="0" fontId="11" fillId="0" borderId="0" xfId="0" applyFont="1"/>
    <xf numFmtId="0" fontId="17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right" vertical="center" readingOrder="1"/>
    </xf>
    <xf numFmtId="0" fontId="8" fillId="0" borderId="5" xfId="0" applyFont="1" applyBorder="1" applyAlignment="1">
      <alignment horizontal="right" vertical="center" readingOrder="1"/>
    </xf>
    <xf numFmtId="0" fontId="8" fillId="0" borderId="6" xfId="0" applyFont="1" applyBorder="1" applyAlignment="1">
      <alignment horizontal="right" vertical="center" readingOrder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2" fillId="3" borderId="8" xfId="0" applyFont="1" applyFill="1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22411</xdr:colOff>
      <xdr:row>0</xdr:row>
      <xdr:rowOff>44825</xdr:rowOff>
    </xdr:from>
    <xdr:to>
      <xdr:col>2</xdr:col>
      <xdr:colOff>857250</xdr:colOff>
      <xdr:row>3</xdr:row>
      <xdr:rowOff>161925</xdr:rowOff>
    </xdr:to>
    <xdr:pic>
      <xdr:nvPicPr>
        <xdr:cNvPr id="2" name="object 3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65486" y="44825"/>
          <a:ext cx="1444439" cy="131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>
      <selection activeCell="N18" sqref="N18"/>
    </sheetView>
  </sheetViews>
  <sheetFormatPr defaultRowHeight="15"/>
  <sheetData>
    <row r="1" spans="1:2">
      <c r="A1" t="s">
        <v>4</v>
      </c>
    </row>
    <row r="2" spans="1:2">
      <c r="A2" t="s">
        <v>3</v>
      </c>
    </row>
    <row r="4" spans="1:2">
      <c r="A4" s="1" t="s">
        <v>0</v>
      </c>
    </row>
    <row r="5" spans="1:2">
      <c r="A5" t="s">
        <v>5</v>
      </c>
    </row>
    <row r="6" spans="1:2">
      <c r="A6" t="s">
        <v>85</v>
      </c>
    </row>
    <row r="7" spans="1:2">
      <c r="A7" t="s">
        <v>1</v>
      </c>
    </row>
    <row r="8" spans="1:2">
      <c r="A8" s="2">
        <v>1</v>
      </c>
      <c r="B8" t="s">
        <v>8</v>
      </c>
    </row>
    <row r="9" spans="1:2">
      <c r="A9" s="2">
        <v>2</v>
      </c>
      <c r="B9" t="s">
        <v>2</v>
      </c>
    </row>
    <row r="10" spans="1:2">
      <c r="A10" s="2">
        <v>3</v>
      </c>
      <c r="B10" t="s">
        <v>6</v>
      </c>
    </row>
    <row r="11" spans="1:2">
      <c r="A11" s="2">
        <v>4</v>
      </c>
      <c r="B11" t="s">
        <v>54</v>
      </c>
    </row>
    <row r="12" spans="1:2">
      <c r="A12" s="2">
        <v>5</v>
      </c>
      <c r="B12" t="s">
        <v>7</v>
      </c>
    </row>
    <row r="13" spans="1:2">
      <c r="A13" s="2">
        <v>6</v>
      </c>
      <c r="B13" t="s">
        <v>9</v>
      </c>
    </row>
    <row r="14" spans="1:2">
      <c r="A14" s="2">
        <v>7</v>
      </c>
      <c r="B14" t="s">
        <v>86</v>
      </c>
    </row>
    <row r="15" spans="1:2">
      <c r="A15" s="2"/>
    </row>
    <row r="16" spans="1:2">
      <c r="A16" s="3" t="s">
        <v>10</v>
      </c>
    </row>
    <row r="17" spans="1:1">
      <c r="A17" t="s">
        <v>11</v>
      </c>
    </row>
    <row r="19" spans="1:1">
      <c r="A19" t="s">
        <v>111</v>
      </c>
    </row>
    <row r="21" spans="1:1">
      <c r="A21" t="s">
        <v>15</v>
      </c>
    </row>
    <row r="22" spans="1:1">
      <c r="A22" t="s">
        <v>16</v>
      </c>
    </row>
    <row r="23" spans="1:1">
      <c r="A23" t="s">
        <v>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I21" sqref="I21"/>
    </sheetView>
  </sheetViews>
  <sheetFormatPr defaultRowHeight="15"/>
  <cols>
    <col min="2" max="2" width="22.140625" customWidth="1"/>
    <col min="3" max="3" width="14.85546875" customWidth="1"/>
    <col min="4" max="4" width="10.42578125" bestFit="1" customWidth="1"/>
    <col min="5" max="5" width="15.28515625" bestFit="1" customWidth="1"/>
  </cols>
  <sheetData>
    <row r="1" spans="1:5">
      <c r="A1" t="s">
        <v>12</v>
      </c>
    </row>
    <row r="3" spans="1:5">
      <c r="A3">
        <v>1</v>
      </c>
      <c r="B3" s="1" t="s">
        <v>13</v>
      </c>
      <c r="C3" s="24" t="s">
        <v>49</v>
      </c>
    </row>
    <row r="4" spans="1:5">
      <c r="B4" s="2" t="s">
        <v>13</v>
      </c>
      <c r="C4" t="s">
        <v>48</v>
      </c>
      <c r="D4" t="s">
        <v>40</v>
      </c>
      <c r="E4" t="s">
        <v>102</v>
      </c>
    </row>
    <row r="5" spans="1:5">
      <c r="A5">
        <v>2</v>
      </c>
      <c r="B5" s="1" t="s">
        <v>81</v>
      </c>
      <c r="C5" s="24" t="s">
        <v>53</v>
      </c>
    </row>
    <row r="6" spans="1:5">
      <c r="B6" s="2" t="s">
        <v>14</v>
      </c>
      <c r="C6" s="38" t="s">
        <v>39</v>
      </c>
      <c r="D6" t="s">
        <v>63</v>
      </c>
    </row>
    <row r="8" spans="1:5">
      <c r="A8">
        <v>3</v>
      </c>
      <c r="B8" s="25" t="s">
        <v>82</v>
      </c>
    </row>
    <row r="9" spans="1:5">
      <c r="B9" s="2" t="s">
        <v>41</v>
      </c>
      <c r="C9" t="s">
        <v>42</v>
      </c>
      <c r="D9" t="s">
        <v>45</v>
      </c>
      <c r="E9" t="s">
        <v>43</v>
      </c>
    </row>
    <row r="10" spans="1:5">
      <c r="A10">
        <v>4</v>
      </c>
      <c r="B10" s="25" t="s">
        <v>50</v>
      </c>
    </row>
    <row r="11" spans="1:5">
      <c r="B11" s="2" t="s">
        <v>46</v>
      </c>
      <c r="C11" s="3" t="s">
        <v>51</v>
      </c>
    </row>
    <row r="13" spans="1:5">
      <c r="A13">
        <v>5</v>
      </c>
      <c r="B13" s="25" t="s">
        <v>44</v>
      </c>
    </row>
    <row r="14" spans="1:5">
      <c r="B14" s="2" t="s">
        <v>46</v>
      </c>
      <c r="C14" t="s">
        <v>93</v>
      </c>
    </row>
    <row r="15" spans="1:5">
      <c r="B15" s="2"/>
    </row>
    <row r="16" spans="1:5">
      <c r="A16" t="s">
        <v>47</v>
      </c>
    </row>
    <row r="17" spans="1:1">
      <c r="A17" t="s">
        <v>112</v>
      </c>
    </row>
    <row r="19" spans="1:1">
      <c r="A19" t="s">
        <v>84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opLeftCell="A4" workbookViewId="0">
      <selection activeCell="G15" sqref="G15"/>
    </sheetView>
  </sheetViews>
  <sheetFormatPr defaultRowHeight="15"/>
  <cols>
    <col min="1" max="1" width="26.140625" bestFit="1" customWidth="1"/>
    <col min="3" max="3" width="13.42578125" customWidth="1"/>
    <col min="4" max="7" width="18.140625" customWidth="1"/>
  </cols>
  <sheetData>
    <row r="1" spans="1:9" ht="64.5" thickTop="1">
      <c r="A1" s="4" t="s">
        <v>17</v>
      </c>
      <c r="B1" s="48"/>
      <c r="C1" s="48"/>
      <c r="D1" s="5" t="s">
        <v>18</v>
      </c>
      <c r="E1" s="6" t="s">
        <v>30</v>
      </c>
      <c r="F1" s="6" t="s">
        <v>29</v>
      </c>
      <c r="G1" s="6" t="s">
        <v>31</v>
      </c>
      <c r="I1" s="39" t="s">
        <v>98</v>
      </c>
    </row>
    <row r="2" spans="1:9">
      <c r="A2" s="50" t="s">
        <v>19</v>
      </c>
      <c r="B2" s="49"/>
      <c r="C2" s="49"/>
      <c r="D2" s="7" t="s">
        <v>20</v>
      </c>
      <c r="E2" s="8">
        <f>(1+$K$3)*15700</f>
        <v>15700</v>
      </c>
      <c r="F2" s="8">
        <f>(1+$K$3)*17400</f>
        <v>17400</v>
      </c>
      <c r="G2" s="8">
        <f>(1+$K$3)*19100</f>
        <v>19100</v>
      </c>
    </row>
    <row r="3" spans="1:9">
      <c r="A3" s="50"/>
      <c r="B3" s="49"/>
      <c r="C3" s="49"/>
      <c r="D3" s="9" t="s">
        <v>21</v>
      </c>
      <c r="E3" s="10">
        <f>(1+$K$3)*17700</f>
        <v>17700</v>
      </c>
      <c r="F3" s="10">
        <f>(1+$K$3)*19600</f>
        <v>19600</v>
      </c>
      <c r="G3" s="10">
        <f>(1+$K$3)*21500</f>
        <v>21500</v>
      </c>
    </row>
    <row r="4" spans="1:9">
      <c r="A4" s="11"/>
      <c r="B4" s="49"/>
      <c r="C4" s="49"/>
      <c r="D4" s="9" t="s">
        <v>22</v>
      </c>
      <c r="E4" s="10">
        <f>(1+$K$3)*17700</f>
        <v>17700</v>
      </c>
      <c r="F4" s="10">
        <f>(1+$K$3)*19600</f>
        <v>19600</v>
      </c>
      <c r="G4" s="10">
        <f>(1+$K$3)*21500</f>
        <v>21500</v>
      </c>
    </row>
    <row r="5" spans="1:9">
      <c r="A5" s="51" t="s">
        <v>23</v>
      </c>
      <c r="B5" s="51"/>
      <c r="C5" s="12">
        <f>500+(1+$K$6)*2500</f>
        <v>3000</v>
      </c>
      <c r="D5" s="13" t="s">
        <v>24</v>
      </c>
      <c r="E5" s="10">
        <f>(1+$K$3)*17700</f>
        <v>17700</v>
      </c>
      <c r="F5" s="10">
        <f>(1+$K$3)*19600</f>
        <v>19600</v>
      </c>
      <c r="G5" s="10">
        <f>(1+$K$3)*21500</f>
        <v>21500</v>
      </c>
    </row>
    <row r="6" spans="1:9">
      <c r="A6" s="52" t="s">
        <v>25</v>
      </c>
      <c r="B6" s="52"/>
      <c r="C6" s="14">
        <f>500+(1+$K$6)*3000</f>
        <v>3500</v>
      </c>
      <c r="D6" s="9" t="s">
        <v>26</v>
      </c>
      <c r="E6" s="10">
        <f>(1+$K$3)*20200</f>
        <v>20200</v>
      </c>
      <c r="F6" s="10">
        <f>(1+$K$3)*22100</f>
        <v>22100</v>
      </c>
      <c r="G6" s="10">
        <f>(1+$K$3)*24000</f>
        <v>24000</v>
      </c>
    </row>
    <row r="7" spans="1:9" ht="15.75" thickBot="1">
      <c r="A7" s="53" t="s">
        <v>27</v>
      </c>
      <c r="B7" s="53"/>
      <c r="C7" s="15">
        <f>500+(1+$K$6)*2000</f>
        <v>2500</v>
      </c>
      <c r="D7" s="16" t="s">
        <v>28</v>
      </c>
      <c r="E7" s="17">
        <f>(1+$K$3)*23200</f>
        <v>23200</v>
      </c>
      <c r="F7" s="17">
        <f>(1+$K$3)*25700</f>
        <v>25700</v>
      </c>
      <c r="G7" s="17">
        <f>(1+$K$3)*26200</f>
        <v>26200</v>
      </c>
    </row>
    <row r="8" spans="1:9" ht="15.75" thickTop="1"/>
    <row r="10" spans="1:9">
      <c r="A10" t="s">
        <v>38</v>
      </c>
    </row>
    <row r="11" spans="1:9" ht="39.75" customHeight="1">
      <c r="A11" s="18" t="s">
        <v>32</v>
      </c>
      <c r="B11" s="19" t="s">
        <v>33</v>
      </c>
      <c r="C11" s="18" t="s">
        <v>34</v>
      </c>
      <c r="D11" s="20" t="s">
        <v>35</v>
      </c>
      <c r="E11" s="20" t="s">
        <v>36</v>
      </c>
      <c r="F11" s="20" t="s">
        <v>102</v>
      </c>
    </row>
    <row r="12" spans="1:9">
      <c r="A12" s="21" t="s">
        <v>37</v>
      </c>
      <c r="B12" s="18">
        <v>1</v>
      </c>
      <c r="C12" s="22" t="s">
        <v>22</v>
      </c>
      <c r="D12" s="23">
        <v>22400</v>
      </c>
      <c r="E12" s="23">
        <v>29120</v>
      </c>
      <c r="F12" s="23" t="s">
        <v>139</v>
      </c>
    </row>
    <row r="13" spans="1:9">
      <c r="A13" s="21" t="s">
        <v>37</v>
      </c>
      <c r="B13" s="18">
        <v>1</v>
      </c>
      <c r="C13" s="22" t="s">
        <v>24</v>
      </c>
      <c r="D13" s="23">
        <v>22400</v>
      </c>
      <c r="E13" s="23">
        <v>29120</v>
      </c>
      <c r="F13" s="23" t="s">
        <v>139</v>
      </c>
    </row>
    <row r="14" spans="1:9">
      <c r="A14" s="21" t="s">
        <v>37</v>
      </c>
      <c r="B14" s="18">
        <v>1</v>
      </c>
      <c r="C14" s="22" t="s">
        <v>26</v>
      </c>
      <c r="D14" s="23">
        <v>25900</v>
      </c>
      <c r="E14" s="23">
        <v>33670</v>
      </c>
      <c r="F14" s="23" t="s">
        <v>139</v>
      </c>
    </row>
    <row r="15" spans="1:9">
      <c r="A15" s="21" t="s">
        <v>37</v>
      </c>
      <c r="B15" s="18">
        <v>1</v>
      </c>
      <c r="C15" s="22" t="s">
        <v>28</v>
      </c>
      <c r="D15" s="23">
        <v>29400</v>
      </c>
      <c r="E15" s="23">
        <v>38220</v>
      </c>
      <c r="F15" s="23" t="s">
        <v>139</v>
      </c>
    </row>
    <row r="16" spans="1:9">
      <c r="A16" s="21" t="s">
        <v>37</v>
      </c>
      <c r="B16" s="18">
        <v>2</v>
      </c>
      <c r="C16" s="22" t="s">
        <v>22</v>
      </c>
      <c r="D16" s="23">
        <v>25900</v>
      </c>
      <c r="E16" s="23">
        <v>33670</v>
      </c>
      <c r="F16" s="23" t="s">
        <v>139</v>
      </c>
    </row>
    <row r="17" spans="1:6">
      <c r="A17" s="21" t="s">
        <v>37</v>
      </c>
      <c r="B17" s="18">
        <v>2</v>
      </c>
      <c r="C17" s="22" t="s">
        <v>24</v>
      </c>
      <c r="D17" s="23">
        <v>25900</v>
      </c>
      <c r="E17" s="23">
        <v>33670</v>
      </c>
      <c r="F17" s="23" t="s">
        <v>139</v>
      </c>
    </row>
    <row r="18" spans="1:6">
      <c r="A18" s="21" t="s">
        <v>37</v>
      </c>
      <c r="B18" s="18">
        <v>2</v>
      </c>
      <c r="C18" s="22" t="s">
        <v>26</v>
      </c>
      <c r="D18" s="23">
        <v>29400</v>
      </c>
      <c r="E18" s="23">
        <v>38220</v>
      </c>
      <c r="F18" s="23" t="s">
        <v>139</v>
      </c>
    </row>
    <row r="19" spans="1:6">
      <c r="A19" s="21" t="s">
        <v>37</v>
      </c>
      <c r="B19" s="18">
        <v>2</v>
      </c>
      <c r="C19" s="22" t="s">
        <v>28</v>
      </c>
      <c r="D19" s="23">
        <v>32900</v>
      </c>
      <c r="E19" s="23">
        <v>42770</v>
      </c>
      <c r="F19" s="23" t="s">
        <v>139</v>
      </c>
    </row>
    <row r="20" spans="1:6">
      <c r="A20" s="21" t="s">
        <v>37</v>
      </c>
      <c r="B20" s="18">
        <v>3</v>
      </c>
      <c r="C20" s="22" t="s">
        <v>22</v>
      </c>
      <c r="D20" s="23">
        <v>29400</v>
      </c>
      <c r="E20" s="23">
        <v>38220</v>
      </c>
      <c r="F20" s="23" t="s">
        <v>139</v>
      </c>
    </row>
    <row r="21" spans="1:6">
      <c r="A21" s="21" t="s">
        <v>37</v>
      </c>
      <c r="B21" s="18">
        <v>3</v>
      </c>
      <c r="C21" s="22" t="s">
        <v>24</v>
      </c>
      <c r="D21" s="23">
        <v>29400</v>
      </c>
      <c r="E21" s="23">
        <v>38220</v>
      </c>
      <c r="F21" s="23" t="s">
        <v>139</v>
      </c>
    </row>
    <row r="22" spans="1:6">
      <c r="A22" s="21" t="s">
        <v>37</v>
      </c>
      <c r="B22" s="18">
        <v>3</v>
      </c>
      <c r="C22" s="22" t="s">
        <v>26</v>
      </c>
      <c r="D22" s="23">
        <v>32900</v>
      </c>
      <c r="E22" s="23">
        <v>42770</v>
      </c>
      <c r="F22" s="23" t="s">
        <v>139</v>
      </c>
    </row>
    <row r="23" spans="1:6">
      <c r="A23" s="21" t="s">
        <v>37</v>
      </c>
      <c r="B23" s="18">
        <v>3</v>
      </c>
      <c r="C23" s="22" t="s">
        <v>28</v>
      </c>
      <c r="D23" s="23">
        <v>36400</v>
      </c>
      <c r="E23" s="23">
        <v>47320</v>
      </c>
      <c r="F23" s="23" t="s">
        <v>139</v>
      </c>
    </row>
  </sheetData>
  <mergeCells count="5">
    <mergeCell ref="B1:C4"/>
    <mergeCell ref="A2:A3"/>
    <mergeCell ref="A5:B5"/>
    <mergeCell ref="A6:B6"/>
    <mergeCell ref="A7:B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zoomScale="85" workbookViewId="0">
      <selection activeCell="J16" sqref="J16"/>
    </sheetView>
  </sheetViews>
  <sheetFormatPr defaultRowHeight="15"/>
  <cols>
    <col min="2" max="3" width="6.85546875" customWidth="1"/>
    <col min="4" max="4" width="15.28515625" bestFit="1" customWidth="1"/>
    <col min="5" max="5" width="9.140625" customWidth="1"/>
    <col min="6" max="6" width="13.42578125" customWidth="1"/>
    <col min="7" max="7" width="13.28515625" customWidth="1"/>
    <col min="8" max="8" width="15.42578125" customWidth="1"/>
    <col min="9" max="9" width="18.85546875" customWidth="1"/>
    <col min="10" max="10" width="13.28515625" customWidth="1"/>
    <col min="11" max="11" width="12.5703125" customWidth="1"/>
    <col min="12" max="12" width="11.140625" customWidth="1"/>
    <col min="13" max="13" width="11" customWidth="1"/>
  </cols>
  <sheetData>
    <row r="1" spans="1:13">
      <c r="A1" s="1" t="s">
        <v>55</v>
      </c>
      <c r="D1" s="27" t="s">
        <v>51</v>
      </c>
      <c r="E1" s="26" t="s">
        <v>57</v>
      </c>
      <c r="G1" s="27" t="s">
        <v>60</v>
      </c>
      <c r="H1" s="26" t="s">
        <v>61</v>
      </c>
    </row>
    <row r="3" spans="1:13">
      <c r="G3" s="40" t="s">
        <v>114</v>
      </c>
      <c r="H3" t="s">
        <v>115</v>
      </c>
    </row>
    <row r="4" spans="1:13" ht="15" customHeight="1">
      <c r="A4" t="s">
        <v>41</v>
      </c>
      <c r="B4" t="s">
        <v>73</v>
      </c>
      <c r="C4" t="s">
        <v>74</v>
      </c>
      <c r="D4" t="s">
        <v>43</v>
      </c>
      <c r="E4" t="s">
        <v>56</v>
      </c>
      <c r="F4" s="57" t="s">
        <v>62</v>
      </c>
      <c r="G4" s="57"/>
      <c r="H4" s="57"/>
    </row>
    <row r="5" spans="1:13">
      <c r="A5" s="27"/>
      <c r="B5" s="27"/>
      <c r="C5" s="27"/>
      <c r="D5" s="27"/>
      <c r="E5" s="27"/>
      <c r="F5" s="57"/>
      <c r="G5" s="57"/>
      <c r="H5" s="57"/>
      <c r="I5" s="28" t="s">
        <v>89</v>
      </c>
      <c r="J5" t="s">
        <v>88</v>
      </c>
    </row>
    <row r="7" spans="1:13">
      <c r="A7" t="s">
        <v>76</v>
      </c>
    </row>
    <row r="8" spans="1:13" s="32" customFormat="1" ht="15" customHeight="1">
      <c r="A8" s="32" t="s">
        <v>13</v>
      </c>
      <c r="B8" s="33"/>
      <c r="C8" s="33"/>
      <c r="D8" s="32" t="s">
        <v>34</v>
      </c>
      <c r="E8" s="25" t="s">
        <v>68</v>
      </c>
      <c r="F8" s="34"/>
      <c r="G8" s="32" t="s">
        <v>14</v>
      </c>
      <c r="H8" s="32" t="s">
        <v>63</v>
      </c>
      <c r="I8" s="32" t="s">
        <v>66</v>
      </c>
      <c r="J8" s="32" t="s">
        <v>69</v>
      </c>
      <c r="K8" s="32" t="s">
        <v>70</v>
      </c>
      <c r="L8" s="32" t="s">
        <v>71</v>
      </c>
      <c r="M8" s="32" t="s">
        <v>72</v>
      </c>
    </row>
    <row r="9" spans="1:13" s="36" customFormat="1" ht="80.25" customHeight="1">
      <c r="A9" s="54" t="s">
        <v>58</v>
      </c>
      <c r="B9" s="55"/>
      <c r="C9" s="56"/>
      <c r="D9" s="30" t="s">
        <v>59</v>
      </c>
      <c r="E9" s="58" t="s">
        <v>75</v>
      </c>
      <c r="F9" s="58"/>
      <c r="G9" s="30" t="s">
        <v>64</v>
      </c>
      <c r="H9" s="29" t="s">
        <v>65</v>
      </c>
      <c r="I9" s="30" t="s">
        <v>67</v>
      </c>
      <c r="J9" s="31" t="s">
        <v>77</v>
      </c>
      <c r="K9" s="30" t="s">
        <v>78</v>
      </c>
      <c r="L9" s="35" t="s">
        <v>126</v>
      </c>
      <c r="M9" s="30" t="s">
        <v>79</v>
      </c>
    </row>
    <row r="11" spans="1:13">
      <c r="A11" t="s">
        <v>80</v>
      </c>
    </row>
    <row r="12" spans="1:13">
      <c r="J12" t="s">
        <v>105</v>
      </c>
      <c r="K12" s="27" t="s">
        <v>106</v>
      </c>
      <c r="M12" s="27" t="s">
        <v>106</v>
      </c>
    </row>
    <row r="13" spans="1:13">
      <c r="A13" t="s">
        <v>165</v>
      </c>
    </row>
    <row r="14" spans="1:13">
      <c r="A14" t="s">
        <v>90</v>
      </c>
    </row>
    <row r="15" spans="1:13">
      <c r="A15" s="1" t="s">
        <v>91</v>
      </c>
    </row>
    <row r="16" spans="1:13">
      <c r="A16" s="1" t="s">
        <v>82</v>
      </c>
    </row>
    <row r="17" spans="1:1">
      <c r="A17" s="1" t="s">
        <v>50</v>
      </c>
    </row>
    <row r="18" spans="1:1">
      <c r="A18" s="37" t="s">
        <v>83</v>
      </c>
    </row>
    <row r="19" spans="1:1">
      <c r="A19" t="s">
        <v>112</v>
      </c>
    </row>
    <row r="20" spans="1:1">
      <c r="A20" t="s">
        <v>87</v>
      </c>
    </row>
    <row r="22" spans="1:1">
      <c r="A22" t="s">
        <v>92</v>
      </c>
    </row>
    <row r="23" spans="1:1">
      <c r="A23" t="s">
        <v>116</v>
      </c>
    </row>
  </sheetData>
  <mergeCells count="3">
    <mergeCell ref="A9:C9"/>
    <mergeCell ref="F4:H5"/>
    <mergeCell ref="E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E15" sqref="E15"/>
    </sheetView>
  </sheetViews>
  <sheetFormatPr defaultRowHeight="15"/>
  <cols>
    <col min="1" max="1" width="20" bestFit="1" customWidth="1"/>
    <col min="2" max="2" width="25" customWidth="1"/>
    <col min="3" max="3" width="15.7109375" bestFit="1" customWidth="1"/>
  </cols>
  <sheetData>
    <row r="1" spans="1:3">
      <c r="A1" s="1" t="s">
        <v>95</v>
      </c>
    </row>
    <row r="2" spans="1:3">
      <c r="A2" s="27" t="s">
        <v>94</v>
      </c>
      <c r="B2" s="27" t="s">
        <v>51</v>
      </c>
      <c r="C2" s="27" t="s">
        <v>60</v>
      </c>
    </row>
    <row r="3" spans="1:3">
      <c r="A3" t="s">
        <v>102</v>
      </c>
      <c r="B3" s="27"/>
      <c r="C3" s="26" t="s">
        <v>103</v>
      </c>
    </row>
    <row r="4" spans="1:3">
      <c r="A4" t="s">
        <v>99</v>
      </c>
      <c r="B4" s="27" t="s">
        <v>100</v>
      </c>
      <c r="C4" s="27" t="s">
        <v>101</v>
      </c>
    </row>
    <row r="5" spans="1:3">
      <c r="A5" t="s">
        <v>96</v>
      </c>
      <c r="B5" s="26" t="s">
        <v>104</v>
      </c>
    </row>
    <row r="6" spans="1:3">
      <c r="B6" s="45" t="s">
        <v>140</v>
      </c>
    </row>
    <row r="7" spans="1:3">
      <c r="A7" t="s">
        <v>50</v>
      </c>
      <c r="B7" t="s">
        <v>97</v>
      </c>
      <c r="C7" t="s">
        <v>70</v>
      </c>
    </row>
    <row r="8" spans="1:3">
      <c r="A8" s="22"/>
      <c r="B8" s="22"/>
      <c r="C8" s="22"/>
    </row>
    <row r="9" spans="1:3">
      <c r="A9" s="22"/>
      <c r="B9" s="22"/>
      <c r="C9" s="22"/>
    </row>
    <row r="10" spans="1:3">
      <c r="A10" s="22"/>
      <c r="B10" s="22"/>
      <c r="C10" s="22"/>
    </row>
    <row r="11" spans="1:3">
      <c r="B11" s="2" t="s">
        <v>105</v>
      </c>
    </row>
    <row r="15" spans="1:3">
      <c r="A15" t="s">
        <v>107</v>
      </c>
    </row>
    <row r="17" spans="1:1">
      <c r="A17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I18" sqref="I18"/>
    </sheetView>
  </sheetViews>
  <sheetFormatPr defaultRowHeight="15"/>
  <cols>
    <col min="1" max="1" width="19.85546875" bestFit="1" customWidth="1"/>
    <col min="2" max="2" width="14.42578125" bestFit="1" customWidth="1"/>
    <col min="3" max="3" width="11.5703125" bestFit="1" customWidth="1"/>
  </cols>
  <sheetData>
    <row r="1" spans="1:5">
      <c r="A1" s="1" t="s">
        <v>108</v>
      </c>
    </row>
    <row r="2" spans="1:5">
      <c r="A2" s="27" t="s">
        <v>94</v>
      </c>
      <c r="B2" s="27" t="s">
        <v>51</v>
      </c>
      <c r="D2" s="27" t="s">
        <v>60</v>
      </c>
    </row>
    <row r="3" spans="1:5">
      <c r="A3" s="27" t="s">
        <v>102</v>
      </c>
      <c r="B3" s="27" t="s">
        <v>93</v>
      </c>
    </row>
    <row r="6" spans="1:5" s="32" customFormat="1">
      <c r="A6" s="32" t="s">
        <v>50</v>
      </c>
      <c r="B6" s="32" t="s">
        <v>97</v>
      </c>
      <c r="C6" s="32" t="s">
        <v>70</v>
      </c>
      <c r="D6" s="32" t="s">
        <v>69</v>
      </c>
      <c r="E6" s="32" t="s">
        <v>72</v>
      </c>
    </row>
    <row r="7" spans="1:5">
      <c r="A7" s="22"/>
      <c r="B7" s="22"/>
      <c r="C7" s="22"/>
      <c r="D7" s="22"/>
      <c r="E7" s="22"/>
    </row>
    <row r="8" spans="1:5">
      <c r="A8" s="22"/>
      <c r="B8" s="22"/>
      <c r="C8" s="22"/>
      <c r="D8" s="22"/>
      <c r="E8" s="22"/>
    </row>
    <row r="9" spans="1:5">
      <c r="A9" s="22"/>
      <c r="B9" s="22"/>
      <c r="C9" s="22"/>
      <c r="D9" s="22"/>
      <c r="E9" s="22"/>
    </row>
    <row r="10" spans="1:5">
      <c r="B10" s="2" t="s">
        <v>105</v>
      </c>
      <c r="C10" s="22"/>
      <c r="E10" s="22"/>
    </row>
    <row r="13" spans="1:5">
      <c r="A13" t="s">
        <v>110</v>
      </c>
    </row>
    <row r="16" spans="1:5">
      <c r="A16" t="s">
        <v>113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85" workbookViewId="0">
      <selection activeCell="C23" sqref="C23"/>
    </sheetView>
  </sheetViews>
  <sheetFormatPr defaultRowHeight="15"/>
  <cols>
    <col min="1" max="1" width="21.140625" bestFit="1" customWidth="1"/>
    <col min="2" max="2" width="15.5703125" customWidth="1"/>
    <col min="3" max="3" width="11.5703125" customWidth="1"/>
    <col min="4" max="4" width="15.28515625" bestFit="1" customWidth="1"/>
    <col min="5" max="5" width="13.42578125" customWidth="1"/>
    <col min="6" max="6" width="13.28515625" customWidth="1"/>
    <col min="7" max="7" width="15.42578125" customWidth="1"/>
    <col min="8" max="8" width="18.85546875" customWidth="1"/>
    <col min="9" max="9" width="13.28515625" customWidth="1"/>
    <col min="10" max="10" width="12.5703125" customWidth="1"/>
    <col min="11" max="11" width="11.140625" customWidth="1"/>
    <col min="12" max="12" width="11" customWidth="1"/>
  </cols>
  <sheetData>
    <row r="1" spans="1:7">
      <c r="A1" s="1" t="s">
        <v>117</v>
      </c>
      <c r="C1" s="41" t="s">
        <v>94</v>
      </c>
      <c r="D1" s="27" t="s">
        <v>51</v>
      </c>
      <c r="F1" s="27" t="s">
        <v>60</v>
      </c>
      <c r="G1" s="26"/>
    </row>
    <row r="3" spans="1:7">
      <c r="A3" t="s">
        <v>56</v>
      </c>
      <c r="B3" s="27"/>
      <c r="C3" t="s">
        <v>118</v>
      </c>
    </row>
    <row r="4" spans="1:7" ht="15" customHeight="1">
      <c r="A4" t="s">
        <v>41</v>
      </c>
      <c r="B4" s="27"/>
      <c r="C4" s="26" t="s">
        <v>119</v>
      </c>
    </row>
    <row r="5" spans="1:7">
      <c r="A5" t="s">
        <v>43</v>
      </c>
      <c r="B5" s="27"/>
      <c r="C5" s="26" t="s">
        <v>119</v>
      </c>
    </row>
    <row r="6" spans="1:7">
      <c r="A6" t="s">
        <v>73</v>
      </c>
      <c r="B6" s="27"/>
      <c r="C6" s="26" t="s">
        <v>119</v>
      </c>
    </row>
    <row r="7" spans="1:7">
      <c r="A7" t="s">
        <v>74</v>
      </c>
      <c r="B7" s="27"/>
      <c r="C7" s="26" t="s">
        <v>119</v>
      </c>
    </row>
    <row r="8" spans="1:7">
      <c r="A8" t="s">
        <v>121</v>
      </c>
      <c r="B8" s="27"/>
      <c r="C8" s="26" t="s">
        <v>119</v>
      </c>
    </row>
    <row r="9" spans="1:7">
      <c r="A9" t="s">
        <v>122</v>
      </c>
      <c r="B9" s="27"/>
      <c r="C9" s="26" t="s">
        <v>123</v>
      </c>
    </row>
    <row r="11" spans="1:7">
      <c r="A11" t="s">
        <v>76</v>
      </c>
      <c r="B11" s="26" t="s">
        <v>119</v>
      </c>
    </row>
    <row r="12" spans="1:7">
      <c r="B12" s="26" t="s">
        <v>120</v>
      </c>
    </row>
    <row r="13" spans="1:7">
      <c r="A13" s="32" t="s">
        <v>97</v>
      </c>
      <c r="B13" s="32" t="s">
        <v>70</v>
      </c>
      <c r="C13" s="32" t="s">
        <v>69</v>
      </c>
      <c r="D13" s="32" t="s">
        <v>72</v>
      </c>
    </row>
    <row r="14" spans="1:7">
      <c r="A14" s="22"/>
      <c r="B14" s="22"/>
      <c r="C14" s="22"/>
      <c r="D14" s="22"/>
    </row>
    <row r="15" spans="1:7">
      <c r="A15" s="22"/>
      <c r="B15" s="22"/>
      <c r="C15" s="22"/>
      <c r="D15" s="22"/>
    </row>
    <row r="16" spans="1:7">
      <c r="A16" s="22"/>
      <c r="B16" s="22"/>
      <c r="C16" s="22"/>
      <c r="D16" s="22"/>
    </row>
    <row r="17" spans="1:4">
      <c r="C17" s="2" t="s">
        <v>105</v>
      </c>
      <c r="D17" s="22"/>
    </row>
    <row r="20" spans="1:4">
      <c r="A20" t="s">
        <v>146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16" workbookViewId="0">
      <selection activeCell="D35" sqref="D35"/>
    </sheetView>
  </sheetViews>
  <sheetFormatPr defaultRowHeight="15"/>
  <cols>
    <col min="1" max="1" width="3.85546875" style="1" customWidth="1"/>
    <col min="2" max="2" width="25.28515625" customWidth="1"/>
    <col min="3" max="3" width="14.42578125" style="42" bestFit="1" customWidth="1"/>
    <col min="4" max="4" width="17.7109375" style="42" customWidth="1"/>
    <col min="5" max="5" width="18.85546875" customWidth="1"/>
    <col min="6" max="6" width="18" style="42" bestFit="1" customWidth="1"/>
    <col min="7" max="7" width="16.5703125" bestFit="1" customWidth="1"/>
    <col min="8" max="8" width="18" bestFit="1" customWidth="1"/>
    <col min="9" max="9" width="17.28515625" bestFit="1" customWidth="1"/>
    <col min="10" max="10" width="15.85546875" bestFit="1" customWidth="1"/>
  </cols>
  <sheetData>
    <row r="1" spans="1:10">
      <c r="A1" s="1">
        <v>1</v>
      </c>
      <c r="B1" s="1" t="s">
        <v>129</v>
      </c>
      <c r="H1" s="42"/>
      <c r="I1" s="2"/>
    </row>
    <row r="2" spans="1:10">
      <c r="B2" t="s">
        <v>124</v>
      </c>
      <c r="F2" s="42" t="s">
        <v>72</v>
      </c>
      <c r="H2" s="42" t="s">
        <v>131</v>
      </c>
      <c r="I2" s="2" t="s">
        <v>133</v>
      </c>
      <c r="J2" t="s">
        <v>134</v>
      </c>
    </row>
    <row r="3" spans="1:10">
      <c r="B3" s="42" t="s">
        <v>50</v>
      </c>
      <c r="F3" s="42" t="s">
        <v>72</v>
      </c>
      <c r="H3" s="42" t="s">
        <v>131</v>
      </c>
      <c r="I3" s="2" t="s">
        <v>133</v>
      </c>
      <c r="J3" t="s">
        <v>134</v>
      </c>
    </row>
    <row r="4" spans="1:10">
      <c r="B4" s="2" t="s">
        <v>97</v>
      </c>
      <c r="C4" s="42" t="s">
        <v>70</v>
      </c>
      <c r="D4" s="42" t="s">
        <v>138</v>
      </c>
      <c r="E4" s="2" t="s">
        <v>125</v>
      </c>
      <c r="F4" s="42" t="s">
        <v>72</v>
      </c>
      <c r="G4" s="2" t="s">
        <v>130</v>
      </c>
      <c r="H4" s="42" t="s">
        <v>131</v>
      </c>
      <c r="I4" s="2" t="s">
        <v>133</v>
      </c>
      <c r="J4" t="s">
        <v>134</v>
      </c>
    </row>
    <row r="6" spans="1:10">
      <c r="A6" s="1">
        <v>2</v>
      </c>
      <c r="B6" s="1" t="s">
        <v>127</v>
      </c>
    </row>
    <row r="7" spans="1:10">
      <c r="B7" t="s">
        <v>102</v>
      </c>
      <c r="F7" s="42" t="s">
        <v>131</v>
      </c>
    </row>
    <row r="8" spans="1:10">
      <c r="B8" s="42" t="s">
        <v>128</v>
      </c>
      <c r="F8" s="42" t="s">
        <v>131</v>
      </c>
    </row>
    <row r="9" spans="1:10">
      <c r="B9" s="2" t="s">
        <v>50</v>
      </c>
      <c r="C9" s="42" t="s">
        <v>97</v>
      </c>
      <c r="D9" s="3" t="s">
        <v>70</v>
      </c>
      <c r="E9" t="s">
        <v>130</v>
      </c>
      <c r="F9" s="42" t="s">
        <v>131</v>
      </c>
    </row>
    <row r="11" spans="1:10">
      <c r="A11" s="1">
        <v>3</v>
      </c>
      <c r="B11" s="1" t="s">
        <v>132</v>
      </c>
      <c r="D11" s="44" t="s">
        <v>136</v>
      </c>
    </row>
    <row r="12" spans="1:10">
      <c r="B12" s="2" t="s">
        <v>97</v>
      </c>
      <c r="C12" s="42" t="s">
        <v>70</v>
      </c>
      <c r="D12" s="42" t="s">
        <v>135</v>
      </c>
      <c r="E12" t="s">
        <v>131</v>
      </c>
      <c r="F12" s="42" t="s">
        <v>137</v>
      </c>
    </row>
    <row r="14" spans="1:10">
      <c r="A14" s="1">
        <v>4</v>
      </c>
      <c r="B14" s="1" t="s">
        <v>144</v>
      </c>
      <c r="D14" s="43" t="s">
        <v>147</v>
      </c>
    </row>
    <row r="15" spans="1:10">
      <c r="B15" t="s">
        <v>50</v>
      </c>
      <c r="E15" s="42" t="s">
        <v>88</v>
      </c>
      <c r="G15" s="42" t="s">
        <v>142</v>
      </c>
    </row>
    <row r="16" spans="1:10">
      <c r="B16" s="2" t="s">
        <v>97</v>
      </c>
      <c r="C16" s="42" t="s">
        <v>70</v>
      </c>
      <c r="D16" s="42" t="s">
        <v>143</v>
      </c>
      <c r="F16" t="s">
        <v>141</v>
      </c>
    </row>
    <row r="17" spans="1:6">
      <c r="F17" s="46" t="s">
        <v>145</v>
      </c>
    </row>
    <row r="19" spans="1:6">
      <c r="A19" s="1">
        <v>5</v>
      </c>
      <c r="B19" s="1" t="s">
        <v>148</v>
      </c>
    </row>
    <row r="20" spans="1:6">
      <c r="B20" t="s">
        <v>102</v>
      </c>
    </row>
    <row r="21" spans="1:6">
      <c r="B21" t="s">
        <v>93</v>
      </c>
      <c r="C21" s="42" t="s">
        <v>150</v>
      </c>
      <c r="D21" s="42" t="s">
        <v>149</v>
      </c>
      <c r="E21" t="s">
        <v>142</v>
      </c>
    </row>
    <row r="23" spans="1:6">
      <c r="A23" s="1">
        <v>6</v>
      </c>
      <c r="B23" s="1" t="s">
        <v>151</v>
      </c>
      <c r="C23" s="43" t="s">
        <v>157</v>
      </c>
    </row>
    <row r="24" spans="1:6">
      <c r="B24" t="s">
        <v>152</v>
      </c>
    </row>
    <row r="25" spans="1:6">
      <c r="B25" s="47" t="s">
        <v>153</v>
      </c>
    </row>
    <row r="26" spans="1:6">
      <c r="B26" s="2" t="s">
        <v>154</v>
      </c>
    </row>
    <row r="27" spans="1:6">
      <c r="B27" s="2" t="s">
        <v>158</v>
      </c>
    </row>
    <row r="28" spans="1:6">
      <c r="B28" s="47" t="s">
        <v>155</v>
      </c>
    </row>
    <row r="29" spans="1:6">
      <c r="B29" s="2" t="s">
        <v>156</v>
      </c>
    </row>
    <row r="30" spans="1:6">
      <c r="B30" s="2" t="s">
        <v>159</v>
      </c>
    </row>
    <row r="31" spans="1:6">
      <c r="B31" s="2" t="s">
        <v>160</v>
      </c>
    </row>
    <row r="32" spans="1:6">
      <c r="B32" s="2" t="s">
        <v>161</v>
      </c>
    </row>
    <row r="33" spans="2:2">
      <c r="B33" s="2" t="s">
        <v>162</v>
      </c>
    </row>
    <row r="34" spans="2:2">
      <c r="B34" s="2" t="s">
        <v>163</v>
      </c>
    </row>
    <row r="35" spans="2:2">
      <c r="B35" s="2" t="s">
        <v>164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0" sqref="B10"/>
    </sheetView>
  </sheetViews>
  <sheetFormatPr defaultRowHeight="15"/>
  <sheetData>
    <row r="1" spans="1:1">
      <c r="A1" t="s">
        <v>151</v>
      </c>
    </row>
    <row r="2" spans="1:1">
      <c r="A2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Описание</vt:lpstr>
      <vt:lpstr>Справочники</vt:lpstr>
      <vt:lpstr>Прайс</vt:lpstr>
      <vt:lpstr>Окно заказа покупателя</vt:lpstr>
      <vt:lpstr>Заказ поставщику</vt:lpstr>
      <vt:lpstr>Поступление товара</vt:lpstr>
      <vt:lpstr>Доставка покупателю</vt:lpstr>
      <vt:lpstr>Отчеты</vt:lpstr>
      <vt:lpstr>Касса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2022-06-27T08:18:45Z</dcterms:modified>
</cp:coreProperties>
</file>