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n\Desktop\"/>
    </mc:Choice>
  </mc:AlternateContent>
  <bookViews>
    <workbookView xWindow="0" yWindow="0" windowWidth="28725" windowHeight="1240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17" i="1"/>
  <c r="K13" i="1"/>
  <c r="K9" i="1"/>
  <c r="K5" i="1"/>
  <c r="E45" i="1"/>
  <c r="E44" i="1"/>
  <c r="E43" i="1"/>
  <c r="E42" i="1"/>
  <c r="H23" i="1"/>
  <c r="I23" i="1" s="1"/>
  <c r="K23" i="1" s="1"/>
  <c r="G24" i="1"/>
  <c r="H24" i="1" s="1"/>
  <c r="I24" i="1" s="1"/>
  <c r="K24" i="1" s="1"/>
  <c r="G23" i="1"/>
  <c r="G22" i="1"/>
  <c r="H22" i="1" s="1"/>
  <c r="I22" i="1" s="1"/>
  <c r="K22" i="1" s="1"/>
  <c r="G21" i="1"/>
  <c r="H21" i="1" s="1"/>
  <c r="I21" i="1" s="1"/>
  <c r="G20" i="1"/>
  <c r="H20" i="1" s="1"/>
  <c r="I20" i="1" s="1"/>
  <c r="K20" i="1" s="1"/>
  <c r="G19" i="1"/>
  <c r="H19" i="1" s="1"/>
  <c r="I19" i="1" s="1"/>
  <c r="K19" i="1" s="1"/>
  <c r="G18" i="1"/>
  <c r="H18" i="1" s="1"/>
  <c r="I18" i="1" s="1"/>
  <c r="K18" i="1" s="1"/>
  <c r="G17" i="1"/>
  <c r="H17" i="1" s="1"/>
  <c r="I17" i="1" s="1"/>
  <c r="G16" i="1"/>
  <c r="H16" i="1" s="1"/>
  <c r="I16" i="1" s="1"/>
  <c r="K16" i="1" s="1"/>
  <c r="G15" i="1"/>
  <c r="H15" i="1" s="1"/>
  <c r="I15" i="1" s="1"/>
  <c r="K15" i="1" s="1"/>
  <c r="G14" i="1"/>
  <c r="H14" i="1" s="1"/>
  <c r="I14" i="1" s="1"/>
  <c r="K14" i="1" s="1"/>
  <c r="G13" i="1"/>
  <c r="H13" i="1" s="1"/>
  <c r="I13" i="1" s="1"/>
  <c r="G12" i="1"/>
  <c r="H12" i="1" s="1"/>
  <c r="I12" i="1" s="1"/>
  <c r="K12" i="1" s="1"/>
  <c r="G11" i="1"/>
  <c r="H11" i="1" s="1"/>
  <c r="I11" i="1" s="1"/>
  <c r="K11" i="1" s="1"/>
  <c r="G10" i="1"/>
  <c r="H10" i="1" s="1"/>
  <c r="I10" i="1" s="1"/>
  <c r="K10" i="1" s="1"/>
  <c r="G9" i="1"/>
  <c r="H9" i="1" s="1"/>
  <c r="I9" i="1" s="1"/>
  <c r="G8" i="1"/>
  <c r="H8" i="1" s="1"/>
  <c r="I8" i="1" s="1"/>
  <c r="K8" i="1" s="1"/>
  <c r="G7" i="1"/>
  <c r="H7" i="1" s="1"/>
  <c r="I7" i="1" s="1"/>
  <c r="K7" i="1" s="1"/>
  <c r="G6" i="1"/>
  <c r="H6" i="1" s="1"/>
  <c r="I6" i="1" s="1"/>
  <c r="K6" i="1" s="1"/>
  <c r="G5" i="1"/>
  <c r="H5" i="1" s="1"/>
  <c r="I5" i="1" s="1"/>
  <c r="G4" i="1"/>
  <c r="H4" i="1" s="1"/>
  <c r="I4" i="1" s="1"/>
  <c r="K4" i="1" s="1"/>
  <c r="G3" i="1"/>
  <c r="H3" i="1" s="1"/>
  <c r="I3" i="1" s="1"/>
  <c r="K3" i="1" s="1"/>
  <c r="G2" i="1"/>
  <c r="H2" i="1" s="1"/>
  <c r="I2" i="1" s="1"/>
  <c r="K2" i="1" s="1"/>
  <c r="E46" i="1" l="1"/>
  <c r="C50" i="1" s="1"/>
  <c r="C49" i="1" l="1"/>
  <c r="C52" i="1"/>
  <c r="C51" i="1"/>
</calcChain>
</file>

<file path=xl/sharedStrings.xml><?xml version="1.0" encoding="utf-8"?>
<sst xmlns="http://schemas.openxmlformats.org/spreadsheetml/2006/main" count="83" uniqueCount="70">
  <si>
    <t>Артикул</t>
  </si>
  <si>
    <t>Наименование</t>
  </si>
  <si>
    <t>SLt050-0091</t>
  </si>
  <si>
    <t>Монофильная леска STARLINE  50m (transparent) d0.091</t>
  </si>
  <si>
    <t>SLt050-0105</t>
  </si>
  <si>
    <t>Монофильная леска STARLINE  50m (transparent) d0.105</t>
  </si>
  <si>
    <t>SLt050-0128</t>
  </si>
  <si>
    <t>Монофильная леска STARLINE  50m (transparent) d0.128</t>
  </si>
  <si>
    <t>SLt050-0148</t>
  </si>
  <si>
    <t>Монофильная леска STARLINE  50m (transparent) d0.148</t>
  </si>
  <si>
    <t>SLt050-0165</t>
  </si>
  <si>
    <t>Монофильная леска STARLINE  50m (transparent) d0.165</t>
  </si>
  <si>
    <t>SLt050-0181</t>
  </si>
  <si>
    <t>Монофильная леска STARLINE  50m (transparent) d0.181</t>
  </si>
  <si>
    <t>SLt050-0203</t>
  </si>
  <si>
    <t>Монофильная леска STARLINE  50m (transparent) d0.203</t>
  </si>
  <si>
    <t>SLt050-0234</t>
  </si>
  <si>
    <t>Монофильная леска STARLINE  50m (transparent) d0.234</t>
  </si>
  <si>
    <t>SLt050-0261</t>
  </si>
  <si>
    <t>Монофильная леска STARLINE  50m (transparent) d0.261</t>
  </si>
  <si>
    <t>SLt050-0286</t>
  </si>
  <si>
    <t>Монофильная леска STARLINE  50m (transparent) d0.286</t>
  </si>
  <si>
    <t>SLt050-0309</t>
  </si>
  <si>
    <t>Монофильная леска STARLINE  50m (transparent) d0.309</t>
  </si>
  <si>
    <t>SLt100-0105</t>
  </si>
  <si>
    <t>Монофильная леска STARLINE 100m (transparent) d0.105</t>
  </si>
  <si>
    <t>SLt100-0128</t>
  </si>
  <si>
    <t>Монофильная леска STARLINE 100m (transparent) d0.128</t>
  </si>
  <si>
    <t>SLt100-0148</t>
  </si>
  <si>
    <t>Монофильная леска STARLINE 100m (transparent) d0.148</t>
  </si>
  <si>
    <t>SLt100-0165</t>
  </si>
  <si>
    <t>Монофильная леска STARLINE 100m (transparent) d0.165</t>
  </si>
  <si>
    <t>SLt100-0181</t>
  </si>
  <si>
    <t>Монофильная леска STARLINE 100m (transparent) d0.181</t>
  </si>
  <si>
    <t>SLt100-0203</t>
  </si>
  <si>
    <t>Монофильная леска STARLINE 100m (transparent) d0.203</t>
  </si>
  <si>
    <t>SLt100-0234</t>
  </si>
  <si>
    <t>Монофильная леска STARLINE 100m (transparent) d0.234</t>
  </si>
  <si>
    <t>SLt100-0261</t>
  </si>
  <si>
    <t>Монофильная леска STARLINE 100m (transparent) d0.261</t>
  </si>
  <si>
    <t>SLt100-0286</t>
  </si>
  <si>
    <t>Монофильная леска STARLINE 100m (transparent) d0.286</t>
  </si>
  <si>
    <t>SLt100-0309</t>
  </si>
  <si>
    <t>Монофильная леска STARLINE 100m (transparent) d0.309</t>
  </si>
  <si>
    <t>SLt100-0370</t>
  </si>
  <si>
    <t>Монофильная леска STARLINE 100m (transparent) d0.370</t>
  </si>
  <si>
    <t>SLt100-0405</t>
  </si>
  <si>
    <t>Монофильная леска STARLINE 100m (transparent) d0.405</t>
  </si>
  <si>
    <t>Среднемесячные продажи, шт</t>
  </si>
  <si>
    <t>Итого продано за выбранный период, шт</t>
  </si>
  <si>
    <t>Данные по продажам по месяцам за выбранный период, шт</t>
  </si>
  <si>
    <t>Общий остаток всего, шт</t>
  </si>
  <si>
    <t>Расчет коэффициента для конктерной номенклатуры:</t>
  </si>
  <si>
    <t>(3) Коэффициент одинакового сырья.</t>
  </si>
  <si>
    <t>Есть сырье из которого мотается разное кол-во номенклатуры (1, 2, 4 вида). Для примера, из сырья "Монофильная леска прозрачная (Transparent) NT10 диаметр 0,203" можно сделать 4 вида готовой продукции:</t>
  </si>
  <si>
    <t>2. Расчитываем общее количество затраченного сырья на все виды номенклатур в соответствии с ресурсными спецификациями</t>
  </si>
  <si>
    <t>Наменклатура</t>
  </si>
  <si>
    <t>Расход сыряь на 1 шт по спецификации в гр.</t>
  </si>
  <si>
    <t>Общее кол-во</t>
  </si>
  <si>
    <t>1. Выбираем период продаж за N количество месяцев.</t>
  </si>
  <si>
    <t>Затраты сырья, гр.</t>
  </si>
  <si>
    <t>- обшее количество затраченного сырья, гр.</t>
  </si>
  <si>
    <t>3. Коэффициент для конкреной номенклатуры - результат деления затраченного сырья на эту номенклатуру на общее количество затраченного сырья всех видов номенклатур, произведенный за этот период.</t>
  </si>
  <si>
    <t>Коэффициент</t>
  </si>
  <si>
    <t>Запас склада в месяцах</t>
  </si>
  <si>
    <r>
      <rPr>
        <b/>
        <sz val="8"/>
        <color theme="1"/>
        <rFont val="Arial"/>
        <family val="2"/>
        <charset val="204"/>
      </rPr>
      <t>Запас склада в месяцах:</t>
    </r>
    <r>
      <rPr>
        <sz val="8"/>
        <color theme="1"/>
        <rFont val="Arial"/>
        <family val="2"/>
        <charset val="204"/>
      </rPr>
      <t xml:space="preserve"> "Общий остаток всего, шт" разделить на "Среднемесячные продажи, шт"</t>
    </r>
  </si>
  <si>
    <r>
      <rPr>
        <b/>
        <sz val="8"/>
        <color theme="1"/>
        <rFont val="Arial"/>
        <family val="2"/>
        <charset val="204"/>
      </rPr>
      <t>Общий остаток всего:</t>
    </r>
    <r>
      <rPr>
        <sz val="8"/>
        <color theme="1"/>
        <rFont val="Arial"/>
        <family val="2"/>
        <charset val="204"/>
      </rPr>
      <t xml:space="preserve"> доступные остатки на складе готовой продукции плюс остатки на складе полуфабрикатов плюс остаток сырья на складе переведенный в шт с учетом коэффициента одинакового сырья(3) плюс остаток сырья на складе Товар в пути в шт с учетом коэффициента одинакового сырья(3).</t>
    </r>
  </si>
  <si>
    <r>
      <rPr>
        <b/>
        <sz val="8"/>
        <color theme="1"/>
        <rFont val="Arial"/>
        <family val="2"/>
        <charset val="204"/>
      </rPr>
      <t>Среднемесячные продажи:</t>
    </r>
    <r>
      <rPr>
        <sz val="8"/>
        <color theme="1"/>
        <rFont val="Arial"/>
        <family val="2"/>
        <charset val="204"/>
      </rPr>
      <t xml:space="preserve"> "итого продано за выбранный период" поделить на количество месяцев продаж, при этом если в каких-то месяцах продаж не было, то эти месяцы не учитываются в расчете), округляем до целого значения</t>
    </r>
  </si>
  <si>
    <t>Не снижаемый остаток на N месяцев, шт</t>
  </si>
  <si>
    <r>
      <rPr>
        <b/>
        <sz val="8"/>
        <color theme="1"/>
        <rFont val="Arial"/>
        <family val="2"/>
        <charset val="204"/>
      </rPr>
      <t>Не снижаемый остаток на N месяцев</t>
    </r>
    <r>
      <rPr>
        <sz val="8"/>
        <color theme="1"/>
        <rFont val="Arial"/>
        <family val="2"/>
        <charset val="204"/>
      </rPr>
      <t xml:space="preserve"> (количество месяцев и коэффициент прироста (без этого коэффициента отчет не должен формировать) вводится в шапке отчета): среднемесячные продажи умножить на коэффициент прироста умножить на N месяцев, округляем до целого значения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</si>
</sst>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quotePrefix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/>
    <xf numFmtId="1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7" workbookViewId="0">
      <selection activeCell="E55" sqref="E55"/>
    </sheetView>
  </sheetViews>
  <sheetFormatPr defaultRowHeight="11.25" x14ac:dyDescent="0.2"/>
  <cols>
    <col min="1" max="1" width="14" customWidth="1"/>
    <col min="2" max="2" width="49.83203125" bestFit="1" customWidth="1"/>
    <col min="3" max="3" width="17" customWidth="1"/>
    <col min="4" max="4" width="18.5" customWidth="1"/>
    <col min="5" max="6" width="17" customWidth="1"/>
    <col min="7" max="7" width="20.6640625" bestFit="1" customWidth="1"/>
    <col min="8" max="8" width="19.1640625" customWidth="1"/>
    <col min="9" max="9" width="23.5" bestFit="1" customWidth="1"/>
    <col min="10" max="10" width="15.6640625" bestFit="1" customWidth="1"/>
    <col min="11" max="11" width="27.1640625" customWidth="1"/>
  </cols>
  <sheetData>
    <row r="1" spans="1:11" ht="36" x14ac:dyDescent="0.2">
      <c r="A1" s="4" t="s">
        <v>0</v>
      </c>
      <c r="B1" s="4" t="s">
        <v>1</v>
      </c>
      <c r="C1" s="16" t="s">
        <v>50</v>
      </c>
      <c r="D1" s="16"/>
      <c r="E1" s="16"/>
      <c r="F1" s="16"/>
      <c r="G1" s="3" t="s">
        <v>49</v>
      </c>
      <c r="H1" s="3" t="s">
        <v>48</v>
      </c>
      <c r="I1" s="3" t="s">
        <v>68</v>
      </c>
      <c r="J1" s="8" t="s">
        <v>51</v>
      </c>
      <c r="K1" s="9" t="s">
        <v>64</v>
      </c>
    </row>
    <row r="2" spans="1:11" x14ac:dyDescent="0.2">
      <c r="A2" s="1" t="s">
        <v>2</v>
      </c>
      <c r="B2" s="1" t="s">
        <v>3</v>
      </c>
      <c r="C2" s="2">
        <v>199</v>
      </c>
      <c r="D2" s="2">
        <v>89</v>
      </c>
      <c r="E2" s="2">
        <v>151</v>
      </c>
      <c r="F2" s="2">
        <v>99</v>
      </c>
      <c r="G2" s="2">
        <f>SUM(C2:F2)</f>
        <v>538</v>
      </c>
      <c r="H2" s="2">
        <f>ROUND(G2/COUNTIF(C2:F2,"&gt;0"),0)</f>
        <v>135</v>
      </c>
      <c r="I2" s="2">
        <f>ROUND(H2*1.6*0.8*4,0)</f>
        <v>691</v>
      </c>
      <c r="J2" s="15">
        <v>3909.5772560000005</v>
      </c>
      <c r="K2" s="2">
        <f>ROUND(J2/I2,1)</f>
        <v>5.7</v>
      </c>
    </row>
    <row r="3" spans="1:11" x14ac:dyDescent="0.2">
      <c r="A3" s="1" t="s">
        <v>4</v>
      </c>
      <c r="B3" s="1" t="s">
        <v>5</v>
      </c>
      <c r="C3" s="2">
        <v>376</v>
      </c>
      <c r="D3" s="2">
        <v>421</v>
      </c>
      <c r="E3" s="2">
        <v>348</v>
      </c>
      <c r="F3" s="2">
        <v>228</v>
      </c>
      <c r="G3" s="2">
        <f t="shared" ref="G3:G24" si="0">SUM(C3:F3)</f>
        <v>1373</v>
      </c>
      <c r="H3" s="2">
        <f t="shared" ref="H3:H24" si="1">ROUND(G3/COUNTIF(C3:F3,"&gt;0"),0)</f>
        <v>343</v>
      </c>
      <c r="I3" s="2">
        <f>ROUND(H3*1.6*0.8*4,0)</f>
        <v>1756</v>
      </c>
      <c r="J3" s="15">
        <v>5892.4961759999997</v>
      </c>
      <c r="K3" s="2">
        <f t="shared" ref="K3:K24" si="2">ROUND(J3/I3,1)</f>
        <v>3.4</v>
      </c>
    </row>
    <row r="4" spans="1:11" x14ac:dyDescent="0.2">
      <c r="A4" s="1" t="s">
        <v>6</v>
      </c>
      <c r="B4" s="1" t="s">
        <v>7</v>
      </c>
      <c r="C4" s="2">
        <v>522</v>
      </c>
      <c r="D4" s="2">
        <v>568</v>
      </c>
      <c r="E4" s="2">
        <v>572</v>
      </c>
      <c r="F4" s="2">
        <v>334</v>
      </c>
      <c r="G4" s="2">
        <f t="shared" si="0"/>
        <v>1996</v>
      </c>
      <c r="H4" s="2">
        <f t="shared" si="1"/>
        <v>499</v>
      </c>
      <c r="I4" s="2">
        <f>ROUND(H4*1.6*0.8*4,0)</f>
        <v>2555</v>
      </c>
      <c r="J4" s="15">
        <v>7929.1678400000001</v>
      </c>
      <c r="K4" s="2">
        <f t="shared" si="2"/>
        <v>3.1</v>
      </c>
    </row>
    <row r="5" spans="1:11" x14ac:dyDescent="0.2">
      <c r="A5" s="1" t="s">
        <v>8</v>
      </c>
      <c r="B5" s="1" t="s">
        <v>9</v>
      </c>
      <c r="C5" s="2">
        <v>407</v>
      </c>
      <c r="D5" s="2">
        <v>470</v>
      </c>
      <c r="E5" s="2">
        <v>620</v>
      </c>
      <c r="F5" s="2">
        <v>360</v>
      </c>
      <c r="G5" s="2">
        <f t="shared" si="0"/>
        <v>1857</v>
      </c>
      <c r="H5" s="2">
        <f t="shared" si="1"/>
        <v>464</v>
      </c>
      <c r="I5" s="2">
        <f>ROUND(H5*1.6*0.8*4,0)</f>
        <v>2376</v>
      </c>
      <c r="J5" s="15">
        <v>7611.2948599999991</v>
      </c>
      <c r="K5" s="2">
        <f t="shared" si="2"/>
        <v>3.2</v>
      </c>
    </row>
    <row r="6" spans="1:11" x14ac:dyDescent="0.2">
      <c r="A6" s="1" t="s">
        <v>10</v>
      </c>
      <c r="B6" s="1" t="s">
        <v>11</v>
      </c>
      <c r="C6" s="2">
        <v>421</v>
      </c>
      <c r="D6" s="2">
        <v>371</v>
      </c>
      <c r="E6" s="2">
        <v>558</v>
      </c>
      <c r="F6" s="2">
        <v>326</v>
      </c>
      <c r="G6" s="2">
        <f t="shared" si="0"/>
        <v>1676</v>
      </c>
      <c r="H6" s="2">
        <f t="shared" si="1"/>
        <v>419</v>
      </c>
      <c r="I6" s="2">
        <f t="shared" ref="I6:I24" si="3">ROUND(H6*1.6*0.8*4,0)</f>
        <v>2145</v>
      </c>
      <c r="J6" s="15">
        <v>7644.4626070000013</v>
      </c>
      <c r="K6" s="2">
        <f t="shared" si="2"/>
        <v>3.6</v>
      </c>
    </row>
    <row r="7" spans="1:11" x14ac:dyDescent="0.2">
      <c r="A7" s="1" t="s">
        <v>12</v>
      </c>
      <c r="B7" s="1" t="s">
        <v>13</v>
      </c>
      <c r="C7" s="2">
        <v>402</v>
      </c>
      <c r="D7" s="2">
        <v>270</v>
      </c>
      <c r="E7" s="2">
        <v>467</v>
      </c>
      <c r="F7" s="2">
        <v>374</v>
      </c>
      <c r="G7" s="2">
        <f t="shared" si="0"/>
        <v>1513</v>
      </c>
      <c r="H7" s="2">
        <f t="shared" si="1"/>
        <v>378</v>
      </c>
      <c r="I7" s="2">
        <f t="shared" si="3"/>
        <v>1935</v>
      </c>
      <c r="J7" s="15">
        <v>4894.2163524999987</v>
      </c>
      <c r="K7" s="2">
        <f t="shared" si="2"/>
        <v>2.5</v>
      </c>
    </row>
    <row r="8" spans="1:11" x14ac:dyDescent="0.2">
      <c r="A8" s="1" t="s">
        <v>14</v>
      </c>
      <c r="B8" s="1" t="s">
        <v>15</v>
      </c>
      <c r="C8" s="2">
        <v>192</v>
      </c>
      <c r="D8" s="2">
        <v>241</v>
      </c>
      <c r="E8" s="2">
        <v>361</v>
      </c>
      <c r="F8" s="2">
        <v>272</v>
      </c>
      <c r="G8" s="2">
        <f t="shared" si="0"/>
        <v>1066</v>
      </c>
      <c r="H8" s="2">
        <f t="shared" si="1"/>
        <v>267</v>
      </c>
      <c r="I8" s="2">
        <f t="shared" si="3"/>
        <v>1367</v>
      </c>
      <c r="J8" s="15">
        <v>4884.2163524999987</v>
      </c>
      <c r="K8" s="2">
        <f t="shared" si="2"/>
        <v>3.6</v>
      </c>
    </row>
    <row r="9" spans="1:11" x14ac:dyDescent="0.2">
      <c r="A9" s="1" t="s">
        <v>16</v>
      </c>
      <c r="B9" s="1" t="s">
        <v>17</v>
      </c>
      <c r="C9" s="2">
        <v>185</v>
      </c>
      <c r="D9" s="2">
        <v>149</v>
      </c>
      <c r="E9" s="2">
        <v>128</v>
      </c>
      <c r="F9" s="2">
        <v>159</v>
      </c>
      <c r="G9" s="2">
        <f t="shared" si="0"/>
        <v>621</v>
      </c>
      <c r="H9" s="2">
        <f t="shared" si="1"/>
        <v>155</v>
      </c>
      <c r="I9" s="2">
        <f t="shared" si="3"/>
        <v>794</v>
      </c>
      <c r="J9" s="15">
        <v>1888.1481600000002</v>
      </c>
      <c r="K9" s="2">
        <f t="shared" si="2"/>
        <v>2.4</v>
      </c>
    </row>
    <row r="10" spans="1:11" x14ac:dyDescent="0.2">
      <c r="A10" s="1" t="s">
        <v>18</v>
      </c>
      <c r="B10" s="1" t="s">
        <v>19</v>
      </c>
      <c r="C10" s="2">
        <v>119</v>
      </c>
      <c r="D10" s="2">
        <v>200</v>
      </c>
      <c r="E10" s="2">
        <v>170</v>
      </c>
      <c r="F10" s="2">
        <v>161</v>
      </c>
      <c r="G10" s="2">
        <f t="shared" si="0"/>
        <v>650</v>
      </c>
      <c r="H10" s="2">
        <f t="shared" si="1"/>
        <v>163</v>
      </c>
      <c r="I10" s="2">
        <f t="shared" si="3"/>
        <v>835</v>
      </c>
      <c r="J10" s="15">
        <v>2004.9588999999996</v>
      </c>
      <c r="K10" s="2">
        <f t="shared" si="2"/>
        <v>2.4</v>
      </c>
    </row>
    <row r="11" spans="1:11" x14ac:dyDescent="0.2">
      <c r="A11" s="1" t="s">
        <v>20</v>
      </c>
      <c r="B11" s="1" t="s">
        <v>21</v>
      </c>
      <c r="C11" s="2">
        <v>111</v>
      </c>
      <c r="D11" s="2">
        <v>90</v>
      </c>
      <c r="E11" s="2">
        <v>104</v>
      </c>
      <c r="F11" s="2">
        <v>96</v>
      </c>
      <c r="G11" s="2">
        <f t="shared" si="0"/>
        <v>401</v>
      </c>
      <c r="H11" s="2">
        <f t="shared" si="1"/>
        <v>100</v>
      </c>
      <c r="I11" s="2">
        <f t="shared" si="3"/>
        <v>512</v>
      </c>
      <c r="J11" s="15">
        <v>3431.0668260000002</v>
      </c>
      <c r="K11" s="2">
        <f t="shared" si="2"/>
        <v>6.7</v>
      </c>
    </row>
    <row r="12" spans="1:11" x14ac:dyDescent="0.2">
      <c r="A12" s="1" t="s">
        <v>22</v>
      </c>
      <c r="B12" s="1" t="s">
        <v>23</v>
      </c>
      <c r="C12" s="2">
        <v>167</v>
      </c>
      <c r="D12" s="2">
        <v>76</v>
      </c>
      <c r="E12" s="2">
        <v>92</v>
      </c>
      <c r="F12" s="2">
        <v>110</v>
      </c>
      <c r="G12" s="2">
        <f t="shared" si="0"/>
        <v>445</v>
      </c>
      <c r="H12" s="2">
        <f t="shared" si="1"/>
        <v>111</v>
      </c>
      <c r="I12" s="2">
        <f t="shared" si="3"/>
        <v>568</v>
      </c>
      <c r="J12" s="15">
        <v>2802.9874950000003</v>
      </c>
      <c r="K12" s="2">
        <f t="shared" si="2"/>
        <v>4.9000000000000004</v>
      </c>
    </row>
    <row r="13" spans="1:11" x14ac:dyDescent="0.2">
      <c r="A13" s="7" t="s">
        <v>24</v>
      </c>
      <c r="B13" s="7" t="s">
        <v>25</v>
      </c>
      <c r="C13" s="2">
        <v>255</v>
      </c>
      <c r="D13" s="2">
        <v>422</v>
      </c>
      <c r="E13" s="2">
        <v>130</v>
      </c>
      <c r="F13" s="2">
        <v>76</v>
      </c>
      <c r="G13" s="2">
        <f t="shared" si="0"/>
        <v>883</v>
      </c>
      <c r="H13" s="2">
        <f t="shared" si="1"/>
        <v>221</v>
      </c>
      <c r="I13" s="2">
        <f t="shared" si="3"/>
        <v>1132</v>
      </c>
      <c r="J13" s="15">
        <v>3021.2480879999998</v>
      </c>
      <c r="K13" s="2">
        <f t="shared" si="2"/>
        <v>2.7</v>
      </c>
    </row>
    <row r="14" spans="1:11" x14ac:dyDescent="0.2">
      <c r="A14" s="7" t="s">
        <v>26</v>
      </c>
      <c r="B14" s="7" t="s">
        <v>27</v>
      </c>
      <c r="C14" s="2">
        <v>273</v>
      </c>
      <c r="D14" s="2">
        <v>562</v>
      </c>
      <c r="E14" s="2">
        <v>287</v>
      </c>
      <c r="F14" s="2">
        <v>91</v>
      </c>
      <c r="G14" s="2">
        <f t="shared" si="0"/>
        <v>1213</v>
      </c>
      <c r="H14" s="2">
        <f t="shared" si="1"/>
        <v>303</v>
      </c>
      <c r="I14" s="2">
        <f t="shared" si="3"/>
        <v>1551</v>
      </c>
      <c r="J14" s="15">
        <v>3915.58392</v>
      </c>
      <c r="K14" s="2">
        <f t="shared" si="2"/>
        <v>2.5</v>
      </c>
    </row>
    <row r="15" spans="1:11" x14ac:dyDescent="0.2">
      <c r="A15" s="7" t="s">
        <v>28</v>
      </c>
      <c r="B15" s="7" t="s">
        <v>29</v>
      </c>
      <c r="C15" s="2">
        <v>488</v>
      </c>
      <c r="D15" s="2">
        <v>665</v>
      </c>
      <c r="E15" s="2">
        <v>673</v>
      </c>
      <c r="F15" s="2">
        <v>156</v>
      </c>
      <c r="G15" s="2">
        <f t="shared" si="0"/>
        <v>1982</v>
      </c>
      <c r="H15" s="2">
        <f t="shared" si="1"/>
        <v>496</v>
      </c>
      <c r="I15" s="2">
        <f t="shared" si="3"/>
        <v>2540</v>
      </c>
      <c r="J15" s="15">
        <v>3770.1474299999995</v>
      </c>
      <c r="K15" s="2">
        <f t="shared" si="2"/>
        <v>1.5</v>
      </c>
    </row>
    <row r="16" spans="1:11" x14ac:dyDescent="0.2">
      <c r="A16" s="7" t="s">
        <v>30</v>
      </c>
      <c r="B16" s="7" t="s">
        <v>31</v>
      </c>
      <c r="C16" s="2">
        <v>673</v>
      </c>
      <c r="D16" s="2">
        <v>660</v>
      </c>
      <c r="E16" s="2">
        <v>739</v>
      </c>
      <c r="F16" s="2">
        <v>343</v>
      </c>
      <c r="G16" s="2">
        <f t="shared" si="0"/>
        <v>2415</v>
      </c>
      <c r="H16" s="2">
        <f t="shared" si="1"/>
        <v>604</v>
      </c>
      <c r="I16" s="2">
        <f t="shared" si="3"/>
        <v>3092</v>
      </c>
      <c r="J16" s="15">
        <v>3791.7313035000006</v>
      </c>
      <c r="K16" s="2">
        <f t="shared" si="2"/>
        <v>1.2</v>
      </c>
    </row>
    <row r="17" spans="1:11" x14ac:dyDescent="0.2">
      <c r="A17" s="7" t="s">
        <v>32</v>
      </c>
      <c r="B17" s="7" t="s">
        <v>33</v>
      </c>
      <c r="C17" s="2">
        <v>938</v>
      </c>
      <c r="D17" s="2">
        <v>695</v>
      </c>
      <c r="E17" s="2">
        <v>700</v>
      </c>
      <c r="F17" s="2">
        <v>637</v>
      </c>
      <c r="G17" s="2">
        <f t="shared" si="0"/>
        <v>2970</v>
      </c>
      <c r="H17" s="2">
        <f t="shared" si="1"/>
        <v>743</v>
      </c>
      <c r="I17" s="2">
        <f t="shared" si="3"/>
        <v>3804</v>
      </c>
      <c r="J17" s="15">
        <v>2443.1081762499994</v>
      </c>
      <c r="K17" s="2">
        <f t="shared" si="2"/>
        <v>0.6</v>
      </c>
    </row>
    <row r="18" spans="1:11" x14ac:dyDescent="0.2">
      <c r="A18" s="7" t="s">
        <v>34</v>
      </c>
      <c r="B18" s="7" t="s">
        <v>35</v>
      </c>
      <c r="C18" s="2">
        <v>942</v>
      </c>
      <c r="D18" s="2">
        <v>684</v>
      </c>
      <c r="E18" s="2">
        <v>849</v>
      </c>
      <c r="F18" s="2">
        <v>512</v>
      </c>
      <c r="G18" s="2">
        <f t="shared" si="0"/>
        <v>2987</v>
      </c>
      <c r="H18" s="2">
        <f t="shared" si="1"/>
        <v>747</v>
      </c>
      <c r="I18" s="2">
        <f t="shared" si="3"/>
        <v>3825</v>
      </c>
      <c r="J18" s="15">
        <v>2409.1081762499994</v>
      </c>
      <c r="K18" s="2">
        <f t="shared" si="2"/>
        <v>0.6</v>
      </c>
    </row>
    <row r="19" spans="1:11" x14ac:dyDescent="0.2">
      <c r="A19" s="7" t="s">
        <v>36</v>
      </c>
      <c r="B19" s="7" t="s">
        <v>37</v>
      </c>
      <c r="C19" s="2">
        <v>811</v>
      </c>
      <c r="D19" s="2">
        <v>503</v>
      </c>
      <c r="E19" s="2">
        <v>299</v>
      </c>
      <c r="F19" s="2">
        <v>537</v>
      </c>
      <c r="G19" s="2">
        <f t="shared" si="0"/>
        <v>2150</v>
      </c>
      <c r="H19" s="2">
        <f t="shared" si="1"/>
        <v>538</v>
      </c>
      <c r="I19" s="2">
        <f t="shared" si="3"/>
        <v>2755</v>
      </c>
      <c r="J19" s="15">
        <v>1048.0740800000001</v>
      </c>
      <c r="K19" s="2">
        <f t="shared" si="2"/>
        <v>0.4</v>
      </c>
    </row>
    <row r="20" spans="1:11" x14ac:dyDescent="0.2">
      <c r="A20" s="7" t="s">
        <v>38</v>
      </c>
      <c r="B20" s="7" t="s">
        <v>39</v>
      </c>
      <c r="C20" s="2">
        <v>882</v>
      </c>
      <c r="D20" s="2">
        <v>445</v>
      </c>
      <c r="E20" s="2">
        <v>547</v>
      </c>
      <c r="F20" s="2">
        <v>504</v>
      </c>
      <c r="G20" s="2">
        <f t="shared" si="0"/>
        <v>2378</v>
      </c>
      <c r="H20" s="2">
        <f t="shared" si="1"/>
        <v>595</v>
      </c>
      <c r="I20" s="2">
        <f t="shared" si="3"/>
        <v>3046</v>
      </c>
      <c r="J20" s="15">
        <v>1008.4794499999998</v>
      </c>
      <c r="K20" s="2">
        <f t="shared" si="2"/>
        <v>0.3</v>
      </c>
    </row>
    <row r="21" spans="1:11" x14ac:dyDescent="0.2">
      <c r="A21" s="7" t="s">
        <v>40</v>
      </c>
      <c r="B21" s="7" t="s">
        <v>41</v>
      </c>
      <c r="C21" s="2">
        <v>701</v>
      </c>
      <c r="D21" s="2">
        <v>312</v>
      </c>
      <c r="E21" s="2">
        <v>785</v>
      </c>
      <c r="F21" s="2">
        <v>123</v>
      </c>
      <c r="G21" s="2">
        <f t="shared" si="0"/>
        <v>1921</v>
      </c>
      <c r="H21" s="2">
        <f t="shared" si="1"/>
        <v>480</v>
      </c>
      <c r="I21" s="2">
        <f t="shared" si="3"/>
        <v>2458</v>
      </c>
      <c r="J21" s="15">
        <v>1484.5334130000001</v>
      </c>
      <c r="K21" s="2">
        <f t="shared" si="2"/>
        <v>0.6</v>
      </c>
    </row>
    <row r="22" spans="1:11" x14ac:dyDescent="0.2">
      <c r="A22" s="7" t="s">
        <v>42</v>
      </c>
      <c r="B22" s="7" t="s">
        <v>43</v>
      </c>
      <c r="C22" s="2">
        <v>817</v>
      </c>
      <c r="D22" s="2">
        <v>326</v>
      </c>
      <c r="E22" s="2"/>
      <c r="F22" s="2">
        <v>845</v>
      </c>
      <c r="G22" s="2">
        <f t="shared" si="0"/>
        <v>1988</v>
      </c>
      <c r="H22" s="2">
        <f t="shared" si="1"/>
        <v>663</v>
      </c>
      <c r="I22" s="2">
        <f t="shared" si="3"/>
        <v>3395</v>
      </c>
      <c r="J22" s="15">
        <v>1442.9937475000002</v>
      </c>
      <c r="K22" s="2">
        <f t="shared" si="2"/>
        <v>0.4</v>
      </c>
    </row>
    <row r="23" spans="1:11" x14ac:dyDescent="0.2">
      <c r="A23" s="7" t="s">
        <v>44</v>
      </c>
      <c r="B23" s="7" t="s">
        <v>45</v>
      </c>
      <c r="C23" s="2">
        <v>567</v>
      </c>
      <c r="D23" s="2">
        <v>316</v>
      </c>
      <c r="E23" s="2">
        <v>213</v>
      </c>
      <c r="F23" s="2">
        <v>368</v>
      </c>
      <c r="G23" s="2">
        <f t="shared" si="0"/>
        <v>1464</v>
      </c>
      <c r="H23" s="2">
        <f t="shared" si="1"/>
        <v>366</v>
      </c>
      <c r="I23" s="2">
        <f t="shared" si="3"/>
        <v>1874</v>
      </c>
      <c r="J23" s="15">
        <v>1368.3452649999997</v>
      </c>
      <c r="K23" s="2">
        <f t="shared" si="2"/>
        <v>0.7</v>
      </c>
    </row>
    <row r="24" spans="1:11" x14ac:dyDescent="0.2">
      <c r="A24" s="7" t="s">
        <v>46</v>
      </c>
      <c r="B24" s="7" t="s">
        <v>47</v>
      </c>
      <c r="C24" s="2">
        <v>651</v>
      </c>
      <c r="D24" s="2">
        <v>281</v>
      </c>
      <c r="E24" s="2">
        <v>215</v>
      </c>
      <c r="F24" s="2">
        <v>433</v>
      </c>
      <c r="G24" s="2">
        <f t="shared" si="0"/>
        <v>1580</v>
      </c>
      <c r="H24" s="2">
        <f t="shared" si="1"/>
        <v>395</v>
      </c>
      <c r="I24" s="2">
        <f t="shared" si="3"/>
        <v>2022</v>
      </c>
      <c r="J24" s="15">
        <v>969.93202999999937</v>
      </c>
      <c r="K24" s="2">
        <f t="shared" si="2"/>
        <v>0.5</v>
      </c>
    </row>
    <row r="27" spans="1:11" x14ac:dyDescent="0.2">
      <c r="A27" s="6" t="s">
        <v>67</v>
      </c>
    </row>
    <row r="29" spans="1:11" x14ac:dyDescent="0.2">
      <c r="A29" t="s">
        <v>69</v>
      </c>
    </row>
    <row r="31" spans="1:11" x14ac:dyDescent="0.2">
      <c r="A31" t="s">
        <v>66</v>
      </c>
      <c r="B31" s="5"/>
    </row>
    <row r="32" spans="1:11" x14ac:dyDescent="0.2">
      <c r="B32" t="s">
        <v>53</v>
      </c>
    </row>
    <row r="33" spans="2:6" x14ac:dyDescent="0.2">
      <c r="B33" t="s">
        <v>54</v>
      </c>
    </row>
    <row r="34" spans="2:6" x14ac:dyDescent="0.2">
      <c r="B34" t="s">
        <v>13</v>
      </c>
    </row>
    <row r="35" spans="2:6" x14ac:dyDescent="0.2">
      <c r="B35" t="s">
        <v>15</v>
      </c>
    </row>
    <row r="36" spans="2:6" x14ac:dyDescent="0.2">
      <c r="B36" t="s">
        <v>33</v>
      </c>
    </row>
    <row r="37" spans="2:6" x14ac:dyDescent="0.2">
      <c r="B37" t="s">
        <v>35</v>
      </c>
    </row>
    <row r="38" spans="2:6" x14ac:dyDescent="0.2">
      <c r="B38" t="s">
        <v>52</v>
      </c>
    </row>
    <row r="39" spans="2:6" x14ac:dyDescent="0.2">
      <c r="B39" t="s">
        <v>59</v>
      </c>
    </row>
    <row r="40" spans="2:6" x14ac:dyDescent="0.2">
      <c r="B40" t="s">
        <v>55</v>
      </c>
    </row>
    <row r="41" spans="2:6" ht="33.75" x14ac:dyDescent="0.2">
      <c r="B41" s="12" t="s">
        <v>56</v>
      </c>
      <c r="C41" s="12" t="s">
        <v>58</v>
      </c>
      <c r="D41" s="13" t="s">
        <v>57</v>
      </c>
      <c r="E41" s="12" t="s">
        <v>60</v>
      </c>
    </row>
    <row r="42" spans="2:6" x14ac:dyDescent="0.2">
      <c r="B42" s="2" t="s">
        <v>13</v>
      </c>
      <c r="C42" s="2">
        <v>5000</v>
      </c>
      <c r="D42" s="2">
        <v>2</v>
      </c>
      <c r="E42" s="2">
        <f>D42*C42</f>
        <v>10000</v>
      </c>
    </row>
    <row r="43" spans="2:6" x14ac:dyDescent="0.2">
      <c r="B43" s="2" t="s">
        <v>15</v>
      </c>
      <c r="C43" s="2">
        <v>4000</v>
      </c>
      <c r="D43" s="2">
        <v>2</v>
      </c>
      <c r="E43" s="2">
        <f>D43*C43</f>
        <v>8000</v>
      </c>
    </row>
    <row r="44" spans="2:6" x14ac:dyDescent="0.2">
      <c r="B44" s="2" t="s">
        <v>33</v>
      </c>
      <c r="C44" s="2">
        <v>7600</v>
      </c>
      <c r="D44" s="2">
        <v>4</v>
      </c>
      <c r="E44" s="2">
        <f>D44*C44</f>
        <v>30400</v>
      </c>
    </row>
    <row r="45" spans="2:6" x14ac:dyDescent="0.2">
      <c r="B45" s="2" t="s">
        <v>35</v>
      </c>
      <c r="C45" s="2">
        <v>8300</v>
      </c>
      <c r="D45" s="2">
        <v>4</v>
      </c>
      <c r="E45" s="2">
        <f>D45*C45</f>
        <v>33200</v>
      </c>
    </row>
    <row r="46" spans="2:6" x14ac:dyDescent="0.2">
      <c r="E46" s="10">
        <f>SUM(E42:E45)</f>
        <v>81600</v>
      </c>
      <c r="F46" s="11" t="s">
        <v>61</v>
      </c>
    </row>
    <row r="47" spans="2:6" x14ac:dyDescent="0.2">
      <c r="B47" t="s">
        <v>62</v>
      </c>
    </row>
    <row r="48" spans="2:6" x14ac:dyDescent="0.2">
      <c r="B48" s="12" t="s">
        <v>56</v>
      </c>
      <c r="C48" s="2" t="s">
        <v>63</v>
      </c>
    </row>
    <row r="49" spans="1:3" x14ac:dyDescent="0.2">
      <c r="B49" s="2" t="s">
        <v>13</v>
      </c>
      <c r="C49" s="14">
        <f>E42/E46</f>
        <v>0.12254901960784313</v>
      </c>
    </row>
    <row r="50" spans="1:3" x14ac:dyDescent="0.2">
      <c r="B50" s="2" t="s">
        <v>15</v>
      </c>
      <c r="C50" s="14">
        <f>E43/E46</f>
        <v>9.8039215686274508E-2</v>
      </c>
    </row>
    <row r="51" spans="1:3" x14ac:dyDescent="0.2">
      <c r="B51" s="2" t="s">
        <v>33</v>
      </c>
      <c r="C51" s="14">
        <f>E44/E46</f>
        <v>0.37254901960784315</v>
      </c>
    </row>
    <row r="52" spans="1:3" x14ac:dyDescent="0.2">
      <c r="B52" s="2" t="s">
        <v>35</v>
      </c>
      <c r="C52" s="14">
        <f>E45/E46</f>
        <v>0.40686274509803921</v>
      </c>
    </row>
    <row r="55" spans="1:3" x14ac:dyDescent="0.2">
      <c r="A55" t="s">
        <v>65</v>
      </c>
    </row>
  </sheetData>
  <mergeCells count="1">
    <mergeCell ref="C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2022-08-22T08:59:42Z</dcterms:created>
  <dcterms:modified xsi:type="dcterms:W3CDTF">2022-08-22T13:56:27Z</dcterms:modified>
</cp:coreProperties>
</file>