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fessional\Desktop\ЗП Май\"/>
    </mc:Choice>
  </mc:AlternateContent>
  <bookViews>
    <workbookView xWindow="0" yWindow="0" windowWidth="25200" windowHeight="11985" tabRatio="694"/>
  </bookViews>
  <sheets>
    <sheet name="Общая" sheetId="1" r:id="rId1"/>
    <sheet name="Баумана 17верх" sheetId="2" r:id="rId2"/>
    <sheet name="Баумана 17низ" sheetId="3" r:id="rId3"/>
    <sheet name="Г.Рыбачьего 51" sheetId="4" r:id="rId4"/>
    <sheet name="Г.Рыбачьего 75" sheetId="5" r:id="rId5"/>
    <sheet name="Г.Североморцев 17к1" sheetId="6" r:id="rId6"/>
    <sheet name="Заводская 1" sheetId="7" r:id="rId7"/>
    <sheet name="Зои 30" sheetId="8" r:id="rId8"/>
    <sheet name="К.Маркса 34" sheetId="9" r:id="rId9"/>
    <sheet name="Кольский 152а" sheetId="12" r:id="rId10"/>
    <sheet name="Кирова 23" sheetId="10" r:id="rId11"/>
    <sheet name="Кольский 134" sheetId="11" r:id="rId12"/>
    <sheet name="Кольский 162" sheetId="13" r:id="rId13"/>
    <sheet name="Кольский 168" sheetId="14" r:id="rId14"/>
    <sheet name="Кольский 178" sheetId="15" r:id="rId15"/>
    <sheet name="Кошевого 12к1" sheetId="16" r:id="rId16"/>
    <sheet name="Лобова 43" sheetId="17" r:id="rId17"/>
    <sheet name="Невского 81А" sheetId="18" r:id="rId18"/>
    <sheet name="Орликова 38" sheetId="19" r:id="rId19"/>
    <sheet name="ПЗ 31к1" sheetId="20" r:id="rId20"/>
    <sheet name="ПЗ 35к2" sheetId="22" r:id="rId21"/>
    <sheet name="Полярная 9А" sheetId="21" r:id="rId22"/>
    <sheet name="Привокзальная 1а" sheetId="23" r:id="rId23"/>
    <sheet name="Сафонова 23" sheetId="24" r:id="rId24"/>
    <sheet name="Седова 20" sheetId="25" r:id="rId25"/>
    <sheet name="Советская 21а" sheetId="26" r:id="rId26"/>
    <sheet name="Чумбарова 24" sheetId="27" r:id="rId27"/>
    <sheet name="Школьная 5а" sheetId="28" r:id="rId28"/>
    <sheet name="Книповича 34" sheetId="32" r:id="rId29"/>
    <sheet name="Приморская 2А" sheetId="33" r:id="rId30"/>
    <sheet name="Склад" sheetId="29" r:id="rId31"/>
    <sheet name="Офис" sheetId="30" r:id="rId32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3" i="1" l="1"/>
  <c r="N8" i="1"/>
  <c r="N9" i="1"/>
  <c r="N12" i="1" s="1"/>
  <c r="N10" i="1"/>
  <c r="N13" i="1" s="1"/>
  <c r="N11" i="1"/>
  <c r="N14" i="1" s="1"/>
  <c r="S7" i="1"/>
  <c r="S9" i="1" s="1"/>
  <c r="S8" i="1"/>
  <c r="R7" i="1"/>
  <c r="R8" i="1" s="1"/>
  <c r="O7" i="1"/>
  <c r="O8" i="1" s="1"/>
  <c r="N15" i="1" l="1"/>
  <c r="N16" i="1"/>
  <c r="S11" i="1"/>
  <c r="S10" i="1"/>
  <c r="S12" i="1" s="1"/>
  <c r="R9" i="1"/>
  <c r="O9" i="1"/>
  <c r="N17" i="1" l="1"/>
  <c r="S13" i="1"/>
  <c r="R10" i="1"/>
  <c r="O10" i="1"/>
  <c r="B22" i="33"/>
  <c r="B21" i="33"/>
  <c r="B19" i="33"/>
  <c r="B18" i="33"/>
  <c r="B17" i="33"/>
  <c r="B12" i="33"/>
  <c r="B11" i="33"/>
  <c r="B10" i="33"/>
  <c r="B8" i="33"/>
  <c r="B7" i="33"/>
  <c r="D4" i="33"/>
  <c r="D3" i="33"/>
  <c r="B1" i="33"/>
  <c r="B6" i="33"/>
  <c r="B5" i="33"/>
  <c r="B22" i="32"/>
  <c r="B21" i="32"/>
  <c r="B19" i="32"/>
  <c r="B18" i="32"/>
  <c r="B17" i="32"/>
  <c r="B12" i="32"/>
  <c r="B11" i="32"/>
  <c r="B10" i="32"/>
  <c r="B8" i="32"/>
  <c r="B7" i="32"/>
  <c r="D4" i="32"/>
  <c r="D3" i="32"/>
  <c r="B3" i="32"/>
  <c r="B1" i="32"/>
  <c r="B6" i="32"/>
  <c r="B5" i="32"/>
  <c r="G33" i="1"/>
  <c r="C6" i="32" s="1"/>
  <c r="F33" i="1"/>
  <c r="C5" i="32" s="1"/>
  <c r="F34" i="1"/>
  <c r="C5" i="33" s="1"/>
  <c r="C33" i="1"/>
  <c r="C34" i="1"/>
  <c r="B3" i="33" s="1"/>
  <c r="N18" i="1" l="1"/>
  <c r="S14" i="1"/>
  <c r="S15" i="1"/>
  <c r="R11" i="1"/>
  <c r="O11" i="1"/>
  <c r="G34" i="1"/>
  <c r="B10" i="15"/>
  <c r="N19" i="1" l="1"/>
  <c r="N20" i="1" s="1"/>
  <c r="S16" i="1"/>
  <c r="R12" i="1"/>
  <c r="R14" i="1"/>
  <c r="R13" i="1"/>
  <c r="O12" i="1"/>
  <c r="C6" i="33"/>
  <c r="U3" i="1"/>
  <c r="N21" i="1" l="1"/>
  <c r="N22" i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S17" i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R15" i="1"/>
  <c r="R17" i="1"/>
  <c r="R18" i="1" s="1"/>
  <c r="R16" i="1"/>
  <c r="O13" i="1"/>
  <c r="D3" i="1"/>
  <c r="C35" i="1"/>
  <c r="C21" i="1"/>
  <c r="R19" i="1" l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O14" i="1"/>
  <c r="O15" i="1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8" i="30"/>
  <c r="B7" i="30"/>
  <c r="D4" i="30"/>
  <c r="D3" i="30"/>
  <c r="B1" i="30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8" i="29"/>
  <c r="B7" i="29"/>
  <c r="D4" i="29"/>
  <c r="D3" i="29"/>
  <c r="B3" i="29"/>
  <c r="B1" i="29"/>
  <c r="B22" i="28"/>
  <c r="B21" i="28"/>
  <c r="B19" i="28"/>
  <c r="B18" i="28"/>
  <c r="B17" i="28"/>
  <c r="B12" i="28"/>
  <c r="B11" i="28"/>
  <c r="B10" i="28"/>
  <c r="B8" i="28"/>
  <c r="B7" i="28"/>
  <c r="D4" i="28"/>
  <c r="D3" i="28"/>
  <c r="B1" i="28"/>
  <c r="B22" i="27"/>
  <c r="B21" i="27"/>
  <c r="B19" i="27"/>
  <c r="B18" i="27"/>
  <c r="B17" i="27"/>
  <c r="B12" i="27"/>
  <c r="B11" i="27"/>
  <c r="B10" i="27"/>
  <c r="B8" i="27"/>
  <c r="B7" i="27"/>
  <c r="D4" i="27"/>
  <c r="D3" i="27"/>
  <c r="B1" i="27"/>
  <c r="B22" i="26"/>
  <c r="B21" i="26"/>
  <c r="B19" i="26"/>
  <c r="B18" i="26"/>
  <c r="B17" i="26"/>
  <c r="B12" i="26"/>
  <c r="B11" i="26"/>
  <c r="B10" i="26"/>
  <c r="B8" i="26"/>
  <c r="B7" i="26"/>
  <c r="D4" i="26"/>
  <c r="D3" i="26"/>
  <c r="B1" i="26"/>
  <c r="B22" i="25"/>
  <c r="B21" i="25"/>
  <c r="B19" i="25"/>
  <c r="B18" i="25"/>
  <c r="B17" i="25"/>
  <c r="B12" i="25"/>
  <c r="B11" i="25"/>
  <c r="B10" i="25"/>
  <c r="B8" i="25"/>
  <c r="B7" i="25"/>
  <c r="D4" i="25"/>
  <c r="D3" i="25"/>
  <c r="B1" i="25"/>
  <c r="B22" i="24"/>
  <c r="B21" i="24"/>
  <c r="B19" i="24"/>
  <c r="B18" i="24"/>
  <c r="B17" i="24"/>
  <c r="B12" i="24"/>
  <c r="B11" i="24"/>
  <c r="B10" i="24"/>
  <c r="B8" i="24"/>
  <c r="B7" i="24"/>
  <c r="D4" i="24"/>
  <c r="D3" i="24"/>
  <c r="B1" i="24"/>
  <c r="B22" i="23"/>
  <c r="B21" i="23"/>
  <c r="B19" i="23"/>
  <c r="B18" i="23"/>
  <c r="B17" i="23"/>
  <c r="B12" i="23"/>
  <c r="B11" i="23"/>
  <c r="B10" i="23"/>
  <c r="B8" i="23"/>
  <c r="B7" i="23"/>
  <c r="D4" i="23"/>
  <c r="D3" i="23"/>
  <c r="B1" i="23"/>
  <c r="B22" i="21"/>
  <c r="B21" i="21"/>
  <c r="B19" i="21"/>
  <c r="B18" i="21"/>
  <c r="B17" i="21"/>
  <c r="B12" i="21"/>
  <c r="B11" i="21"/>
  <c r="B10" i="21"/>
  <c r="B8" i="21"/>
  <c r="B7" i="21"/>
  <c r="D4" i="21"/>
  <c r="D3" i="21"/>
  <c r="B1" i="21"/>
  <c r="B22" i="22"/>
  <c r="B21" i="22"/>
  <c r="B19" i="22"/>
  <c r="B18" i="22"/>
  <c r="B17" i="22"/>
  <c r="B12" i="22"/>
  <c r="B11" i="22"/>
  <c r="B10" i="22"/>
  <c r="B8" i="22"/>
  <c r="B7" i="22"/>
  <c r="D4" i="22"/>
  <c r="D3" i="22"/>
  <c r="B1" i="22"/>
  <c r="B22" i="20"/>
  <c r="B21" i="20"/>
  <c r="B19" i="20"/>
  <c r="B18" i="20"/>
  <c r="B17" i="20"/>
  <c r="B12" i="20"/>
  <c r="B11" i="20"/>
  <c r="B10" i="20"/>
  <c r="B8" i="20"/>
  <c r="B7" i="20"/>
  <c r="D4" i="20"/>
  <c r="D3" i="20"/>
  <c r="B1" i="20"/>
  <c r="B22" i="19"/>
  <c r="B21" i="19"/>
  <c r="B19" i="19"/>
  <c r="B18" i="19"/>
  <c r="B17" i="19"/>
  <c r="B12" i="19"/>
  <c r="B11" i="19"/>
  <c r="B10" i="19"/>
  <c r="B8" i="19"/>
  <c r="B7" i="19"/>
  <c r="D4" i="19"/>
  <c r="D3" i="19"/>
  <c r="B1" i="19"/>
  <c r="B22" i="18"/>
  <c r="B21" i="18"/>
  <c r="B19" i="18"/>
  <c r="B18" i="18"/>
  <c r="B17" i="18"/>
  <c r="B12" i="18"/>
  <c r="B11" i="18"/>
  <c r="B10" i="18"/>
  <c r="B8" i="18"/>
  <c r="B7" i="18"/>
  <c r="D4" i="18"/>
  <c r="D3" i="18"/>
  <c r="B1" i="18"/>
  <c r="B22" i="17"/>
  <c r="B21" i="17"/>
  <c r="B19" i="17"/>
  <c r="B18" i="17"/>
  <c r="B17" i="17"/>
  <c r="B12" i="17"/>
  <c r="B11" i="17"/>
  <c r="B10" i="17"/>
  <c r="B8" i="17"/>
  <c r="B7" i="17"/>
  <c r="D4" i="17"/>
  <c r="D3" i="17"/>
  <c r="B3" i="17"/>
  <c r="B1" i="17"/>
  <c r="B22" i="16"/>
  <c r="B21" i="16"/>
  <c r="B19" i="16"/>
  <c r="B18" i="16"/>
  <c r="B17" i="16"/>
  <c r="B12" i="16"/>
  <c r="B11" i="16"/>
  <c r="B10" i="16"/>
  <c r="B8" i="16"/>
  <c r="B7" i="16"/>
  <c r="D4" i="16"/>
  <c r="D3" i="16"/>
  <c r="B1" i="16"/>
  <c r="B22" i="15"/>
  <c r="B21" i="15"/>
  <c r="B19" i="15"/>
  <c r="B18" i="15"/>
  <c r="B17" i="15"/>
  <c r="B12" i="15"/>
  <c r="B11" i="15"/>
  <c r="B8" i="15"/>
  <c r="B7" i="15"/>
  <c r="D4" i="15"/>
  <c r="D3" i="15"/>
  <c r="B1" i="15"/>
  <c r="B22" i="14"/>
  <c r="B21" i="14"/>
  <c r="B19" i="14"/>
  <c r="B18" i="14"/>
  <c r="B17" i="14"/>
  <c r="B12" i="14"/>
  <c r="B11" i="14"/>
  <c r="B10" i="14"/>
  <c r="B8" i="14"/>
  <c r="B7" i="14"/>
  <c r="D4" i="14"/>
  <c r="D3" i="14"/>
  <c r="B1" i="14"/>
  <c r="B22" i="13"/>
  <c r="B21" i="13"/>
  <c r="B19" i="13"/>
  <c r="B18" i="13"/>
  <c r="B17" i="13"/>
  <c r="B12" i="13"/>
  <c r="B11" i="13"/>
  <c r="B10" i="13"/>
  <c r="B8" i="13"/>
  <c r="B7" i="13"/>
  <c r="D4" i="13"/>
  <c r="D3" i="13"/>
  <c r="B1" i="13"/>
  <c r="B22" i="12"/>
  <c r="B21" i="12"/>
  <c r="B19" i="12"/>
  <c r="B18" i="12"/>
  <c r="B17" i="12"/>
  <c r="B12" i="12"/>
  <c r="B11" i="12"/>
  <c r="B10" i="12"/>
  <c r="B8" i="12"/>
  <c r="B7" i="12"/>
  <c r="D4" i="12"/>
  <c r="D3" i="12"/>
  <c r="B1" i="12"/>
  <c r="B22" i="11"/>
  <c r="B21" i="11"/>
  <c r="B19" i="11"/>
  <c r="B18" i="11"/>
  <c r="B17" i="11"/>
  <c r="B12" i="11"/>
  <c r="B11" i="11"/>
  <c r="B10" i="11"/>
  <c r="B8" i="11"/>
  <c r="B7" i="11"/>
  <c r="D4" i="11"/>
  <c r="D3" i="11"/>
  <c r="B1" i="11"/>
  <c r="B22" i="10"/>
  <c r="B21" i="10"/>
  <c r="B19" i="10"/>
  <c r="B18" i="10"/>
  <c r="B17" i="10"/>
  <c r="B12" i="10"/>
  <c r="B11" i="10"/>
  <c r="B10" i="10"/>
  <c r="B8" i="10"/>
  <c r="B7" i="10"/>
  <c r="D4" i="10"/>
  <c r="D3" i="10"/>
  <c r="B1" i="10"/>
  <c r="B22" i="9"/>
  <c r="B21" i="9"/>
  <c r="B19" i="9"/>
  <c r="B18" i="9"/>
  <c r="B17" i="9"/>
  <c r="B12" i="9"/>
  <c r="B11" i="9"/>
  <c r="B10" i="9"/>
  <c r="B8" i="9"/>
  <c r="B7" i="9"/>
  <c r="D4" i="9"/>
  <c r="D3" i="9"/>
  <c r="B1" i="9"/>
  <c r="B22" i="8"/>
  <c r="B21" i="8"/>
  <c r="B19" i="8"/>
  <c r="B18" i="8"/>
  <c r="B17" i="8"/>
  <c r="B12" i="8"/>
  <c r="B11" i="8"/>
  <c r="B10" i="8"/>
  <c r="B8" i="8"/>
  <c r="B7" i="8"/>
  <c r="D4" i="8"/>
  <c r="D3" i="8"/>
  <c r="B1" i="8"/>
  <c r="B22" i="7"/>
  <c r="B21" i="7"/>
  <c r="B19" i="7"/>
  <c r="B18" i="7"/>
  <c r="B17" i="7"/>
  <c r="B12" i="7"/>
  <c r="B11" i="7"/>
  <c r="B8" i="7"/>
  <c r="B7" i="7"/>
  <c r="D4" i="7"/>
  <c r="D3" i="7"/>
  <c r="B1" i="7"/>
  <c r="B22" i="6"/>
  <c r="B21" i="6"/>
  <c r="B19" i="6"/>
  <c r="B18" i="6"/>
  <c r="B17" i="6"/>
  <c r="B12" i="6"/>
  <c r="B11" i="6"/>
  <c r="B10" i="6"/>
  <c r="B8" i="6"/>
  <c r="B7" i="6"/>
  <c r="D4" i="6"/>
  <c r="D3" i="6"/>
  <c r="B1" i="6"/>
  <c r="B22" i="5"/>
  <c r="B21" i="5"/>
  <c r="B19" i="5"/>
  <c r="B18" i="5"/>
  <c r="B17" i="5"/>
  <c r="B12" i="5"/>
  <c r="B11" i="5"/>
  <c r="B10" i="5"/>
  <c r="B8" i="5"/>
  <c r="B7" i="5"/>
  <c r="D4" i="5"/>
  <c r="D3" i="5"/>
  <c r="B1" i="5"/>
  <c r="B6" i="30"/>
  <c r="B5" i="30"/>
  <c r="B6" i="29"/>
  <c r="B5" i="29"/>
  <c r="B6" i="28"/>
  <c r="B5" i="28"/>
  <c r="B6" i="27"/>
  <c r="B5" i="27"/>
  <c r="B6" i="26"/>
  <c r="B5" i="26"/>
  <c r="B6" i="25"/>
  <c r="B5" i="25"/>
  <c r="B6" i="24"/>
  <c r="B5" i="24"/>
  <c r="B6" i="23"/>
  <c r="B5" i="23"/>
  <c r="B6" i="21"/>
  <c r="B5" i="21"/>
  <c r="B6" i="22"/>
  <c r="B5" i="22"/>
  <c r="B6" i="20"/>
  <c r="B5" i="20"/>
  <c r="B6" i="19"/>
  <c r="B5" i="19"/>
  <c r="B6" i="18"/>
  <c r="B5" i="18"/>
  <c r="B6" i="17"/>
  <c r="B5" i="17"/>
  <c r="B6" i="16"/>
  <c r="B5" i="16"/>
  <c r="B6" i="15"/>
  <c r="B5" i="15"/>
  <c r="B6" i="14"/>
  <c r="B5" i="14"/>
  <c r="B6" i="13"/>
  <c r="B5" i="13"/>
  <c r="B6" i="12"/>
  <c r="B5" i="12"/>
  <c r="B6" i="11"/>
  <c r="B5" i="11"/>
  <c r="B6" i="10"/>
  <c r="B5" i="10"/>
  <c r="B6" i="9"/>
  <c r="B5" i="9"/>
  <c r="B6" i="8"/>
  <c r="B5" i="8"/>
  <c r="B6" i="7"/>
  <c r="B5" i="7"/>
  <c r="B6" i="6"/>
  <c r="B5" i="6"/>
  <c r="B6" i="5"/>
  <c r="B5" i="5"/>
  <c r="B22" i="4"/>
  <c r="B21" i="4"/>
  <c r="B19" i="4"/>
  <c r="B18" i="4"/>
  <c r="B17" i="4"/>
  <c r="B12" i="4"/>
  <c r="B11" i="4"/>
  <c r="B10" i="4"/>
  <c r="B8" i="4"/>
  <c r="B7" i="4"/>
  <c r="D4" i="4"/>
  <c r="D3" i="4"/>
  <c r="B1" i="4"/>
  <c r="B22" i="3"/>
  <c r="B21" i="3"/>
  <c r="B19" i="3"/>
  <c r="B18" i="3"/>
  <c r="B17" i="3"/>
  <c r="B12" i="3"/>
  <c r="B11" i="3"/>
  <c r="B10" i="3"/>
  <c r="B8" i="3"/>
  <c r="B7" i="3"/>
  <c r="D4" i="3"/>
  <c r="D3" i="3"/>
  <c r="B1" i="3"/>
  <c r="B6" i="4"/>
  <c r="B5" i="4"/>
  <c r="B6" i="3"/>
  <c r="B5" i="3"/>
  <c r="R6" i="1"/>
  <c r="S6" i="1"/>
  <c r="B16" i="3" s="1"/>
  <c r="B22" i="2"/>
  <c r="B21" i="2"/>
  <c r="B19" i="2"/>
  <c r="B18" i="2"/>
  <c r="B17" i="2"/>
  <c r="B12" i="2"/>
  <c r="B11" i="2"/>
  <c r="B10" i="2"/>
  <c r="B8" i="2"/>
  <c r="B7" i="2"/>
  <c r="B6" i="2"/>
  <c r="B5" i="2"/>
  <c r="D4" i="2"/>
  <c r="D3" i="2"/>
  <c r="B1" i="2"/>
  <c r="C37" i="1"/>
  <c r="C5" i="30"/>
  <c r="C36" i="1"/>
  <c r="B3" i="30" s="1"/>
  <c r="C6" i="29"/>
  <c r="C5" i="29"/>
  <c r="F32" i="1"/>
  <c r="C5" i="28" s="1"/>
  <c r="C32" i="1"/>
  <c r="B3" i="28" s="1"/>
  <c r="F31" i="1"/>
  <c r="C5" i="27" s="1"/>
  <c r="C31" i="1"/>
  <c r="B3" i="27" s="1"/>
  <c r="F30" i="1"/>
  <c r="C5" i="26" s="1"/>
  <c r="C30" i="1"/>
  <c r="B3" i="26" s="1"/>
  <c r="F29" i="1"/>
  <c r="C5" i="25" s="1"/>
  <c r="C29" i="1"/>
  <c r="B3" i="25" s="1"/>
  <c r="F28" i="1"/>
  <c r="C5" i="24" s="1"/>
  <c r="C28" i="1"/>
  <c r="B3" i="24" s="1"/>
  <c r="F27" i="1"/>
  <c r="C5" i="23" s="1"/>
  <c r="C27" i="1"/>
  <c r="B3" i="23" s="1"/>
  <c r="F26" i="1"/>
  <c r="C5" i="21" s="1"/>
  <c r="C26" i="1"/>
  <c r="B3" i="21" s="1"/>
  <c r="F25" i="1"/>
  <c r="C5" i="22" s="1"/>
  <c r="C25" i="1"/>
  <c r="B3" i="22" s="1"/>
  <c r="F24" i="1"/>
  <c r="C5" i="20" s="1"/>
  <c r="C24" i="1"/>
  <c r="B3" i="20" s="1"/>
  <c r="F23" i="1"/>
  <c r="C5" i="19" s="1"/>
  <c r="C23" i="1"/>
  <c r="B3" i="19" s="1"/>
  <c r="F22" i="1"/>
  <c r="C5" i="18" s="1"/>
  <c r="C22" i="1"/>
  <c r="B3" i="18" s="1"/>
  <c r="G21" i="1"/>
  <c r="C6" i="17" s="1"/>
  <c r="F21" i="1"/>
  <c r="C5" i="17" s="1"/>
  <c r="F20" i="1"/>
  <c r="C5" i="16" s="1"/>
  <c r="C20" i="1"/>
  <c r="G20" i="1" s="1"/>
  <c r="C6" i="16" s="1"/>
  <c r="C5" i="15"/>
  <c r="B3" i="15"/>
  <c r="F18" i="1"/>
  <c r="C5" i="14" s="1"/>
  <c r="C18" i="1"/>
  <c r="B3" i="14" s="1"/>
  <c r="F17" i="1"/>
  <c r="C5" i="13" s="1"/>
  <c r="C17" i="1"/>
  <c r="B3" i="13" s="1"/>
  <c r="F16" i="1"/>
  <c r="C5" i="12" s="1"/>
  <c r="C16" i="1"/>
  <c r="G16" i="1" s="1"/>
  <c r="C6" i="12" s="1"/>
  <c r="C5" i="11"/>
  <c r="B3" i="11"/>
  <c r="F14" i="1"/>
  <c r="C5" i="10" s="1"/>
  <c r="C14" i="1"/>
  <c r="F13" i="1"/>
  <c r="C5" i="9" s="1"/>
  <c r="C13" i="1"/>
  <c r="B3" i="9" s="1"/>
  <c r="F12" i="1"/>
  <c r="C5" i="8" s="1"/>
  <c r="C12" i="1"/>
  <c r="B3" i="8" s="1"/>
  <c r="F11" i="1"/>
  <c r="C5" i="7" s="1"/>
  <c r="C11" i="1"/>
  <c r="B3" i="7" s="1"/>
  <c r="F10" i="1"/>
  <c r="C5" i="6" s="1"/>
  <c r="C10" i="1"/>
  <c r="B3" i="6" s="1"/>
  <c r="F9" i="1"/>
  <c r="C5" i="5" s="1"/>
  <c r="C9" i="1"/>
  <c r="F8" i="1"/>
  <c r="C5" i="4" s="1"/>
  <c r="G8" i="1"/>
  <c r="C6" i="4" s="1"/>
  <c r="F7" i="1"/>
  <c r="C5" i="3" s="1"/>
  <c r="C7" i="1"/>
  <c r="B3" i="3" s="1"/>
  <c r="Q6" i="1"/>
  <c r="P6" i="1"/>
  <c r="O6" i="1"/>
  <c r="N6" i="1"/>
  <c r="F6" i="1"/>
  <c r="C5" i="2" s="1"/>
  <c r="C6" i="1"/>
  <c r="B3" i="2" s="1"/>
  <c r="Y3" i="1"/>
  <c r="X3" i="1"/>
  <c r="V3" i="1"/>
  <c r="L3" i="1"/>
  <c r="K3" i="1"/>
  <c r="J3" i="1"/>
  <c r="I3" i="1"/>
  <c r="H3" i="1"/>
  <c r="E3" i="1"/>
  <c r="Q7" i="1" l="1"/>
  <c r="P7" i="1"/>
  <c r="P8" i="1" s="1"/>
  <c r="B3" i="10"/>
  <c r="O16" i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B14" i="2"/>
  <c r="B13" i="2"/>
  <c r="C3" i="1"/>
  <c r="C6" i="30"/>
  <c r="B15" i="2"/>
  <c r="G9" i="1"/>
  <c r="C6" i="5" s="1"/>
  <c r="B3" i="5"/>
  <c r="G32" i="1"/>
  <c r="C6" i="28" s="1"/>
  <c r="G29" i="1"/>
  <c r="C6" i="25" s="1"/>
  <c r="G28" i="1"/>
  <c r="C6" i="24" s="1"/>
  <c r="G25" i="1"/>
  <c r="C6" i="22" s="1"/>
  <c r="G24" i="1"/>
  <c r="C6" i="20" s="1"/>
  <c r="B3" i="16"/>
  <c r="G17" i="1"/>
  <c r="C6" i="13" s="1"/>
  <c r="B3" i="12"/>
  <c r="G13" i="1"/>
  <c r="C6" i="9" s="1"/>
  <c r="G12" i="1"/>
  <c r="C6" i="8" s="1"/>
  <c r="F3" i="1"/>
  <c r="B3" i="4"/>
  <c r="B16" i="4"/>
  <c r="B16" i="2"/>
  <c r="G7" i="1"/>
  <c r="C6" i="3" s="1"/>
  <c r="G11" i="1"/>
  <c r="C6" i="7" s="1"/>
  <c r="C6" i="11"/>
  <c r="C6" i="15"/>
  <c r="G23" i="1"/>
  <c r="C6" i="19" s="1"/>
  <c r="G27" i="1"/>
  <c r="C6" i="23" s="1"/>
  <c r="G31" i="1"/>
  <c r="C6" i="27" s="1"/>
  <c r="G6" i="1"/>
  <c r="C6" i="2" s="1"/>
  <c r="B13" i="3"/>
  <c r="G10" i="1"/>
  <c r="C6" i="6" s="1"/>
  <c r="G14" i="1"/>
  <c r="C6" i="10" s="1"/>
  <c r="G18" i="1"/>
  <c r="C6" i="14" s="1"/>
  <c r="G22" i="1"/>
  <c r="C6" i="18" s="1"/>
  <c r="G26" i="1"/>
  <c r="C6" i="21" s="1"/>
  <c r="G30" i="1"/>
  <c r="C6" i="26" s="1"/>
  <c r="N7" i="1"/>
  <c r="Q8" i="1" l="1"/>
  <c r="P10" i="1"/>
  <c r="P12" i="1" s="1"/>
  <c r="P9" i="1"/>
  <c r="P11" i="1" s="1"/>
  <c r="B14" i="3"/>
  <c r="B15" i="3"/>
  <c r="B16" i="5"/>
  <c r="B13" i="4"/>
  <c r="G3" i="1"/>
  <c r="Q9" i="1" l="1"/>
  <c r="B15" i="4"/>
  <c r="P13" i="1"/>
  <c r="B14" i="4"/>
  <c r="B14" i="6"/>
  <c r="B13" i="5"/>
  <c r="Q10" i="1" l="1"/>
  <c r="P15" i="1"/>
  <c r="P17" i="1"/>
  <c r="P14" i="1"/>
  <c r="P16" i="1"/>
  <c r="P19" i="1" s="1"/>
  <c r="P18" i="1"/>
  <c r="B14" i="5"/>
  <c r="B14" i="7"/>
  <c r="B16" i="6"/>
  <c r="B15" i="5"/>
  <c r="B13" i="6"/>
  <c r="Q13" i="1" l="1"/>
  <c r="Q11" i="1"/>
  <c r="Q12" i="1"/>
  <c r="Q14" i="1" s="1"/>
  <c r="Z14" i="1" s="1"/>
  <c r="P20" i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B15" i="6"/>
  <c r="B14" i="8"/>
  <c r="B16" i="7"/>
  <c r="B16" i="8"/>
  <c r="Q15" i="1" l="1"/>
  <c r="Z15" i="1" s="1"/>
  <c r="B13" i="7"/>
  <c r="B15" i="8"/>
  <c r="B15" i="7"/>
  <c r="B13" i="8"/>
  <c r="B14" i="10"/>
  <c r="Q16" i="1" l="1"/>
  <c r="Q17" i="1" s="1"/>
  <c r="Q18" i="1" s="1"/>
  <c r="Q19" i="1" s="1"/>
  <c r="B14" i="9"/>
  <c r="B16" i="10"/>
  <c r="B16" i="9"/>
  <c r="B13" i="9"/>
  <c r="B15" i="9"/>
  <c r="Q20" i="1" l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AA19" i="1"/>
  <c r="Z19" i="1"/>
  <c r="B16" i="11"/>
  <c r="B14" i="11"/>
  <c r="B13" i="10"/>
  <c r="B15" i="10"/>
  <c r="B14" i="12" l="1"/>
  <c r="B13" i="11"/>
  <c r="B15" i="11"/>
  <c r="B15" i="12"/>
  <c r="B16" i="12" l="1"/>
  <c r="B16" i="13"/>
  <c r="B14" i="13"/>
  <c r="B13" i="12"/>
  <c r="B14" i="14" l="1"/>
  <c r="B13" i="13"/>
  <c r="B15" i="13"/>
  <c r="B16" i="14" l="1"/>
  <c r="B14" i="15"/>
  <c r="B13" i="14"/>
  <c r="B15" i="14"/>
  <c r="B16" i="15" l="1"/>
  <c r="B16" i="16"/>
  <c r="B14" i="16"/>
  <c r="B13" i="15"/>
  <c r="B15" i="15"/>
  <c r="B14" i="17" l="1"/>
  <c r="B16" i="17"/>
  <c r="B13" i="16"/>
  <c r="B15" i="16"/>
  <c r="B16" i="18" l="1"/>
  <c r="B14" i="18"/>
  <c r="B13" i="17"/>
  <c r="B15" i="17"/>
  <c r="B16" i="19" l="1"/>
  <c r="B14" i="19"/>
  <c r="B13" i="18"/>
  <c r="B15" i="18"/>
  <c r="B14" i="20" l="1"/>
  <c r="B16" i="20"/>
  <c r="B13" i="19"/>
  <c r="B15" i="19"/>
  <c r="B16" i="22" l="1"/>
  <c r="B14" i="22"/>
  <c r="B13" i="20"/>
  <c r="B15" i="20"/>
  <c r="B14" i="21" l="1"/>
  <c r="B16" i="21"/>
  <c r="B13" i="22"/>
  <c r="B15" i="22"/>
  <c r="B14" i="23" l="1"/>
  <c r="B16" i="23"/>
  <c r="B13" i="21"/>
  <c r="B15" i="21"/>
  <c r="B16" i="24" l="1"/>
  <c r="B14" i="24"/>
  <c r="B13" i="23"/>
  <c r="B15" i="23"/>
  <c r="B14" i="25" l="1"/>
  <c r="B16" i="25"/>
  <c r="B13" i="24"/>
  <c r="B15" i="24"/>
  <c r="B16" i="26" l="1"/>
  <c r="B14" i="26"/>
  <c r="B13" i="25"/>
  <c r="B15" i="25"/>
  <c r="AA35" i="1"/>
  <c r="B23" i="29" s="1"/>
  <c r="Z35" i="1"/>
  <c r="B2" i="29" s="1"/>
  <c r="B16" i="27" l="1"/>
  <c r="B14" i="27"/>
  <c r="B13" i="26"/>
  <c r="B15" i="26"/>
  <c r="Z36" i="1"/>
  <c r="B2" i="30" s="1"/>
  <c r="AA36" i="1"/>
  <c r="B23" i="30" s="1"/>
  <c r="Z37" i="1"/>
  <c r="B16" i="28" l="1"/>
  <c r="B14" i="28"/>
  <c r="B13" i="27"/>
  <c r="B15" i="27"/>
  <c r="B16" i="32" l="1"/>
  <c r="B16" i="33"/>
  <c r="B14" i="33"/>
  <c r="B14" i="32"/>
  <c r="B15" i="28"/>
  <c r="B20" i="2"/>
  <c r="B20" i="3"/>
  <c r="AA6" i="1"/>
  <c r="Z6" i="1"/>
  <c r="B15" i="32" l="1"/>
  <c r="B13" i="28"/>
  <c r="B20" i="4"/>
  <c r="AA7" i="1"/>
  <c r="B23" i="3" s="1"/>
  <c r="Z7" i="1"/>
  <c r="B2" i="3" s="1"/>
  <c r="B2" i="2"/>
  <c r="B23" i="2"/>
  <c r="B13" i="33" l="1"/>
  <c r="B13" i="32"/>
  <c r="B15" i="33"/>
  <c r="AA8" i="1"/>
  <c r="B23" i="4" s="1"/>
  <c r="Z8" i="1"/>
  <c r="B2" i="4" s="1"/>
  <c r="B20" i="5" l="1"/>
  <c r="B20" i="6"/>
  <c r="AA9" i="1"/>
  <c r="B23" i="5" s="1"/>
  <c r="Z9" i="1"/>
  <c r="B2" i="5" s="1"/>
  <c r="AA10" i="1" l="1"/>
  <c r="B23" i="6" s="1"/>
  <c r="Z10" i="1"/>
  <c r="B2" i="6" s="1"/>
  <c r="B20" i="7" l="1"/>
  <c r="B20" i="8"/>
  <c r="AA11" i="1"/>
  <c r="B23" i="7" s="1"/>
  <c r="Z11" i="1"/>
  <c r="B2" i="7" s="1"/>
  <c r="AA12" i="1" l="1"/>
  <c r="B23" i="8" s="1"/>
  <c r="Z12" i="1"/>
  <c r="B2" i="8" s="1"/>
  <c r="B20" i="9"/>
  <c r="AA13" i="1" l="1"/>
  <c r="B23" i="9" s="1"/>
  <c r="Z13" i="1"/>
  <c r="B2" i="9" s="1"/>
  <c r="B20" i="10"/>
  <c r="AA14" i="1" l="1"/>
  <c r="B23" i="10" s="1"/>
  <c r="B2" i="10"/>
  <c r="B20" i="11"/>
  <c r="B23" i="11" l="1"/>
  <c r="B2" i="11"/>
  <c r="B20" i="12"/>
  <c r="AA16" i="1" l="1"/>
  <c r="B23" i="12" s="1"/>
  <c r="Z16" i="1"/>
  <c r="B2" i="12" s="1"/>
  <c r="B20" i="13"/>
  <c r="AA17" i="1" l="1"/>
  <c r="B23" i="13" s="1"/>
  <c r="Z17" i="1"/>
  <c r="B2" i="13" s="1"/>
  <c r="B20" i="14"/>
  <c r="Z18" i="1" l="1"/>
  <c r="B2" i="14" s="1"/>
  <c r="AA18" i="1"/>
  <c r="B23" i="14" s="1"/>
  <c r="B20" i="15"/>
  <c r="B2" i="15" l="1"/>
  <c r="B23" i="15"/>
  <c r="B20" i="16"/>
  <c r="AA20" i="1" l="1"/>
  <c r="B23" i="16" s="1"/>
  <c r="Z20" i="1"/>
  <c r="B2" i="16" s="1"/>
  <c r="B20" i="17"/>
  <c r="AA21" i="1" l="1"/>
  <c r="B23" i="17" s="1"/>
  <c r="Z21" i="1"/>
  <c r="B2" i="17" s="1"/>
  <c r="B20" i="18"/>
  <c r="AA22" i="1" l="1"/>
  <c r="B23" i="18" s="1"/>
  <c r="Z22" i="1"/>
  <c r="B2" i="18" s="1"/>
  <c r="B20" i="19"/>
  <c r="Z23" i="1" l="1"/>
  <c r="B2" i="19" s="1"/>
  <c r="AA23" i="1"/>
  <c r="B23" i="19" s="1"/>
  <c r="B20" i="20"/>
  <c r="AA24" i="1" l="1"/>
  <c r="B23" i="20" s="1"/>
  <c r="Z24" i="1"/>
  <c r="B2" i="20" s="1"/>
  <c r="B20" i="22"/>
  <c r="AA25" i="1" l="1"/>
  <c r="B23" i="22" s="1"/>
  <c r="Z25" i="1"/>
  <c r="B2" i="22" s="1"/>
  <c r="B20" i="21"/>
  <c r="AA26" i="1" l="1"/>
  <c r="B23" i="21" s="1"/>
  <c r="Z26" i="1"/>
  <c r="B2" i="21" s="1"/>
  <c r="B20" i="23"/>
  <c r="AA27" i="1" l="1"/>
  <c r="B23" i="23" s="1"/>
  <c r="Z27" i="1"/>
  <c r="B2" i="23" s="1"/>
  <c r="B20" i="24"/>
  <c r="AA28" i="1" l="1"/>
  <c r="B23" i="24" s="1"/>
  <c r="Z28" i="1"/>
  <c r="B2" i="24" s="1"/>
  <c r="B20" i="25"/>
  <c r="AA29" i="1" l="1"/>
  <c r="B23" i="25" s="1"/>
  <c r="Z29" i="1"/>
  <c r="B2" i="25" s="1"/>
  <c r="B20" i="26"/>
  <c r="Z30" i="1" l="1"/>
  <c r="B2" i="26" s="1"/>
  <c r="AA30" i="1"/>
  <c r="B23" i="26" s="1"/>
  <c r="B20" i="27"/>
  <c r="Z31" i="1" l="1"/>
  <c r="B2" i="27" s="1"/>
  <c r="AA31" i="1"/>
  <c r="B23" i="27" s="1"/>
  <c r="B20" i="28" l="1"/>
  <c r="AA32" i="1"/>
  <c r="Z32" i="1"/>
  <c r="B20" i="32" l="1"/>
  <c r="AA33" i="1"/>
  <c r="B23" i="32" s="1"/>
  <c r="Z33" i="1"/>
  <c r="B2" i="32" s="1"/>
  <c r="B2" i="28"/>
  <c r="B23" i="28"/>
  <c r="B20" i="33" l="1"/>
  <c r="Z34" i="1"/>
  <c r="B2" i="33" s="1"/>
  <c r="AA34" i="1"/>
  <c r="B23" i="33" s="1"/>
  <c r="Z3" i="1" l="1"/>
  <c r="AA3" i="1"/>
</calcChain>
</file>

<file path=xl/sharedStrings.xml><?xml version="1.0" encoding="utf-8"?>
<sst xmlns="http://schemas.openxmlformats.org/spreadsheetml/2006/main" count="807" uniqueCount="70">
  <si>
    <t>заполняем</t>
  </si>
  <si>
    <t>формула</t>
  </si>
  <si>
    <t>константа</t>
  </si>
  <si>
    <t>№ п/п</t>
  </si>
  <si>
    <t>Адрес</t>
  </si>
  <si>
    <t>Валовый оборот</t>
  </si>
  <si>
    <t>Валовый нал</t>
  </si>
  <si>
    <t>Валовый безнал</t>
  </si>
  <si>
    <t>эквайринг 1.8%</t>
  </si>
  <si>
    <t>налог УСН 1%</t>
  </si>
  <si>
    <t>Налог работники</t>
  </si>
  <si>
    <t>Закупка товара</t>
  </si>
  <si>
    <t>Аренда</t>
  </si>
  <si>
    <t>КУ</t>
  </si>
  <si>
    <t>ЗП Работники</t>
  </si>
  <si>
    <t>ЗП Управленцы</t>
  </si>
  <si>
    <t>ЗП бух</t>
  </si>
  <si>
    <t>ЗП И.С.</t>
  </si>
  <si>
    <t>ЗП Егор</t>
  </si>
  <si>
    <t>ЗП Дима</t>
  </si>
  <si>
    <t>ЗП Опер.</t>
  </si>
  <si>
    <t>ЗП Константин IT</t>
  </si>
  <si>
    <t>Интернет и ТВ</t>
  </si>
  <si>
    <t>Промывка Системы</t>
  </si>
  <si>
    <t>Обслуж. Точек., хоз нужды и газ болон</t>
  </si>
  <si>
    <t>Програмное обеспечение  подписки</t>
  </si>
  <si>
    <t>Охрана</t>
  </si>
  <si>
    <t>Премия</t>
  </si>
  <si>
    <t>Чистая прибыль</t>
  </si>
  <si>
    <t>ИТОГО</t>
  </si>
  <si>
    <t>Баумана 17верх</t>
  </si>
  <si>
    <t>Баумана 17низ</t>
  </si>
  <si>
    <t>Г.Рыбачьего 51</t>
  </si>
  <si>
    <t>Г.Рыбачьего 75</t>
  </si>
  <si>
    <t>Заводская 1</t>
  </si>
  <si>
    <t>Зои 30</t>
  </si>
  <si>
    <t>К.Маркса 34</t>
  </si>
  <si>
    <t>Кольский 134</t>
  </si>
  <si>
    <t>Кольский 152а</t>
  </si>
  <si>
    <t>Кольский 162</t>
  </si>
  <si>
    <t>Кольский 168</t>
  </si>
  <si>
    <t>Лобова 43</t>
  </si>
  <si>
    <t>Орликова 38</t>
  </si>
  <si>
    <t>ПЗ 35к2</t>
  </si>
  <si>
    <t>Полярная 9А</t>
  </si>
  <si>
    <t>Привокзальная 1а</t>
  </si>
  <si>
    <t>Сафонова 23</t>
  </si>
  <si>
    <t>Седова 20</t>
  </si>
  <si>
    <t>Советская 21а</t>
  </si>
  <si>
    <t>Чумбарова 24</t>
  </si>
  <si>
    <t>Школьная 5а</t>
  </si>
  <si>
    <t>Склад</t>
  </si>
  <si>
    <t>Офис</t>
  </si>
  <si>
    <t>итого</t>
  </si>
  <si>
    <t>нал</t>
  </si>
  <si>
    <t>бн</t>
  </si>
  <si>
    <t>расходы</t>
  </si>
  <si>
    <t>Все расходы</t>
  </si>
  <si>
    <t>Интернет и ТВ Камеры</t>
  </si>
  <si>
    <t>Обслуж. точек., хоз нужды и газ балон</t>
  </si>
  <si>
    <t xml:space="preserve">ЗП Менеджеры </t>
  </si>
  <si>
    <t>Г.Североморцев 17к1</t>
  </si>
  <si>
    <t>Кошевого 12к1</t>
  </si>
  <si>
    <t>Невского 81А</t>
  </si>
  <si>
    <t>ПЗ 31к1</t>
  </si>
  <si>
    <t>Кольский 178а</t>
  </si>
  <si>
    <t>Кирова 23а</t>
  </si>
  <si>
    <t>эквайринг 1.6%</t>
  </si>
  <si>
    <t>Книповича 34</t>
  </si>
  <si>
    <t>Приморская 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</si>
</sst>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92D050"/>
        <bgColor rgb="FFA9D18E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A9D18E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rgb="FFFF8080"/>
      </patternFill>
    </fill>
    <fill>
      <patternFill patternType="solid">
        <fgColor rgb="FFFFCCFF"/>
        <bgColor rgb="FFF4B183"/>
      </patternFill>
    </fill>
    <fill>
      <patternFill patternType="solid">
        <fgColor rgb="FFCCFF99"/>
        <bgColor rgb="FFFFFFCC"/>
      </patternFill>
    </fill>
    <fill>
      <patternFill patternType="solid">
        <fgColor rgb="FFFF00FF"/>
        <bgColor rgb="FFFFCC99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0" fillId="5" borderId="4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10" fontId="0" fillId="3" borderId="6" xfId="0" applyNumberFormat="1" applyFill="1" applyBorder="1" applyAlignment="1">
      <alignment horizontal="center"/>
    </xf>
    <xf numFmtId="9" fontId="0" fillId="3" borderId="6" xfId="0" applyNumberFormat="1" applyFill="1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4" borderId="0" xfId="0" applyFill="1" applyAlignment="1">
      <alignment horizontal="center" vertical="center"/>
    </xf>
    <xf numFmtId="164" fontId="0" fillId="5" borderId="4" xfId="0" applyNumberFormat="1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0" fillId="5" borderId="5" xfId="0" applyNumberFormat="1" applyFill="1" applyBorder="1" applyAlignment="1">
      <alignment horizontal="right" wrapText="1"/>
    </xf>
    <xf numFmtId="164" fontId="0" fillId="6" borderId="6" xfId="0" applyNumberFormat="1" applyFill="1" applyBorder="1" applyAlignment="1">
      <alignment horizontal="right" wrapText="1"/>
    </xf>
    <xf numFmtId="164" fontId="0" fillId="8" borderId="5" xfId="0" applyNumberFormat="1" applyFill="1" applyBorder="1" applyAlignment="1">
      <alignment horizontal="right" wrapText="1"/>
    </xf>
    <xf numFmtId="0" fontId="0" fillId="9" borderId="6" xfId="0" applyFill="1" applyBorder="1" applyAlignment="1">
      <alignment horizontal="center" wrapText="1"/>
    </xf>
    <xf numFmtId="0" fontId="0" fillId="10" borderId="5" xfId="0" applyFill="1" applyBorder="1"/>
    <xf numFmtId="0" fontId="0" fillId="11" borderId="5" xfId="0" applyFill="1" applyBorder="1"/>
    <xf numFmtId="0" fontId="0" fillId="11" borderId="5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0" xfId="0" applyFont="1" applyFill="1" applyAlignment="1">
      <alignment horizontal="center"/>
    </xf>
    <xf numFmtId="0" fontId="0" fillId="12" borderId="1" xfId="0" applyFont="1" applyFill="1" applyBorder="1" applyAlignment="1">
      <alignment horizontal="center" vertical="center" wrapText="1"/>
    </xf>
    <xf numFmtId="0" fontId="0" fillId="12" borderId="2" xfId="0" applyFont="1" applyFill="1" applyBorder="1" applyAlignment="1">
      <alignment horizontal="center" vertical="center"/>
    </xf>
    <xf numFmtId="0" fontId="0" fillId="12" borderId="2" xfId="0" applyFont="1" applyFill="1" applyBorder="1" applyAlignment="1">
      <alignment horizontal="center" vertical="center" wrapText="1"/>
    </xf>
    <xf numFmtId="164" fontId="0" fillId="12" borderId="7" xfId="0" applyNumberFormat="1" applyFont="1" applyFill="1" applyBorder="1" applyAlignment="1">
      <alignment horizontal="center" vertical="center" wrapText="1"/>
    </xf>
    <xf numFmtId="164" fontId="0" fillId="12" borderId="8" xfId="0" applyNumberForma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left" wrapText="1"/>
    </xf>
    <xf numFmtId="0" fontId="1" fillId="14" borderId="12" xfId="0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/>
    </xf>
    <xf numFmtId="0" fontId="1" fillId="15" borderId="14" xfId="0" applyFont="1" applyFill="1" applyBorder="1" applyAlignment="1">
      <alignment horizontal="left" vertical="center"/>
    </xf>
    <xf numFmtId="0" fontId="3" fillId="14" borderId="5" xfId="0" applyFont="1" applyFill="1" applyBorder="1" applyAlignment="1">
      <alignment horizontal="right" wrapText="1"/>
    </xf>
    <xf numFmtId="4" fontId="3" fillId="5" borderId="13" xfId="0" applyNumberFormat="1" applyFont="1" applyFill="1" applyBorder="1"/>
    <xf numFmtId="10" fontId="3" fillId="4" borderId="5" xfId="0" applyNumberFormat="1" applyFont="1" applyFill="1" applyBorder="1" applyAlignment="1"/>
    <xf numFmtId="9" fontId="3" fillId="0" borderId="5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13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14" borderId="5" xfId="0" applyFont="1" applyFill="1" applyBorder="1" applyAlignment="1">
      <alignment horizontal="left"/>
    </xf>
    <xf numFmtId="0" fontId="3" fillId="5" borderId="13" xfId="0" applyFont="1" applyFill="1" applyBorder="1"/>
    <xf numFmtId="0" fontId="1" fillId="14" borderId="1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2" fillId="0" borderId="10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0" fontId="1" fillId="14" borderId="12" xfId="0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center"/>
    </xf>
    <xf numFmtId="4" fontId="3" fillId="4" borderId="5" xfId="0" applyNumberFormat="1" applyFont="1" applyFill="1" applyBorder="1" applyAlignment="1">
      <alignment horizontal="right"/>
    </xf>
    <xf numFmtId="4" fontId="3" fillId="4" borderId="13" xfId="0" applyNumberFormat="1" applyFont="1" applyFill="1" applyBorder="1" applyAlignment="1">
      <alignment horizontal="right"/>
    </xf>
    <xf numFmtId="0" fontId="1" fillId="14" borderId="12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99FF99"/>
      <rgbColor rgb="FFFFFF99"/>
      <rgbColor rgb="FF99CCFF"/>
      <rgbColor rgb="FFF4B183"/>
      <rgbColor rgb="FFCC99FF"/>
      <rgbColor rgb="FFFFCC99"/>
      <rgbColor rgb="FF3366FF"/>
      <rgbColor rgb="FF33CCCC"/>
      <rgbColor rgb="FF92D050"/>
      <rgbColor rgb="FFFFCC00"/>
      <rgbColor rgb="FFFF9933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7"/>
  <sheetViews>
    <sheetView tabSelected="1" zoomScaleNormal="100" workbookViewId="0">
      <pane xSplit="2" ySplit="3" topLeftCell="R4" activePane="bottomRight" state="frozen"/>
      <selection pane="topRight" activeCell="R1" sqref="R1"/>
      <selection pane="bottomLeft" activeCell="A4" sqref="A4"/>
      <selection pane="bottomRight" activeCell="I35" sqref="I35"/>
    </sheetView>
  </sheetViews>
  <sheetFormatPr defaultColWidth="8.85546875" defaultRowHeight="15" x14ac:dyDescent="0.25"/>
  <cols>
    <col min="1" max="1" width="5.28515625" style="1" customWidth="1"/>
    <col min="2" max="2" width="20.85546875" style="1" customWidth="1"/>
    <col min="3" max="3" width="19.42578125" style="1" customWidth="1"/>
    <col min="4" max="4" width="15.42578125" style="1" customWidth="1"/>
    <col min="5" max="5" width="13.7109375" style="1" customWidth="1"/>
    <col min="6" max="6" width="12.28515625" style="1" customWidth="1"/>
    <col min="7" max="7" width="10.140625" style="1" customWidth="1"/>
    <col min="8" max="8" width="10.85546875" style="1" customWidth="1"/>
    <col min="9" max="9" width="15.28515625" style="1" customWidth="1"/>
    <col min="10" max="10" width="11.7109375" style="1" customWidth="1"/>
    <col min="11" max="11" width="11.28515625" style="1" customWidth="1"/>
    <col min="12" max="12" width="11.85546875" style="1" bestFit="1" customWidth="1"/>
    <col min="13" max="13" width="13" style="1" customWidth="1"/>
    <col min="14" max="14" width="11.28515625" style="1" customWidth="1"/>
    <col min="15" max="15" width="13.42578125" style="1" customWidth="1"/>
    <col min="16" max="16" width="10.42578125" style="1" customWidth="1"/>
    <col min="17" max="17" width="9.7109375" style="1" customWidth="1"/>
    <col min="18" max="18" width="13.7109375" style="1" customWidth="1"/>
    <col min="19" max="19" width="12.42578125" style="1" customWidth="1"/>
    <col min="20" max="20" width="10.7109375" style="1" customWidth="1"/>
    <col min="21" max="22" width="12.7109375" style="1" customWidth="1"/>
    <col min="23" max="23" width="13.5703125" style="1" customWidth="1"/>
    <col min="24" max="24" width="10.7109375" style="1" customWidth="1"/>
    <col min="25" max="25" width="10.85546875" style="1" customWidth="1"/>
    <col min="26" max="26" width="13.42578125" style="21" customWidth="1"/>
    <col min="27" max="27" width="15.140625" style="20" customWidth="1"/>
    <col min="28" max="1024" width="8.85546875" style="1"/>
  </cols>
  <sheetData>
    <row r="1" spans="1:27" ht="15.75" thickBot="1" x14ac:dyDescent="0.3">
      <c r="C1" s="2" t="s">
        <v>0</v>
      </c>
      <c r="D1" s="30" t="s">
        <v>1</v>
      </c>
      <c r="E1" s="3" t="s">
        <v>2</v>
      </c>
    </row>
    <row r="2" spans="1:27" s="16" customFormat="1" ht="60.75" thickBot="1" x14ac:dyDescent="0.3">
      <c r="A2" s="31" t="s">
        <v>3</v>
      </c>
      <c r="B2" s="32" t="s">
        <v>4</v>
      </c>
      <c r="C2" s="33" t="s">
        <v>5</v>
      </c>
      <c r="D2" s="33" t="s">
        <v>6</v>
      </c>
      <c r="E2" s="33" t="s">
        <v>7</v>
      </c>
      <c r="F2" s="33" t="s">
        <v>67</v>
      </c>
      <c r="G2" s="33" t="s">
        <v>9</v>
      </c>
      <c r="H2" s="33" t="s">
        <v>10</v>
      </c>
      <c r="I2" s="33" t="s">
        <v>11</v>
      </c>
      <c r="J2" s="32" t="s">
        <v>12</v>
      </c>
      <c r="K2" s="32" t="s">
        <v>13</v>
      </c>
      <c r="L2" s="33" t="s">
        <v>14</v>
      </c>
      <c r="M2" s="33" t="s">
        <v>15</v>
      </c>
      <c r="N2" s="32" t="s">
        <v>16</v>
      </c>
      <c r="O2" s="32" t="s">
        <v>17</v>
      </c>
      <c r="P2" s="32" t="s">
        <v>18</v>
      </c>
      <c r="Q2" s="32" t="s">
        <v>19</v>
      </c>
      <c r="R2" s="32" t="s">
        <v>20</v>
      </c>
      <c r="S2" s="33" t="s">
        <v>21</v>
      </c>
      <c r="T2" s="33" t="s">
        <v>58</v>
      </c>
      <c r="U2" s="33" t="s">
        <v>23</v>
      </c>
      <c r="V2" s="33" t="s">
        <v>24</v>
      </c>
      <c r="W2" s="33" t="s">
        <v>25</v>
      </c>
      <c r="X2" s="33" t="s">
        <v>26</v>
      </c>
      <c r="Y2" s="33" t="s">
        <v>27</v>
      </c>
      <c r="Z2" s="34" t="s">
        <v>28</v>
      </c>
      <c r="AA2" s="35" t="s">
        <v>56</v>
      </c>
    </row>
    <row r="3" spans="1:27" x14ac:dyDescent="0.25">
      <c r="A3" s="4"/>
      <c r="B3" s="5" t="s">
        <v>29</v>
      </c>
      <c r="C3" s="17">
        <f t="shared" ref="C3:L3" si="0">SUM(C6:C37)</f>
        <v>14454477</v>
      </c>
      <c r="D3" s="17">
        <f t="shared" si="0"/>
        <v>2503560</v>
      </c>
      <c r="E3" s="17">
        <f t="shared" si="0"/>
        <v>11950917</v>
      </c>
      <c r="F3" s="17">
        <f t="shared" si="0"/>
        <v>191214.67199999999</v>
      </c>
      <c r="G3" s="17">
        <f t="shared" si="0"/>
        <v>144544.76999999999</v>
      </c>
      <c r="H3" s="17">
        <f t="shared" si="0"/>
        <v>118800</v>
      </c>
      <c r="I3" s="17">
        <f t="shared" si="0"/>
        <v>6109251</v>
      </c>
      <c r="J3" s="17">
        <f t="shared" si="0"/>
        <v>1538950</v>
      </c>
      <c r="K3" s="17">
        <f t="shared" si="0"/>
        <v>240164</v>
      </c>
      <c r="L3" s="17">
        <f t="shared" si="0"/>
        <v>1652000</v>
      </c>
      <c r="M3" s="18">
        <v>340500</v>
      </c>
      <c r="N3" s="19">
        <v>40000</v>
      </c>
      <c r="O3" s="19">
        <v>40000</v>
      </c>
      <c r="P3" s="19">
        <v>85000</v>
      </c>
      <c r="Q3" s="19">
        <v>80000</v>
      </c>
      <c r="R3" s="19">
        <v>67500</v>
      </c>
      <c r="S3" s="19">
        <v>53500</v>
      </c>
      <c r="T3" s="17">
        <f>SUM(T6:T37)</f>
        <v>35100</v>
      </c>
      <c r="U3" s="17">
        <f>SUM(U6:U37)</f>
        <v>35900</v>
      </c>
      <c r="V3" s="17">
        <f>SUM(V6:V37)</f>
        <v>162000</v>
      </c>
      <c r="W3" s="17"/>
      <c r="X3" s="17">
        <f>SUM(X6:X37)</f>
        <v>4400</v>
      </c>
      <c r="Y3" s="17">
        <f>SUM(Y6:Y37)</f>
        <v>186000</v>
      </c>
      <c r="Z3" s="17">
        <f>SUM(Z6:Z37)</f>
        <v>2944893.1160000004</v>
      </c>
      <c r="AA3" s="17">
        <f>SUM(AA6:AA37)</f>
        <v>11173824.442</v>
      </c>
    </row>
    <row r="4" spans="1:27" x14ac:dyDescent="0.25">
      <c r="A4" s="6"/>
      <c r="B4" s="7"/>
      <c r="C4" s="6"/>
      <c r="D4" s="6"/>
      <c r="E4" s="6"/>
      <c r="F4" s="8">
        <v>1.6E-2</v>
      </c>
      <c r="G4" s="9">
        <v>0.01</v>
      </c>
      <c r="H4" s="6"/>
      <c r="I4" s="6"/>
      <c r="J4" s="7"/>
      <c r="K4" s="7"/>
      <c r="L4" s="7"/>
      <c r="M4" s="10">
        <v>29</v>
      </c>
      <c r="N4" s="10">
        <v>29</v>
      </c>
      <c r="O4" s="10">
        <v>29</v>
      </c>
      <c r="P4" s="10">
        <v>29</v>
      </c>
      <c r="Q4" s="10">
        <v>29</v>
      </c>
      <c r="R4" s="10">
        <v>29</v>
      </c>
      <c r="S4" s="10">
        <v>29</v>
      </c>
      <c r="T4" s="6"/>
      <c r="U4" s="6"/>
      <c r="V4" s="6"/>
      <c r="W4" s="25">
        <v>29</v>
      </c>
      <c r="X4" s="6"/>
      <c r="Y4" s="6"/>
      <c r="Z4" s="24"/>
    </row>
    <row r="5" spans="1:27" hidden="1" x14ac:dyDescent="0.25">
      <c r="A5" s="6"/>
      <c r="B5" s="7"/>
      <c r="C5" s="6"/>
      <c r="D5" s="6"/>
      <c r="E5" s="6"/>
      <c r="F5" s="8"/>
      <c r="G5" s="9"/>
      <c r="H5" s="6"/>
      <c r="I5" s="6"/>
      <c r="J5" s="7"/>
      <c r="K5" s="7"/>
      <c r="L5" s="7"/>
      <c r="M5" s="10"/>
      <c r="N5" s="10"/>
      <c r="O5" s="10"/>
      <c r="P5" s="10"/>
      <c r="Q5" s="10"/>
      <c r="R5" s="7"/>
      <c r="S5" s="7"/>
      <c r="T5" s="6"/>
      <c r="U5" s="6"/>
      <c r="V5" s="6"/>
      <c r="W5" s="6"/>
      <c r="X5" s="6"/>
      <c r="Y5" s="6"/>
      <c r="Z5" s="23"/>
    </row>
    <row r="6" spans="1:27" x14ac:dyDescent="0.25">
      <c r="A6" s="11">
        <v>1</v>
      </c>
      <c r="B6" s="11" t="s">
        <v>30</v>
      </c>
      <c r="C6" s="29">
        <f t="shared" ref="C6:C37" si="1">D6+E6</f>
        <v>268829</v>
      </c>
      <c r="D6" s="12">
        <v>26500</v>
      </c>
      <c r="E6" s="12">
        <v>242329</v>
      </c>
      <c r="F6" s="29">
        <f t="shared" ref="F6:F34" si="2">E6*$F$4</f>
        <v>3877.2640000000001</v>
      </c>
      <c r="G6" s="29">
        <f t="shared" ref="G6:G34" si="3">C6*$G$4</f>
        <v>2688.29</v>
      </c>
      <c r="H6" s="12">
        <v>4400</v>
      </c>
      <c r="I6" s="12">
        <v>122000</v>
      </c>
      <c r="J6" s="12">
        <v>50000</v>
      </c>
      <c r="K6" s="12">
        <v>10000</v>
      </c>
      <c r="L6" s="12">
        <v>55800</v>
      </c>
      <c r="M6" s="26">
        <v>13100</v>
      </c>
      <c r="N6" s="26">
        <f>ROUND((N$3-SUM(N5:N$5))/(N$4-ROW(N4)+4),)</f>
        <v>1379</v>
      </c>
      <c r="O6" s="26">
        <f>ROUND((O$3-SUM(O5:O$5))/(O$4-ROW(O4)+4),)</f>
        <v>1379</v>
      </c>
      <c r="P6" s="26">
        <f>ROUND((P$3-SUM(P5:P$5))/(P$4-ROW(P4)+4),)</f>
        <v>2931</v>
      </c>
      <c r="Q6" s="26">
        <f>ROUND((Q$3-SUM(Q5:Q$5))/(Q$4-ROW(Q4)+4),)</f>
        <v>2759</v>
      </c>
      <c r="R6" s="26">
        <f>ROUND((R$3-SUM(R5:R$5))/(R$4-ROW(R4)+4),)</f>
        <v>2328</v>
      </c>
      <c r="S6" s="26">
        <f>ROUND((S$3-SUM(S5:S$5))/(S$4-ROW(S4)+4),)</f>
        <v>1845</v>
      </c>
      <c r="T6" s="12">
        <v>1300</v>
      </c>
      <c r="U6" s="12">
        <v>1300</v>
      </c>
      <c r="V6" s="12">
        <v>6000</v>
      </c>
      <c r="W6" s="26">
        <v>1000</v>
      </c>
      <c r="X6" s="12"/>
      <c r="Y6" s="12">
        <v>5000</v>
      </c>
      <c r="Z6" s="22">
        <f>C6-F6-G6-SUM(F6:Y6)</f>
        <v>-26823.108000000007</v>
      </c>
      <c r="AA6" s="20">
        <f>SUM(F6:Y6)</f>
        <v>289086.554</v>
      </c>
    </row>
    <row r="7" spans="1:27" x14ac:dyDescent="0.25">
      <c r="A7" s="11">
        <v>2</v>
      </c>
      <c r="B7" s="11" t="s">
        <v>31</v>
      </c>
      <c r="C7" s="29">
        <f t="shared" si="1"/>
        <v>1031768</v>
      </c>
      <c r="D7" s="12">
        <v>125300</v>
      </c>
      <c r="E7" s="12">
        <v>906468</v>
      </c>
      <c r="F7" s="29">
        <f t="shared" si="2"/>
        <v>14503.488000000001</v>
      </c>
      <c r="G7" s="29">
        <f t="shared" si="3"/>
        <v>10317.68</v>
      </c>
      <c r="H7" s="12">
        <v>4400</v>
      </c>
      <c r="I7" s="12">
        <v>463303</v>
      </c>
      <c r="J7" s="12">
        <v>59500</v>
      </c>
      <c r="K7" s="12">
        <v>12336</v>
      </c>
      <c r="L7" s="12">
        <v>117800</v>
      </c>
      <c r="M7" s="26">
        <v>13100</v>
      </c>
      <c r="N7" s="26">
        <f>ROUND((N$3-SUM(N$5:N6))/(N$4-ROW(N5)+4),)</f>
        <v>1379</v>
      </c>
      <c r="O7" s="26">
        <f>ROUND((O$3-SUM(O$5:O6))/(O$4-ROW(O5)+4),)</f>
        <v>1379</v>
      </c>
      <c r="P7" s="26">
        <f>ROUND((P$3-SUM(P$5:P6))/(P$4-ROW(P5)+4),)</f>
        <v>2931</v>
      </c>
      <c r="Q7" s="26">
        <f>ROUND((Q$3-SUM(Q$5:Q6))/(Q$4-ROW(Q5)+4),)</f>
        <v>2759</v>
      </c>
      <c r="R7" s="26">
        <f>ROUND((R$3-SUM(R$5:R6))/(R$4-ROW(R5)+4),)</f>
        <v>2328</v>
      </c>
      <c r="S7" s="26">
        <f>ROUND((S$3-SUM(S$5:S6))/(S$4-ROW(S5)+4),)</f>
        <v>1845</v>
      </c>
      <c r="T7" s="12">
        <v>1300</v>
      </c>
      <c r="U7" s="12">
        <v>1300</v>
      </c>
      <c r="V7" s="12">
        <v>6000</v>
      </c>
      <c r="W7" s="26">
        <v>1000</v>
      </c>
      <c r="X7" s="12">
        <v>2200</v>
      </c>
      <c r="Y7" s="12">
        <v>17000</v>
      </c>
      <c r="Z7" s="22">
        <f t="shared" ref="Z7:Z37" si="4">C7-F7-G7-SUM(F7:Y7)</f>
        <v>270265.66399999987</v>
      </c>
      <c r="AA7" s="20">
        <f t="shared" ref="AA7:AA36" si="5">SUM(F7:Y7)</f>
        <v>736681.16800000006</v>
      </c>
    </row>
    <row r="8" spans="1:27" x14ac:dyDescent="0.25">
      <c r="A8" s="11">
        <v>3</v>
      </c>
      <c r="B8" s="11" t="s">
        <v>32</v>
      </c>
      <c r="C8" s="29">
        <v>662131</v>
      </c>
      <c r="D8" s="12">
        <v>101200</v>
      </c>
      <c r="E8" s="12">
        <v>560931</v>
      </c>
      <c r="F8" s="29">
        <f t="shared" si="2"/>
        <v>8974.8960000000006</v>
      </c>
      <c r="G8" s="29">
        <f t="shared" si="3"/>
        <v>6621.31</v>
      </c>
      <c r="H8" s="12">
        <v>4400</v>
      </c>
      <c r="I8" s="12">
        <v>278500</v>
      </c>
      <c r="J8" s="12">
        <v>130000</v>
      </c>
      <c r="K8" s="12">
        <v>10000</v>
      </c>
      <c r="L8" s="12">
        <v>57500</v>
      </c>
      <c r="M8" s="26">
        <v>13100</v>
      </c>
      <c r="N8" s="26">
        <f>ROUND((N$3-SUM(N$5:N7))/(N$4-ROW(N6)+4),)</f>
        <v>1379</v>
      </c>
      <c r="O8" s="26">
        <f>ROUND((O$3-SUM(O$5:O7))/(O$4-ROW(O6)+4),)</f>
        <v>1379</v>
      </c>
      <c r="P8" s="26">
        <f>ROUND((P$3-SUM(P$5:P7))/(P$4-ROW(P6)+4),)</f>
        <v>2931</v>
      </c>
      <c r="Q8" s="26">
        <f>ROUND((Q$3-SUM(Q$5:Q7))/(Q$4-ROW(Q6)+4),)</f>
        <v>2759</v>
      </c>
      <c r="R8" s="26">
        <f>ROUND((R$3-SUM(R$5:R7))/(R$4-ROW(R6)+4),)</f>
        <v>2328</v>
      </c>
      <c r="S8" s="26">
        <f>ROUND((S$3-SUM(S$5:S7))/(S$4-ROW(S6)+4),)</f>
        <v>1845</v>
      </c>
      <c r="T8" s="12">
        <v>1300</v>
      </c>
      <c r="U8" s="12">
        <v>1500</v>
      </c>
      <c r="V8" s="12">
        <v>6000</v>
      </c>
      <c r="W8" s="26">
        <v>1000</v>
      </c>
      <c r="X8" s="12"/>
      <c r="Y8" s="12">
        <v>10000</v>
      </c>
      <c r="Z8" s="22">
        <f t="shared" si="4"/>
        <v>105017.58799999999</v>
      </c>
      <c r="AA8" s="20">
        <f t="shared" si="5"/>
        <v>541517.20600000001</v>
      </c>
    </row>
    <row r="9" spans="1:27" x14ac:dyDescent="0.25">
      <c r="A9" s="11">
        <v>4</v>
      </c>
      <c r="B9" s="11" t="s">
        <v>33</v>
      </c>
      <c r="C9" s="29">
        <f t="shared" si="1"/>
        <v>523136</v>
      </c>
      <c r="D9" s="12">
        <v>87000</v>
      </c>
      <c r="E9" s="12">
        <v>436136</v>
      </c>
      <c r="F9" s="29">
        <f t="shared" si="2"/>
        <v>6978.1760000000004</v>
      </c>
      <c r="G9" s="29">
        <f t="shared" si="3"/>
        <v>5231.3599999999997</v>
      </c>
      <c r="H9" s="12">
        <v>4400</v>
      </c>
      <c r="I9" s="12">
        <v>202800</v>
      </c>
      <c r="J9" s="12">
        <v>60650</v>
      </c>
      <c r="K9" s="12">
        <v>14780</v>
      </c>
      <c r="L9" s="12">
        <v>55800</v>
      </c>
      <c r="M9" s="26">
        <v>13100</v>
      </c>
      <c r="N9" s="26">
        <f>ROUND((N$3-SUM(N$5:N8))/(N$4-ROW(N7)+4),)</f>
        <v>1379</v>
      </c>
      <c r="O9" s="26">
        <f>ROUND((O$3-SUM(O$5:O8))/(O$4-ROW(O7)+4),)</f>
        <v>1379</v>
      </c>
      <c r="P9" s="26">
        <f>ROUND((P$3-SUM(P$5:P8))/(P$4-ROW(P7)+4),)</f>
        <v>2931</v>
      </c>
      <c r="Q9" s="26">
        <f>ROUND((Q$3-SUM(Q$5:Q8))/(Q$4-ROW(Q7)+4),)</f>
        <v>2759</v>
      </c>
      <c r="R9" s="26">
        <f>ROUND((R$3-SUM(R$5:R8))/(R$4-ROW(R7)+4),)</f>
        <v>2328</v>
      </c>
      <c r="S9" s="26">
        <f>ROUND((S$3-SUM(S$5:S8))/(S$4-ROW(S7)+4),)</f>
        <v>1845</v>
      </c>
      <c r="T9" s="12">
        <v>1300</v>
      </c>
      <c r="U9" s="12">
        <v>1300</v>
      </c>
      <c r="V9" s="12">
        <v>6000</v>
      </c>
      <c r="W9" s="26">
        <v>1000</v>
      </c>
      <c r="X9" s="12"/>
      <c r="Y9" s="12">
        <v>7000</v>
      </c>
      <c r="Z9" s="22">
        <f t="shared" si="4"/>
        <v>117965.92800000007</v>
      </c>
      <c r="AA9" s="20">
        <f t="shared" si="5"/>
        <v>392960.53599999996</v>
      </c>
    </row>
    <row r="10" spans="1:27" x14ac:dyDescent="0.25">
      <c r="A10" s="11">
        <v>5</v>
      </c>
      <c r="B10" s="11" t="s">
        <v>61</v>
      </c>
      <c r="C10" s="29">
        <f t="shared" si="1"/>
        <v>494348</v>
      </c>
      <c r="D10" s="12">
        <v>94318</v>
      </c>
      <c r="E10" s="12">
        <v>400030</v>
      </c>
      <c r="F10" s="29">
        <f t="shared" si="2"/>
        <v>6400.4800000000005</v>
      </c>
      <c r="G10" s="29">
        <f t="shared" si="3"/>
        <v>4943.4800000000005</v>
      </c>
      <c r="H10" s="12">
        <v>4400</v>
      </c>
      <c r="I10" s="12">
        <v>205000</v>
      </c>
      <c r="J10" s="12">
        <v>71000</v>
      </c>
      <c r="K10" s="12">
        <v>10000</v>
      </c>
      <c r="L10" s="12">
        <v>55800</v>
      </c>
      <c r="M10" s="26">
        <v>13100</v>
      </c>
      <c r="N10" s="26">
        <f>ROUND((N$3-SUM(N$5:N9))/(N$4-ROW(N8)+4),)</f>
        <v>1379</v>
      </c>
      <c r="O10" s="26">
        <f>ROUND((O$3-SUM(O$5:O9))/(O$4-ROW(O8)+4),)</f>
        <v>1379</v>
      </c>
      <c r="P10" s="26">
        <f>ROUND((P$3-SUM(P$5:P9))/(P$4-ROW(P8)+4),)</f>
        <v>2931</v>
      </c>
      <c r="Q10" s="26">
        <f>ROUND((Q$3-SUM(Q$5:Q9))/(Q$4-ROW(Q8)+4),)</f>
        <v>2759</v>
      </c>
      <c r="R10" s="26">
        <f>ROUND((R$3-SUM(R$5:R9))/(R$4-ROW(R8)+4),)</f>
        <v>2328</v>
      </c>
      <c r="S10" s="26">
        <f>ROUND((S$3-SUM(S$5:S9))/(S$4-ROW(S8)+4),)</f>
        <v>1845</v>
      </c>
      <c r="T10" s="12">
        <v>1300</v>
      </c>
      <c r="U10" s="12">
        <v>1500</v>
      </c>
      <c r="V10" s="12">
        <v>6000</v>
      </c>
      <c r="W10" s="26">
        <v>1000</v>
      </c>
      <c r="X10" s="12"/>
      <c r="Y10" s="12">
        <v>0</v>
      </c>
      <c r="Z10" s="22">
        <f t="shared" si="4"/>
        <v>89939.080000000075</v>
      </c>
      <c r="AA10" s="20">
        <f t="shared" si="5"/>
        <v>393064.95999999996</v>
      </c>
    </row>
    <row r="11" spans="1:27" x14ac:dyDescent="0.25">
      <c r="A11" s="11">
        <v>6</v>
      </c>
      <c r="B11" s="11" t="s">
        <v>34</v>
      </c>
      <c r="C11" s="29">
        <f t="shared" si="1"/>
        <v>424617</v>
      </c>
      <c r="D11" s="12">
        <v>55200</v>
      </c>
      <c r="E11" s="12">
        <v>369417</v>
      </c>
      <c r="F11" s="29">
        <f t="shared" si="2"/>
        <v>5910.6720000000005</v>
      </c>
      <c r="G11" s="29">
        <f t="shared" si="3"/>
        <v>4246.17</v>
      </c>
      <c r="H11" s="12">
        <v>4400</v>
      </c>
      <c r="I11" s="12">
        <v>204200</v>
      </c>
      <c r="J11" s="12">
        <v>0</v>
      </c>
      <c r="K11" s="12">
        <v>5000</v>
      </c>
      <c r="L11" s="12">
        <v>58000</v>
      </c>
      <c r="M11" s="26">
        <v>13100</v>
      </c>
      <c r="N11" s="26">
        <f>ROUND((N$3-SUM(N$5:N10))/(N$4-ROW(N9)+4),)</f>
        <v>1379</v>
      </c>
      <c r="O11" s="26">
        <f>ROUND((O$3-SUM(O$5:O10))/(O$4-ROW(O9)+4),)</f>
        <v>1379</v>
      </c>
      <c r="P11" s="26">
        <f>ROUND((P$3-SUM(P$5:P10))/(P$4-ROW(P9)+4),)</f>
        <v>2931</v>
      </c>
      <c r="Q11" s="26">
        <f>ROUND((Q$3-SUM(Q$5:Q10))/(Q$4-ROW(Q9)+4),)</f>
        <v>2759</v>
      </c>
      <c r="R11" s="26">
        <f>ROUND((R$3-SUM(R$5:R10))/(R$4-ROW(R9)+4),)</f>
        <v>2328</v>
      </c>
      <c r="S11" s="26">
        <f>ROUND((S$3-SUM(S$5:S10))/(S$4-ROW(S9)+4),)</f>
        <v>1845</v>
      </c>
      <c r="T11" s="12">
        <v>1300</v>
      </c>
      <c r="U11" s="12">
        <v>1500</v>
      </c>
      <c r="V11" s="12">
        <v>6000</v>
      </c>
      <c r="W11" s="26">
        <v>1000</v>
      </c>
      <c r="X11" s="12"/>
      <c r="Y11" s="12">
        <v>5000</v>
      </c>
      <c r="Z11" s="22">
        <f t="shared" si="4"/>
        <v>92182.315999999992</v>
      </c>
      <c r="AA11" s="20">
        <f t="shared" si="5"/>
        <v>322277.842</v>
      </c>
    </row>
    <row r="12" spans="1:27" x14ac:dyDescent="0.25">
      <c r="A12" s="11">
        <v>7</v>
      </c>
      <c r="B12" s="11" t="s">
        <v>35</v>
      </c>
      <c r="C12" s="29">
        <f t="shared" si="1"/>
        <v>571031</v>
      </c>
      <c r="D12" s="12">
        <v>125500</v>
      </c>
      <c r="E12" s="12">
        <v>445531</v>
      </c>
      <c r="F12" s="29">
        <f t="shared" si="2"/>
        <v>7128.4960000000001</v>
      </c>
      <c r="G12" s="29">
        <f t="shared" si="3"/>
        <v>5710.31</v>
      </c>
      <c r="H12" s="12">
        <v>4400</v>
      </c>
      <c r="I12" s="12">
        <v>229338</v>
      </c>
      <c r="J12" s="12">
        <v>52000</v>
      </c>
      <c r="K12" s="12">
        <v>0</v>
      </c>
      <c r="L12" s="12">
        <v>55800</v>
      </c>
      <c r="M12" s="26">
        <v>13100</v>
      </c>
      <c r="N12" s="26">
        <f>ROUND((N$3-SUM(N$5:N11))/(N$4-ROW(N10)+4),)</f>
        <v>1379</v>
      </c>
      <c r="O12" s="26">
        <f>ROUND((O$3-SUM(O$5:O11))/(O$4-ROW(O10)+4),)</f>
        <v>1379</v>
      </c>
      <c r="P12" s="26">
        <f>ROUND((P$3-SUM(P$5:P11))/(P$4-ROW(P10)+4),)</f>
        <v>2931</v>
      </c>
      <c r="Q12" s="26">
        <f>ROUND((Q$3-SUM(Q$5:Q11))/(Q$4-ROW(Q10)+4),)</f>
        <v>2759</v>
      </c>
      <c r="R12" s="26">
        <f>ROUND((R$3-SUM(R$5:R11))/(R$4-ROW(R10)+4),)</f>
        <v>2327</v>
      </c>
      <c r="S12" s="26">
        <f>ROUND((S$3-SUM(S$5:S11))/(S$4-ROW(S10)+4),)</f>
        <v>1845</v>
      </c>
      <c r="T12" s="12">
        <v>1300</v>
      </c>
      <c r="U12" s="12">
        <v>1300</v>
      </c>
      <c r="V12" s="12">
        <v>6000</v>
      </c>
      <c r="W12" s="26">
        <v>1000</v>
      </c>
      <c r="X12" s="12"/>
      <c r="Y12" s="12">
        <v>5000</v>
      </c>
      <c r="Z12" s="22">
        <f t="shared" si="4"/>
        <v>163495.38799999992</v>
      </c>
      <c r="AA12" s="20">
        <f t="shared" si="5"/>
        <v>394696.80599999998</v>
      </c>
    </row>
    <row r="13" spans="1:27" x14ac:dyDescent="0.25">
      <c r="A13" s="11">
        <v>8</v>
      </c>
      <c r="B13" s="11" t="s">
        <v>36</v>
      </c>
      <c r="C13" s="29">
        <f t="shared" si="1"/>
        <v>399588</v>
      </c>
      <c r="D13" s="12">
        <v>76500</v>
      </c>
      <c r="E13" s="12">
        <v>323088</v>
      </c>
      <c r="F13" s="29">
        <f t="shared" si="2"/>
        <v>5169.4080000000004</v>
      </c>
      <c r="G13" s="29">
        <f t="shared" si="3"/>
        <v>3995.88</v>
      </c>
      <c r="H13" s="12">
        <v>4400</v>
      </c>
      <c r="I13" s="12">
        <v>159403</v>
      </c>
      <c r="J13" s="12">
        <v>25000</v>
      </c>
      <c r="K13" s="12">
        <v>7370</v>
      </c>
      <c r="L13" s="12">
        <v>55800</v>
      </c>
      <c r="M13" s="26">
        <v>13100</v>
      </c>
      <c r="N13" s="26">
        <f>ROUND((N$3-SUM(N$5:N12))/(N$4-ROW(N11)+4),)</f>
        <v>1379</v>
      </c>
      <c r="O13" s="26">
        <f>ROUND((O$3-SUM(O$5:O12))/(O$4-ROW(O11)+4),)</f>
        <v>1379</v>
      </c>
      <c r="P13" s="26">
        <f>ROUND((P$3-SUM(P$5:P12))/(P$4-ROW(P11)+4),)</f>
        <v>2931</v>
      </c>
      <c r="Q13" s="26">
        <f>ROUND((Q$3-SUM(Q$5:Q12))/(Q$4-ROW(Q11)+4),)</f>
        <v>2759</v>
      </c>
      <c r="R13" s="26">
        <f>ROUND((R$3-SUM(R$5:R12))/(R$4-ROW(R11)+4),)</f>
        <v>2328</v>
      </c>
      <c r="S13" s="26">
        <f>ROUND((S$3-SUM(S$5:S12))/(S$4-ROW(S11)+4),)</f>
        <v>1845</v>
      </c>
      <c r="T13" s="12">
        <v>1300</v>
      </c>
      <c r="U13" s="12">
        <v>1300</v>
      </c>
      <c r="V13" s="12">
        <v>6000</v>
      </c>
      <c r="W13" s="26">
        <v>1000</v>
      </c>
      <c r="X13" s="12"/>
      <c r="Y13" s="12">
        <v>9000</v>
      </c>
      <c r="Z13" s="22">
        <f t="shared" si="4"/>
        <v>84963.423999999999</v>
      </c>
      <c r="AA13" s="20">
        <f t="shared" si="5"/>
        <v>305459.288</v>
      </c>
    </row>
    <row r="14" spans="1:27" x14ac:dyDescent="0.25">
      <c r="A14" s="11">
        <v>9</v>
      </c>
      <c r="B14" s="11" t="s">
        <v>66</v>
      </c>
      <c r="C14" s="29">
        <f t="shared" si="1"/>
        <v>484248</v>
      </c>
      <c r="D14" s="12">
        <v>78500</v>
      </c>
      <c r="E14" s="12">
        <v>405748</v>
      </c>
      <c r="F14" s="29">
        <f t="shared" si="2"/>
        <v>6491.9679999999998</v>
      </c>
      <c r="G14" s="29">
        <f t="shared" si="3"/>
        <v>4842.4800000000005</v>
      </c>
      <c r="H14" s="12">
        <v>4400</v>
      </c>
      <c r="I14" s="12">
        <v>199999</v>
      </c>
      <c r="J14" s="12">
        <v>21000</v>
      </c>
      <c r="K14" s="12">
        <v>2310</v>
      </c>
      <c r="L14" s="12">
        <v>55800</v>
      </c>
      <c r="M14" s="26">
        <v>13100</v>
      </c>
      <c r="N14" s="26">
        <f>ROUND((N$3-SUM(N$5:N13))/(N$4-ROW(N12)+4),)</f>
        <v>1379</v>
      </c>
      <c r="O14" s="26">
        <f>ROUND((O$3-SUM(O$5:O13))/(O$4-ROW(O12)+4),)</f>
        <v>1379</v>
      </c>
      <c r="P14" s="26">
        <f>ROUND((P$3-SUM(P$5:P13))/(P$4-ROW(P12)+4),)</f>
        <v>2931</v>
      </c>
      <c r="Q14" s="26">
        <f>ROUND((Q$3-SUM(Q$5:Q13))/(Q$4-ROW(Q12)+4),)</f>
        <v>2758</v>
      </c>
      <c r="R14" s="26">
        <f>ROUND((R$3-SUM(R$5:R13))/(R$4-ROW(R12)+4),)</f>
        <v>2327</v>
      </c>
      <c r="S14" s="26">
        <f>ROUND((S$3-SUM(S$5:S13))/(S$4-ROW(S12)+4),)</f>
        <v>1845</v>
      </c>
      <c r="T14" s="12">
        <v>1300</v>
      </c>
      <c r="U14" s="12">
        <v>1300</v>
      </c>
      <c r="V14" s="12">
        <v>6000</v>
      </c>
      <c r="W14" s="26">
        <v>1000</v>
      </c>
      <c r="X14" s="12"/>
      <c r="Y14" s="12">
        <v>10000</v>
      </c>
      <c r="Z14" s="22">
        <f t="shared" si="4"/>
        <v>132751.10400000005</v>
      </c>
      <c r="AA14" s="20">
        <f t="shared" si="5"/>
        <v>340162.44799999997</v>
      </c>
    </row>
    <row r="15" spans="1:27" x14ac:dyDescent="0.25">
      <c r="A15" s="11">
        <v>10</v>
      </c>
      <c r="B15" s="11" t="s">
        <v>37</v>
      </c>
      <c r="C15" s="29"/>
      <c r="D15" s="12"/>
      <c r="E15" s="12"/>
      <c r="F15" s="29"/>
      <c r="G15" s="29"/>
      <c r="H15" s="12"/>
      <c r="I15" s="12"/>
      <c r="J15" s="12"/>
      <c r="K15" s="12"/>
      <c r="L15" s="12"/>
      <c r="M15" s="26"/>
      <c r="N15" s="26">
        <f>ROUND((N$3-SUM(N$5:N14))/(N$4-ROW(N13)+4),)</f>
        <v>1379</v>
      </c>
      <c r="O15" s="26">
        <f>ROUND((O$3-SUM(O$5:O14))/(O$4-ROW(O13)+4),)</f>
        <v>1379</v>
      </c>
      <c r="P15" s="26">
        <f>ROUND((P$3-SUM(P$5:P14))/(P$4-ROW(P13)+4),)</f>
        <v>2931</v>
      </c>
      <c r="Q15" s="26">
        <f>ROUND((Q$3-SUM(Q$5:Q14))/(Q$4-ROW(Q13)+4),)</f>
        <v>2759</v>
      </c>
      <c r="R15" s="26">
        <f>ROUND((R$3-SUM(R$5:R14))/(R$4-ROW(R13)+4),)</f>
        <v>2328</v>
      </c>
      <c r="S15" s="26">
        <f>ROUND((S$3-SUM(S$5:S14))/(S$4-ROW(S13)+4),)</f>
        <v>1845</v>
      </c>
      <c r="T15" s="12"/>
      <c r="U15" s="12"/>
      <c r="V15" s="12"/>
      <c r="W15" s="26">
        <v>0</v>
      </c>
      <c r="X15" s="12"/>
      <c r="Y15" s="12">
        <v>0</v>
      </c>
      <c r="Z15" s="22">
        <f>C15-F15-G15-SUM(F15:Y15)</f>
        <v>-12621</v>
      </c>
      <c r="AA15" s="20">
        <v>12621</v>
      </c>
    </row>
    <row r="16" spans="1:27" x14ac:dyDescent="0.25">
      <c r="A16" s="11">
        <v>11</v>
      </c>
      <c r="B16" s="11" t="s">
        <v>38</v>
      </c>
      <c r="C16" s="29">
        <f t="shared" si="1"/>
        <v>323490</v>
      </c>
      <c r="D16" s="12">
        <v>70000</v>
      </c>
      <c r="E16" s="12">
        <v>253490</v>
      </c>
      <c r="F16" s="29">
        <f t="shared" si="2"/>
        <v>4055.84</v>
      </c>
      <c r="G16" s="29">
        <f t="shared" si="3"/>
        <v>3234.9</v>
      </c>
      <c r="H16" s="12">
        <v>4400</v>
      </c>
      <c r="I16" s="12">
        <v>132500</v>
      </c>
      <c r="J16" s="12">
        <v>70000</v>
      </c>
      <c r="K16" s="12">
        <v>18525</v>
      </c>
      <c r="L16" s="12">
        <v>58900</v>
      </c>
      <c r="M16" s="26">
        <v>13100</v>
      </c>
      <c r="N16" s="26">
        <f>ROUND((N$3-SUM(N$5:N15))/(N$4-ROW(N14)+4),)</f>
        <v>1379</v>
      </c>
      <c r="O16" s="26">
        <f>ROUND((O$3-SUM(O$5:O15))/(O$4-ROW(O14)+4),)</f>
        <v>1379</v>
      </c>
      <c r="P16" s="26">
        <f>ROUND((P$3-SUM(P$5:P15))/(P$4-ROW(P14)+4),)</f>
        <v>2931</v>
      </c>
      <c r="Q16" s="26">
        <f>ROUND((Q$3-SUM(Q$5:Q15))/(Q$4-ROW(Q14)+4),)</f>
        <v>2758</v>
      </c>
      <c r="R16" s="26">
        <f>ROUND((R$3-SUM(R$5:R15))/(R$4-ROW(R14)+4),)</f>
        <v>2327</v>
      </c>
      <c r="S16" s="26">
        <f>ROUND((S$3-SUM(S$5:S15))/(S$4-ROW(S14)+4),)</f>
        <v>1845</v>
      </c>
      <c r="T16" s="12">
        <v>1300</v>
      </c>
      <c r="U16" s="12">
        <v>1300</v>
      </c>
      <c r="V16" s="12">
        <v>6000</v>
      </c>
      <c r="W16" s="26">
        <v>1000</v>
      </c>
      <c r="X16" s="12"/>
      <c r="Y16" s="12">
        <v>2000</v>
      </c>
      <c r="Z16" s="22">
        <f t="shared" si="4"/>
        <v>-12735.48000000004</v>
      </c>
      <c r="AA16" s="20">
        <f t="shared" si="5"/>
        <v>328934.74</v>
      </c>
    </row>
    <row r="17" spans="1:27" x14ac:dyDescent="0.25">
      <c r="A17" s="11">
        <v>12</v>
      </c>
      <c r="B17" s="11" t="s">
        <v>39</v>
      </c>
      <c r="C17" s="29">
        <f t="shared" si="1"/>
        <v>416854</v>
      </c>
      <c r="D17" s="12">
        <v>77234</v>
      </c>
      <c r="E17" s="12">
        <v>339620</v>
      </c>
      <c r="F17" s="29">
        <f t="shared" si="2"/>
        <v>5433.92</v>
      </c>
      <c r="G17" s="29">
        <f t="shared" si="3"/>
        <v>4168.54</v>
      </c>
      <c r="H17" s="12">
        <v>4400</v>
      </c>
      <c r="I17" s="12">
        <v>175100</v>
      </c>
      <c r="J17" s="12">
        <v>31300</v>
      </c>
      <c r="K17" s="12">
        <v>12548</v>
      </c>
      <c r="L17" s="12">
        <v>58900</v>
      </c>
      <c r="M17" s="26">
        <v>13100</v>
      </c>
      <c r="N17" s="26">
        <f>ROUND((N$3-SUM(N$5:N16))/(N$4-ROW(N15)+4),)</f>
        <v>1380</v>
      </c>
      <c r="O17" s="26">
        <f>ROUND((O$3-SUM(O$5:O16))/(O$4-ROW(O15)+4),)</f>
        <v>1380</v>
      </c>
      <c r="P17" s="26">
        <f>ROUND((P$3-SUM(P$5:P16))/(P$4-ROW(P15)+4),)</f>
        <v>2931</v>
      </c>
      <c r="Q17" s="26">
        <f>ROUND((Q$3-SUM(Q$5:Q16))/(Q$4-ROW(Q15)+4),)</f>
        <v>2759</v>
      </c>
      <c r="R17" s="26">
        <f>ROUND((R$3-SUM(R$5:R16))/(R$4-ROW(R15)+4),)</f>
        <v>2328</v>
      </c>
      <c r="S17" s="26">
        <f>ROUND((S$3-SUM(S$5:S16))/(S$4-ROW(S15)+4),)</f>
        <v>1845</v>
      </c>
      <c r="T17" s="12">
        <v>1300</v>
      </c>
      <c r="U17" s="12">
        <v>1300</v>
      </c>
      <c r="V17" s="12">
        <v>6000</v>
      </c>
      <c r="W17" s="26">
        <v>1000</v>
      </c>
      <c r="X17" s="12"/>
      <c r="Y17" s="12">
        <v>5000</v>
      </c>
      <c r="Z17" s="22">
        <f t="shared" si="4"/>
        <v>75078.080000000075</v>
      </c>
      <c r="AA17" s="20">
        <f t="shared" si="5"/>
        <v>332173.45999999996</v>
      </c>
    </row>
    <row r="18" spans="1:27" x14ac:dyDescent="0.25">
      <c r="A18" s="11">
        <v>13</v>
      </c>
      <c r="B18" s="11" t="s">
        <v>40</v>
      </c>
      <c r="C18" s="29">
        <f t="shared" si="1"/>
        <v>510226</v>
      </c>
      <c r="D18" s="12">
        <v>86500</v>
      </c>
      <c r="E18" s="12">
        <v>423726</v>
      </c>
      <c r="F18" s="29">
        <f t="shared" si="2"/>
        <v>6779.616</v>
      </c>
      <c r="G18" s="29">
        <f t="shared" si="3"/>
        <v>5102.26</v>
      </c>
      <c r="H18" s="12">
        <v>4400</v>
      </c>
      <c r="I18" s="12">
        <v>215400</v>
      </c>
      <c r="J18" s="12">
        <v>30000</v>
      </c>
      <c r="K18" s="12">
        <v>5113</v>
      </c>
      <c r="L18" s="12">
        <v>55800</v>
      </c>
      <c r="M18" s="26">
        <v>13100</v>
      </c>
      <c r="N18" s="26">
        <f>ROUND((N$3-SUM(N$5:N17))/(N$4-ROW(N16)+4),)</f>
        <v>1379</v>
      </c>
      <c r="O18" s="26">
        <f>ROUND((O$3-SUM(O$5:O17))/(O$4-ROW(O16)+4),)</f>
        <v>1379</v>
      </c>
      <c r="P18" s="26">
        <f>ROUND((P$3-SUM(P$5:P17))/(P$4-ROW(P16)+4),)</f>
        <v>2931</v>
      </c>
      <c r="Q18" s="26">
        <f>ROUND((Q$3-SUM(Q$5:Q17))/(Q$4-ROW(Q16)+4),)</f>
        <v>2758</v>
      </c>
      <c r="R18" s="26">
        <f>ROUND((R$3-SUM(R$5:R17))/(R$4-ROW(R16)+4),)</f>
        <v>2327</v>
      </c>
      <c r="S18" s="26">
        <f>ROUND((S$3-SUM(S$5:S17))/(S$4-ROW(S16)+4),)</f>
        <v>1845</v>
      </c>
      <c r="T18" s="12">
        <v>1300</v>
      </c>
      <c r="U18" s="12">
        <v>1300</v>
      </c>
      <c r="V18" s="12">
        <v>6000</v>
      </c>
      <c r="W18" s="26">
        <v>12000</v>
      </c>
      <c r="X18" s="12"/>
      <c r="Y18" s="12">
        <v>10000</v>
      </c>
      <c r="Z18" s="22">
        <f t="shared" si="4"/>
        <v>119430.24800000002</v>
      </c>
      <c r="AA18" s="20">
        <f t="shared" si="5"/>
        <v>378913.87599999999</v>
      </c>
    </row>
    <row r="19" spans="1:27" x14ac:dyDescent="0.25">
      <c r="A19" s="11">
        <v>14</v>
      </c>
      <c r="B19" s="11" t="s">
        <v>65</v>
      </c>
      <c r="C19" s="29"/>
      <c r="D19" s="12"/>
      <c r="E19" s="12"/>
      <c r="F19" s="29"/>
      <c r="G19" s="29"/>
      <c r="H19" s="12"/>
      <c r="I19" s="12"/>
      <c r="J19" s="12"/>
      <c r="K19" s="12"/>
      <c r="L19" s="12"/>
      <c r="M19" s="26"/>
      <c r="N19" s="26">
        <f>ROUND((N$3-SUM(N$5:N18))/(N$4-ROW(N17)+4),)</f>
        <v>1380</v>
      </c>
      <c r="O19" s="26">
        <f>ROUND((O$3-SUM(O$5:O18))/(O$4-ROW(O17)+4),)</f>
        <v>1380</v>
      </c>
      <c r="P19" s="26">
        <f>ROUND((P$3-SUM(P$5:P18))/(P$4-ROW(P17)+4),)</f>
        <v>2931</v>
      </c>
      <c r="Q19" s="26">
        <f>ROUND((Q$3-SUM(Q$5:Q18))/(Q$4-ROW(Q17)+4),)</f>
        <v>2759</v>
      </c>
      <c r="R19" s="26">
        <f>ROUND((R$3-SUM(R$5:R18))/(R$4-ROW(R17)+4),)</f>
        <v>2328</v>
      </c>
      <c r="S19" s="26">
        <f>ROUND((S$3-SUM(S$5:S18))/(S$4-ROW(S17)+4),)</f>
        <v>1845</v>
      </c>
      <c r="T19" s="12"/>
      <c r="U19" s="12"/>
      <c r="V19" s="12"/>
      <c r="W19" s="26">
        <v>0</v>
      </c>
      <c r="X19" s="12"/>
      <c r="Y19" s="12">
        <v>0</v>
      </c>
      <c r="Z19" s="22">
        <f t="shared" si="4"/>
        <v>-12623</v>
      </c>
      <c r="AA19" s="20">
        <f t="shared" si="5"/>
        <v>12623</v>
      </c>
    </row>
    <row r="20" spans="1:27" x14ac:dyDescent="0.25">
      <c r="A20" s="11">
        <v>15</v>
      </c>
      <c r="B20" s="11" t="s">
        <v>62</v>
      </c>
      <c r="C20" s="29">
        <f t="shared" si="1"/>
        <v>1150296</v>
      </c>
      <c r="D20" s="12">
        <v>284000</v>
      </c>
      <c r="E20" s="12">
        <v>866296</v>
      </c>
      <c r="F20" s="29">
        <f t="shared" si="2"/>
        <v>13860.736000000001</v>
      </c>
      <c r="G20" s="29">
        <f t="shared" si="3"/>
        <v>11502.960000000001</v>
      </c>
      <c r="H20" s="12">
        <v>4400</v>
      </c>
      <c r="I20" s="12">
        <v>485628</v>
      </c>
      <c r="J20" s="12">
        <v>120000</v>
      </c>
      <c r="K20" s="12">
        <v>10000</v>
      </c>
      <c r="L20" s="12">
        <v>128400</v>
      </c>
      <c r="M20" s="26">
        <v>13100</v>
      </c>
      <c r="N20" s="26">
        <f>ROUND((N$3-SUM(N$5:N19))/(N$4-ROW(N18)+4),)</f>
        <v>1379</v>
      </c>
      <c r="O20" s="26">
        <f>ROUND((O$3-SUM(O$5:O19))/(O$4-ROW(O18)+4),)</f>
        <v>1379</v>
      </c>
      <c r="P20" s="26">
        <f>ROUND((P$3-SUM(P$5:P19))/(P$4-ROW(P18)+4),)</f>
        <v>2931</v>
      </c>
      <c r="Q20" s="26">
        <f>ROUND((Q$3-SUM(Q$5:Q19))/(Q$4-ROW(Q18)+4),)</f>
        <v>2758</v>
      </c>
      <c r="R20" s="26">
        <f>ROUND((R$3-SUM(R$5:R19))/(R$4-ROW(R18)+4),)</f>
        <v>2327</v>
      </c>
      <c r="S20" s="26">
        <f>ROUND((S$3-SUM(S$5:S19))/(S$4-ROW(S18)+4),)</f>
        <v>1845</v>
      </c>
      <c r="T20" s="12">
        <v>1300</v>
      </c>
      <c r="U20" s="12">
        <v>1300</v>
      </c>
      <c r="V20" s="12">
        <v>6000</v>
      </c>
      <c r="W20" s="26">
        <v>1000</v>
      </c>
      <c r="X20" s="12">
        <v>2200</v>
      </c>
      <c r="Y20" s="12">
        <v>15000</v>
      </c>
      <c r="Z20" s="22">
        <f t="shared" si="4"/>
        <v>298621.60800000001</v>
      </c>
      <c r="AA20" s="20">
        <f t="shared" si="5"/>
        <v>826310.696</v>
      </c>
    </row>
    <row r="21" spans="1:27" x14ac:dyDescent="0.25">
      <c r="A21" s="11">
        <v>16</v>
      </c>
      <c r="B21" s="11" t="s">
        <v>41</v>
      </c>
      <c r="C21" s="29">
        <f>D21+E21</f>
        <v>709745</v>
      </c>
      <c r="D21" s="12">
        <v>139680</v>
      </c>
      <c r="E21" s="12">
        <v>570065</v>
      </c>
      <c r="F21" s="29">
        <f t="shared" si="2"/>
        <v>9121.0400000000009</v>
      </c>
      <c r="G21" s="29">
        <f t="shared" si="3"/>
        <v>7097.45</v>
      </c>
      <c r="H21" s="12">
        <v>4400</v>
      </c>
      <c r="I21" s="12">
        <v>309862</v>
      </c>
      <c r="J21" s="12">
        <v>68500</v>
      </c>
      <c r="K21" s="12">
        <v>14570</v>
      </c>
      <c r="L21" s="12">
        <v>60200</v>
      </c>
      <c r="M21" s="26">
        <v>13100</v>
      </c>
      <c r="N21" s="26">
        <f>ROUND((N$3-SUM(N$5:N20))/(N$4-ROW(N19)+4),)</f>
        <v>1380</v>
      </c>
      <c r="O21" s="26">
        <f>ROUND((O$3-SUM(O$5:O20))/(O$4-ROW(O19)+4),)</f>
        <v>1380</v>
      </c>
      <c r="P21" s="26">
        <f>ROUND((P$3-SUM(P$5:P20))/(P$4-ROW(P19)+4),)</f>
        <v>2931</v>
      </c>
      <c r="Q21" s="26">
        <f>ROUND((Q$3-SUM(Q$5:Q20))/(Q$4-ROW(Q19)+4),)</f>
        <v>2759</v>
      </c>
      <c r="R21" s="26">
        <f>ROUND((R$3-SUM(R$5:R20))/(R$4-ROW(R19)+4),)</f>
        <v>2328</v>
      </c>
      <c r="S21" s="26">
        <f>ROUND((S$3-SUM(S$5:S20))/(S$4-ROW(S19)+4),)</f>
        <v>1845</v>
      </c>
      <c r="T21" s="12">
        <v>1300</v>
      </c>
      <c r="U21" s="12">
        <v>1300</v>
      </c>
      <c r="V21" s="12">
        <v>6000</v>
      </c>
      <c r="W21" s="26">
        <v>1000</v>
      </c>
      <c r="X21" s="12"/>
      <c r="Y21" s="12">
        <v>5000</v>
      </c>
      <c r="Z21" s="22">
        <f t="shared" si="4"/>
        <v>179453.02000000002</v>
      </c>
      <c r="AA21" s="20">
        <f t="shared" si="5"/>
        <v>514073.49</v>
      </c>
    </row>
    <row r="22" spans="1:27" x14ac:dyDescent="0.25">
      <c r="A22" s="11">
        <v>17</v>
      </c>
      <c r="B22" s="11" t="s">
        <v>63</v>
      </c>
      <c r="C22" s="29">
        <f t="shared" si="1"/>
        <v>730320</v>
      </c>
      <c r="D22" s="12">
        <v>185000</v>
      </c>
      <c r="E22" s="12">
        <v>545320</v>
      </c>
      <c r="F22" s="29">
        <f t="shared" si="2"/>
        <v>8725.1200000000008</v>
      </c>
      <c r="G22" s="29">
        <f t="shared" si="3"/>
        <v>7303.2</v>
      </c>
      <c r="H22" s="12">
        <v>4400</v>
      </c>
      <c r="I22" s="12">
        <v>308996</v>
      </c>
      <c r="J22" s="12">
        <v>50000</v>
      </c>
      <c r="K22" s="12">
        <v>7772</v>
      </c>
      <c r="L22" s="12">
        <v>55800</v>
      </c>
      <c r="M22" s="26">
        <v>13100</v>
      </c>
      <c r="N22" s="26">
        <f>ROUND((N$3-SUM(N$5:N21))/(N$4-ROW(N20)+4),)</f>
        <v>1379</v>
      </c>
      <c r="O22" s="26">
        <f>ROUND((O$3-SUM(O$5:O21))/(O$4-ROW(O20)+4),)</f>
        <v>1379</v>
      </c>
      <c r="P22" s="26">
        <f>ROUND((P$3-SUM(P$5:P21))/(P$4-ROW(P20)+4),)</f>
        <v>2931</v>
      </c>
      <c r="Q22" s="26">
        <f>ROUND((Q$3-SUM(Q$5:Q21))/(Q$4-ROW(Q20)+4),)</f>
        <v>2758</v>
      </c>
      <c r="R22" s="26">
        <f>ROUND((R$3-SUM(R$5:R21))/(R$4-ROW(R20)+4),)</f>
        <v>2327</v>
      </c>
      <c r="S22" s="26">
        <f>ROUND((S$3-SUM(S$5:S21))/(S$4-ROW(S20)+4),)</f>
        <v>1845</v>
      </c>
      <c r="T22" s="12">
        <v>1300</v>
      </c>
      <c r="U22" s="12">
        <v>1300</v>
      </c>
      <c r="V22" s="12">
        <v>6000</v>
      </c>
      <c r="W22" s="26">
        <v>1000</v>
      </c>
      <c r="X22" s="12"/>
      <c r="Y22" s="12">
        <v>5000</v>
      </c>
      <c r="Z22" s="22">
        <f t="shared" si="4"/>
        <v>230976.36000000004</v>
      </c>
      <c r="AA22" s="20">
        <f t="shared" si="5"/>
        <v>483315.32</v>
      </c>
    </row>
    <row r="23" spans="1:27" x14ac:dyDescent="0.25">
      <c r="A23" s="11">
        <v>18</v>
      </c>
      <c r="B23" s="11" t="s">
        <v>42</v>
      </c>
      <c r="C23" s="29">
        <f t="shared" si="1"/>
        <v>660684</v>
      </c>
      <c r="D23" s="12">
        <v>111250</v>
      </c>
      <c r="E23" s="12">
        <v>549434</v>
      </c>
      <c r="F23" s="29">
        <f t="shared" si="2"/>
        <v>8790.9439999999995</v>
      </c>
      <c r="G23" s="29">
        <f t="shared" si="3"/>
        <v>6606.84</v>
      </c>
      <c r="H23" s="12">
        <v>4400</v>
      </c>
      <c r="I23" s="12">
        <v>280524</v>
      </c>
      <c r="J23" s="12">
        <v>49000</v>
      </c>
      <c r="K23" s="12">
        <v>7483</v>
      </c>
      <c r="L23" s="12">
        <v>55800</v>
      </c>
      <c r="M23" s="26">
        <v>13100</v>
      </c>
      <c r="N23" s="26">
        <f>ROUND((N$3-SUM(N$5:N22))/(N$4-ROW(N21)+4),)</f>
        <v>1380</v>
      </c>
      <c r="O23" s="26">
        <f>ROUND((O$3-SUM(O$5:O22))/(O$4-ROW(O21)+4),)</f>
        <v>1380</v>
      </c>
      <c r="P23" s="26">
        <f>ROUND((P$3-SUM(P$5:P22))/(P$4-ROW(P21)+4),)</f>
        <v>2931</v>
      </c>
      <c r="Q23" s="26">
        <f>ROUND((Q$3-SUM(Q$5:Q22))/(Q$4-ROW(Q21)+4),)</f>
        <v>2759</v>
      </c>
      <c r="R23" s="26">
        <f>ROUND((R$3-SUM(R$5:R22))/(R$4-ROW(R21)+4),)</f>
        <v>2328</v>
      </c>
      <c r="S23" s="26">
        <f>ROUND((S$3-SUM(S$5:S22))/(S$4-ROW(S21)+4),)</f>
        <v>1845</v>
      </c>
      <c r="T23" s="12">
        <v>1300</v>
      </c>
      <c r="U23" s="12">
        <v>1300</v>
      </c>
      <c r="V23" s="12">
        <v>6000</v>
      </c>
      <c r="W23" s="26">
        <v>1000</v>
      </c>
      <c r="X23" s="12"/>
      <c r="Y23" s="12">
        <v>6000</v>
      </c>
      <c r="Z23" s="22">
        <f t="shared" si="4"/>
        <v>191358.43200000003</v>
      </c>
      <c r="AA23" s="20">
        <f t="shared" si="5"/>
        <v>453927.78399999999</v>
      </c>
    </row>
    <row r="24" spans="1:27" x14ac:dyDescent="0.25">
      <c r="A24" s="11">
        <v>19</v>
      </c>
      <c r="B24" s="11" t="s">
        <v>64</v>
      </c>
      <c r="C24" s="29">
        <f t="shared" si="1"/>
        <v>438000</v>
      </c>
      <c r="D24" s="12">
        <v>59200</v>
      </c>
      <c r="E24" s="12">
        <v>378800</v>
      </c>
      <c r="F24" s="29">
        <f t="shared" si="2"/>
        <v>6060.8</v>
      </c>
      <c r="G24" s="29">
        <f t="shared" si="3"/>
        <v>4380</v>
      </c>
      <c r="H24" s="12">
        <v>4400</v>
      </c>
      <c r="I24" s="12">
        <v>183411</v>
      </c>
      <c r="J24" s="12">
        <v>16500</v>
      </c>
      <c r="K24" s="12">
        <v>10000</v>
      </c>
      <c r="L24" s="12">
        <v>55800</v>
      </c>
      <c r="M24" s="26">
        <v>13100</v>
      </c>
      <c r="N24" s="26">
        <f>ROUND((N$3-SUM(N$5:N23))/(N$4-ROW(N22)+4),)</f>
        <v>1379</v>
      </c>
      <c r="O24" s="26">
        <f>ROUND((O$3-SUM(O$5:O23))/(O$4-ROW(O22)+4),)</f>
        <v>1379</v>
      </c>
      <c r="P24" s="26">
        <f>ROUND((P$3-SUM(P$5:P23))/(P$4-ROW(P22)+4),)</f>
        <v>2931</v>
      </c>
      <c r="Q24" s="26">
        <f>ROUND((Q$3-SUM(Q$5:Q23))/(Q$4-ROW(Q22)+4),)</f>
        <v>2758</v>
      </c>
      <c r="R24" s="26">
        <f>ROUND((R$3-SUM(R$5:R23))/(R$4-ROW(R22)+4),)</f>
        <v>2327</v>
      </c>
      <c r="S24" s="26">
        <f>ROUND((S$3-SUM(S$5:S23))/(S$4-ROW(S22)+4),)</f>
        <v>1845</v>
      </c>
      <c r="T24" s="12">
        <v>1300</v>
      </c>
      <c r="U24" s="12">
        <v>1300</v>
      </c>
      <c r="V24" s="12">
        <v>6000</v>
      </c>
      <c r="W24" s="26">
        <v>1000</v>
      </c>
      <c r="X24" s="12"/>
      <c r="Y24" s="12">
        <v>6000</v>
      </c>
      <c r="Z24" s="22">
        <f t="shared" si="4"/>
        <v>105688.40000000002</v>
      </c>
      <c r="AA24" s="20">
        <f t="shared" si="5"/>
        <v>321870.8</v>
      </c>
    </row>
    <row r="25" spans="1:27" x14ac:dyDescent="0.25">
      <c r="A25" s="11">
        <v>20</v>
      </c>
      <c r="B25" s="11" t="s">
        <v>43</v>
      </c>
      <c r="C25" s="29">
        <f t="shared" si="1"/>
        <v>384785</v>
      </c>
      <c r="D25" s="12">
        <v>69500</v>
      </c>
      <c r="E25" s="12">
        <v>315285</v>
      </c>
      <c r="F25" s="29">
        <f t="shared" si="2"/>
        <v>5044.5600000000004</v>
      </c>
      <c r="G25" s="29">
        <f t="shared" si="3"/>
        <v>3847.85</v>
      </c>
      <c r="H25" s="12">
        <v>4400</v>
      </c>
      <c r="I25" s="12">
        <v>171384</v>
      </c>
      <c r="J25" s="12">
        <v>55000</v>
      </c>
      <c r="K25" s="12">
        <v>8010</v>
      </c>
      <c r="L25" s="12">
        <v>55800</v>
      </c>
      <c r="M25" s="26">
        <v>13100</v>
      </c>
      <c r="N25" s="26">
        <f>ROUND((N$3-SUM(N$5:N24))/(N$4-ROW(N23)+4),)</f>
        <v>1380</v>
      </c>
      <c r="O25" s="26">
        <f>ROUND((O$3-SUM(O$5:O24))/(O$4-ROW(O23)+4),)</f>
        <v>1380</v>
      </c>
      <c r="P25" s="26">
        <f>ROUND((P$3-SUM(P$5:P24))/(P$4-ROW(P23)+4),)</f>
        <v>2931</v>
      </c>
      <c r="Q25" s="26">
        <f>ROUND((Q$3-SUM(Q$5:Q24))/(Q$4-ROW(Q23)+4),)</f>
        <v>2759</v>
      </c>
      <c r="R25" s="26">
        <f>ROUND((R$3-SUM(R$5:R24))/(R$4-ROW(R23)+4),)</f>
        <v>2328</v>
      </c>
      <c r="S25" s="26">
        <f>ROUND((S$3-SUM(S$5:S24))/(S$4-ROW(S23)+4),)</f>
        <v>1845</v>
      </c>
      <c r="T25" s="12">
        <v>1300</v>
      </c>
      <c r="U25" s="12">
        <v>1300</v>
      </c>
      <c r="V25" s="12">
        <v>6000</v>
      </c>
      <c r="W25" s="26">
        <v>1000</v>
      </c>
      <c r="X25" s="12"/>
      <c r="Y25" s="12">
        <v>5000</v>
      </c>
      <c r="Z25" s="22">
        <f t="shared" si="4"/>
        <v>32083.179999999993</v>
      </c>
      <c r="AA25" s="20">
        <f t="shared" si="5"/>
        <v>343809.41000000003</v>
      </c>
    </row>
    <row r="26" spans="1:27" x14ac:dyDescent="0.25">
      <c r="A26" s="11">
        <v>21</v>
      </c>
      <c r="B26" s="11" t="s">
        <v>44</v>
      </c>
      <c r="C26" s="29">
        <f t="shared" si="1"/>
        <v>627962</v>
      </c>
      <c r="D26" s="12">
        <v>46500</v>
      </c>
      <c r="E26" s="12">
        <v>581462</v>
      </c>
      <c r="F26" s="29">
        <f t="shared" si="2"/>
        <v>9303.3919999999998</v>
      </c>
      <c r="G26" s="29">
        <f t="shared" si="3"/>
        <v>6279.62</v>
      </c>
      <c r="H26" s="12">
        <v>4400</v>
      </c>
      <c r="I26" s="12">
        <v>258635</v>
      </c>
      <c r="J26" s="12">
        <v>54000</v>
      </c>
      <c r="K26" s="12">
        <v>10000</v>
      </c>
      <c r="L26" s="12">
        <v>56700</v>
      </c>
      <c r="M26" s="26">
        <v>13100</v>
      </c>
      <c r="N26" s="26">
        <f>ROUND((N$3-SUM(N$5:N25))/(N$4-ROW(N24)+4),)</f>
        <v>1379</v>
      </c>
      <c r="O26" s="26">
        <f>ROUND((O$3-SUM(O$5:O25))/(O$4-ROW(O24)+4),)</f>
        <v>1379</v>
      </c>
      <c r="P26" s="26">
        <f>ROUND((P$3-SUM(P$5:P25))/(P$4-ROW(P24)+4),)</f>
        <v>2931</v>
      </c>
      <c r="Q26" s="26">
        <f>ROUND((Q$3-SUM(Q$5:Q25))/(Q$4-ROW(Q24)+4),)</f>
        <v>2758</v>
      </c>
      <c r="R26" s="26">
        <f>ROUND((R$3-SUM(R$5:R25))/(R$4-ROW(R24)+4),)</f>
        <v>2327</v>
      </c>
      <c r="S26" s="26">
        <f>ROUND((S$3-SUM(S$5:S25))/(S$4-ROW(S24)+4),)</f>
        <v>1844</v>
      </c>
      <c r="T26" s="12">
        <v>1300</v>
      </c>
      <c r="U26" s="12">
        <v>1300</v>
      </c>
      <c r="V26" s="12">
        <v>6000</v>
      </c>
      <c r="W26" s="26">
        <v>1000</v>
      </c>
      <c r="X26" s="12"/>
      <c r="Y26" s="12">
        <v>7000</v>
      </c>
      <c r="Z26" s="22">
        <f t="shared" si="4"/>
        <v>170742.97600000002</v>
      </c>
      <c r="AA26" s="20">
        <f t="shared" si="5"/>
        <v>441636.01199999999</v>
      </c>
    </row>
    <row r="27" spans="1:27" x14ac:dyDescent="0.25">
      <c r="A27" s="11">
        <v>22</v>
      </c>
      <c r="B27" s="11" t="s">
        <v>45</v>
      </c>
      <c r="C27" s="29">
        <f t="shared" si="1"/>
        <v>472640</v>
      </c>
      <c r="D27" s="12">
        <v>71000</v>
      </c>
      <c r="E27" s="12">
        <v>401640</v>
      </c>
      <c r="F27" s="29">
        <f t="shared" si="2"/>
        <v>6426.24</v>
      </c>
      <c r="G27" s="29">
        <f t="shared" si="3"/>
        <v>4726.4000000000005</v>
      </c>
      <c r="H27" s="12">
        <v>4400</v>
      </c>
      <c r="I27" s="12">
        <v>206110</v>
      </c>
      <c r="J27" s="12">
        <v>117000</v>
      </c>
      <c r="K27" s="12">
        <v>10000</v>
      </c>
      <c r="L27" s="12">
        <v>55800</v>
      </c>
      <c r="M27" s="26">
        <v>13100</v>
      </c>
      <c r="N27" s="26">
        <f>ROUND((N$3-SUM(N$5:N26))/(N$4-ROW(N25)+4),)</f>
        <v>1380</v>
      </c>
      <c r="O27" s="26">
        <f>ROUND((O$3-SUM(O$5:O26))/(O$4-ROW(O25)+4),)</f>
        <v>1380</v>
      </c>
      <c r="P27" s="26">
        <f>ROUND((P$3-SUM(P$5:P26))/(P$4-ROW(P25)+4),)</f>
        <v>2931</v>
      </c>
      <c r="Q27" s="26">
        <f>ROUND((Q$3-SUM(Q$5:Q26))/(Q$4-ROW(Q25)+4),)</f>
        <v>2759</v>
      </c>
      <c r="R27" s="26">
        <f>ROUND((R$3-SUM(R$5:R26))/(R$4-ROW(R25)+4),)</f>
        <v>2328</v>
      </c>
      <c r="S27" s="26">
        <f>ROUND((S$3-SUM(S$5:S26))/(S$4-ROW(S25)+4),)</f>
        <v>1845</v>
      </c>
      <c r="T27" s="12">
        <v>1300</v>
      </c>
      <c r="U27" s="12">
        <v>1500</v>
      </c>
      <c r="V27" s="12">
        <v>6000</v>
      </c>
      <c r="W27" s="26">
        <v>1000</v>
      </c>
      <c r="X27" s="12"/>
      <c r="Y27" s="12">
        <v>5000</v>
      </c>
      <c r="Z27" s="22">
        <f t="shared" si="4"/>
        <v>16501.719999999972</v>
      </c>
      <c r="AA27" s="20">
        <f t="shared" si="5"/>
        <v>444985.64</v>
      </c>
    </row>
    <row r="28" spans="1:27" x14ac:dyDescent="0.25">
      <c r="A28" s="11">
        <v>23</v>
      </c>
      <c r="B28" s="11" t="s">
        <v>46</v>
      </c>
      <c r="C28" s="29">
        <f t="shared" si="1"/>
        <v>511065</v>
      </c>
      <c r="D28" s="12">
        <v>76000</v>
      </c>
      <c r="E28" s="12">
        <v>435065</v>
      </c>
      <c r="F28" s="29">
        <f t="shared" si="2"/>
        <v>6961.04</v>
      </c>
      <c r="G28" s="29">
        <f t="shared" si="3"/>
        <v>5110.6500000000005</v>
      </c>
      <c r="H28" s="12">
        <v>4400</v>
      </c>
      <c r="I28" s="12">
        <v>201750</v>
      </c>
      <c r="J28" s="12">
        <v>68000</v>
      </c>
      <c r="K28" s="12">
        <v>9270</v>
      </c>
      <c r="L28" s="12">
        <v>55800</v>
      </c>
      <c r="M28" s="26">
        <v>13100</v>
      </c>
      <c r="N28" s="26">
        <f>ROUND((N$3-SUM(N$5:N27))/(N$4-ROW(N26)+4),)</f>
        <v>1379</v>
      </c>
      <c r="O28" s="26">
        <f>ROUND((O$3-SUM(O$5:O27))/(O$4-ROW(O26)+4),)</f>
        <v>1379</v>
      </c>
      <c r="P28" s="26">
        <f>ROUND((P$3-SUM(P$5:P27))/(P$4-ROW(P26)+4),)</f>
        <v>2931</v>
      </c>
      <c r="Q28" s="26">
        <f>ROUND((Q$3-SUM(Q$5:Q27))/(Q$4-ROW(Q26)+4),)</f>
        <v>2758</v>
      </c>
      <c r="R28" s="26">
        <f>ROUND((R$3-SUM(R$5:R27))/(R$4-ROW(R26)+4),)</f>
        <v>2327</v>
      </c>
      <c r="S28" s="26">
        <f>ROUND((S$3-SUM(S$5:S27))/(S$4-ROW(S26)+4),)</f>
        <v>1844</v>
      </c>
      <c r="T28" s="12">
        <v>1300</v>
      </c>
      <c r="U28" s="12">
        <v>1300</v>
      </c>
      <c r="V28" s="12">
        <v>6000</v>
      </c>
      <c r="W28" s="26">
        <v>1000</v>
      </c>
      <c r="X28" s="12"/>
      <c r="Y28" s="12">
        <v>8000</v>
      </c>
      <c r="Z28" s="22">
        <f t="shared" si="4"/>
        <v>104383.62</v>
      </c>
      <c r="AA28" s="20">
        <f t="shared" si="5"/>
        <v>394609.69</v>
      </c>
    </row>
    <row r="29" spans="1:27" x14ac:dyDescent="0.25">
      <c r="A29" s="11">
        <v>24</v>
      </c>
      <c r="B29" s="11" t="s">
        <v>47</v>
      </c>
      <c r="C29" s="29">
        <f t="shared" si="1"/>
        <v>460159</v>
      </c>
      <c r="D29" s="12">
        <v>86500</v>
      </c>
      <c r="E29" s="12">
        <v>373659</v>
      </c>
      <c r="F29" s="29">
        <f t="shared" si="2"/>
        <v>5978.5439999999999</v>
      </c>
      <c r="G29" s="29">
        <f t="shared" si="3"/>
        <v>4601.59</v>
      </c>
      <c r="H29" s="12">
        <v>4400</v>
      </c>
      <c r="I29" s="12">
        <v>197524</v>
      </c>
      <c r="J29" s="12">
        <v>45000</v>
      </c>
      <c r="K29" s="12">
        <v>11802</v>
      </c>
      <c r="L29" s="12">
        <v>60300</v>
      </c>
      <c r="M29" s="26">
        <v>13100</v>
      </c>
      <c r="N29" s="26">
        <f>ROUND((N$3-SUM(N$5:N28))/(N$4-ROW(N27)+4),)</f>
        <v>1380</v>
      </c>
      <c r="O29" s="26">
        <f>ROUND((O$3-SUM(O$5:O28))/(O$4-ROW(O27)+4),)</f>
        <v>1380</v>
      </c>
      <c r="P29" s="26">
        <f>ROUND((P$3-SUM(P$5:P28))/(P$4-ROW(P27)+4),)</f>
        <v>2931</v>
      </c>
      <c r="Q29" s="26">
        <f>ROUND((Q$3-SUM(Q$5:Q28))/(Q$4-ROW(Q27)+4),)</f>
        <v>2759</v>
      </c>
      <c r="R29" s="26">
        <f>ROUND((R$3-SUM(R$5:R28))/(R$4-ROW(R27)+4),)</f>
        <v>2328</v>
      </c>
      <c r="S29" s="26">
        <f>ROUND((S$3-SUM(S$5:S28))/(S$4-ROW(S27)+4),)</f>
        <v>1845</v>
      </c>
      <c r="T29" s="12">
        <v>1300</v>
      </c>
      <c r="U29" s="12">
        <v>1300</v>
      </c>
      <c r="V29" s="12">
        <v>6000</v>
      </c>
      <c r="W29" s="26">
        <v>1000</v>
      </c>
      <c r="X29" s="12"/>
      <c r="Y29" s="12">
        <v>5000</v>
      </c>
      <c r="Z29" s="22">
        <f t="shared" si="4"/>
        <v>79649.732000000018</v>
      </c>
      <c r="AA29" s="20">
        <f t="shared" si="5"/>
        <v>369929.13399999996</v>
      </c>
    </row>
    <row r="30" spans="1:27" x14ac:dyDescent="0.25">
      <c r="A30" s="11">
        <v>25</v>
      </c>
      <c r="B30" s="11" t="s">
        <v>48</v>
      </c>
      <c r="C30" s="29">
        <f t="shared" si="1"/>
        <v>288504</v>
      </c>
      <c r="D30" s="12">
        <v>24800</v>
      </c>
      <c r="E30" s="12">
        <v>263704</v>
      </c>
      <c r="F30" s="29">
        <f t="shared" si="2"/>
        <v>4219.2640000000001</v>
      </c>
      <c r="G30" s="29">
        <f t="shared" si="3"/>
        <v>2885.04</v>
      </c>
      <c r="H30" s="12">
        <v>4400</v>
      </c>
      <c r="I30" s="12">
        <v>115826</v>
      </c>
      <c r="J30" s="12">
        <v>35000</v>
      </c>
      <c r="K30" s="12">
        <v>10000</v>
      </c>
      <c r="L30" s="12">
        <v>55800</v>
      </c>
      <c r="M30" s="26">
        <v>13100</v>
      </c>
      <c r="N30" s="26">
        <f>ROUND((N$3-SUM(N$5:N29))/(N$4-ROW(N28)+4),)</f>
        <v>1379</v>
      </c>
      <c r="O30" s="26">
        <f>ROUND((O$3-SUM(O$5:O29))/(O$4-ROW(O28)+4),)</f>
        <v>1379</v>
      </c>
      <c r="P30" s="26">
        <f>ROUND((P$3-SUM(P$5:P29))/(P$4-ROW(P28)+4),)</f>
        <v>2931</v>
      </c>
      <c r="Q30" s="26">
        <f>ROUND((Q$3-SUM(Q$5:Q29))/(Q$4-ROW(Q28)+4),)</f>
        <v>2758</v>
      </c>
      <c r="R30" s="26">
        <f>ROUND((R$3-SUM(R$5:R29))/(R$4-ROW(R28)+4),)</f>
        <v>2327</v>
      </c>
      <c r="S30" s="26">
        <f>ROUND((S$3-SUM(S$5:S29))/(S$4-ROW(S28)+4),)</f>
        <v>1844</v>
      </c>
      <c r="T30" s="12">
        <v>1300</v>
      </c>
      <c r="U30" s="12">
        <v>1300</v>
      </c>
      <c r="V30" s="12">
        <v>6000</v>
      </c>
      <c r="W30" s="26">
        <v>1000</v>
      </c>
      <c r="X30" s="12"/>
      <c r="Y30" s="12">
        <v>5000</v>
      </c>
      <c r="Z30" s="22">
        <f t="shared" si="4"/>
        <v>12951.391999999993</v>
      </c>
      <c r="AA30" s="20">
        <f t="shared" si="5"/>
        <v>268448.304</v>
      </c>
    </row>
    <row r="31" spans="1:27" x14ac:dyDescent="0.25">
      <c r="A31" s="11">
        <v>26</v>
      </c>
      <c r="B31" s="11" t="s">
        <v>49</v>
      </c>
      <c r="C31" s="29">
        <f t="shared" si="1"/>
        <v>973005</v>
      </c>
      <c r="D31" s="12">
        <v>210000</v>
      </c>
      <c r="E31" s="12">
        <v>763005</v>
      </c>
      <c r="F31" s="29">
        <f t="shared" si="2"/>
        <v>12208.08</v>
      </c>
      <c r="G31" s="29">
        <f t="shared" si="3"/>
        <v>9730.0500000000011</v>
      </c>
      <c r="H31" s="12">
        <v>4400</v>
      </c>
      <c r="I31" s="12">
        <v>414954</v>
      </c>
      <c r="J31" s="12">
        <v>53500</v>
      </c>
      <c r="K31" s="12">
        <v>4102</v>
      </c>
      <c r="L31" s="12">
        <v>67700</v>
      </c>
      <c r="M31" s="26">
        <v>13100</v>
      </c>
      <c r="N31" s="26">
        <f>ROUND((N$3-SUM(N$5:N30))/(N$4-ROW(N29)+4),)</f>
        <v>1380</v>
      </c>
      <c r="O31" s="26">
        <f>ROUND((O$3-SUM(O$5:O30))/(O$4-ROW(O29)+4),)</f>
        <v>1380</v>
      </c>
      <c r="P31" s="26">
        <f>ROUND((P$3-SUM(P$5:P30))/(P$4-ROW(P29)+4),)</f>
        <v>2931</v>
      </c>
      <c r="Q31" s="26">
        <f>ROUND((Q$3-SUM(Q$5:Q30))/(Q$4-ROW(Q29)+4),)</f>
        <v>2759</v>
      </c>
      <c r="R31" s="26">
        <f>ROUND((R$3-SUM(R$5:R30))/(R$4-ROW(R29)+4),)</f>
        <v>2328</v>
      </c>
      <c r="S31" s="26">
        <f>ROUND((S$3-SUM(S$5:S30))/(S$4-ROW(S29)+4),)</f>
        <v>1845</v>
      </c>
      <c r="T31" s="12">
        <v>1300</v>
      </c>
      <c r="U31" s="12">
        <v>1300</v>
      </c>
      <c r="V31" s="12">
        <v>6000</v>
      </c>
      <c r="W31" s="26">
        <v>12000</v>
      </c>
      <c r="X31" s="12"/>
      <c r="Y31" s="12">
        <v>15000</v>
      </c>
      <c r="Z31" s="22">
        <f t="shared" si="4"/>
        <v>323149.74</v>
      </c>
      <c r="AA31" s="20">
        <f t="shared" si="5"/>
        <v>627917.13</v>
      </c>
    </row>
    <row r="32" spans="1:27" x14ac:dyDescent="0.25">
      <c r="A32" s="11">
        <v>27</v>
      </c>
      <c r="B32" s="11" t="s">
        <v>50</v>
      </c>
      <c r="C32" s="29">
        <f t="shared" si="1"/>
        <v>429119</v>
      </c>
      <c r="D32" s="12">
        <v>45000</v>
      </c>
      <c r="E32" s="12">
        <v>384119</v>
      </c>
      <c r="F32" s="29">
        <f t="shared" si="2"/>
        <v>6145.9040000000005</v>
      </c>
      <c r="G32" s="29">
        <f t="shared" si="3"/>
        <v>4291.1900000000005</v>
      </c>
      <c r="H32" s="12">
        <v>4400</v>
      </c>
      <c r="I32" s="12">
        <v>185704</v>
      </c>
      <c r="J32" s="12">
        <v>27000</v>
      </c>
      <c r="K32" s="12">
        <v>7318</v>
      </c>
      <c r="L32" s="12">
        <v>55800</v>
      </c>
      <c r="M32" s="26">
        <v>13100</v>
      </c>
      <c r="N32" s="26">
        <f>ROUND((N$3-SUM(N$5:N31))/(N$4-ROW(N30)+4),)</f>
        <v>1379</v>
      </c>
      <c r="O32" s="26">
        <f>ROUND((O$3-SUM(O$5:O31))/(O$4-ROW(O30)+4),)</f>
        <v>1379</v>
      </c>
      <c r="P32" s="26">
        <f>ROUND((P$3-SUM(P$5:P31))/(P$4-ROW(P30)+4),)</f>
        <v>2931</v>
      </c>
      <c r="Q32" s="26">
        <f>ROUND((Q$3-SUM(Q$5:Q31))/(Q$4-ROW(Q30)+4),)</f>
        <v>2758</v>
      </c>
      <c r="R32" s="26">
        <f>ROUND((R$3-SUM(R$5:R31))/(R$4-ROW(R30)+4),)</f>
        <v>2327</v>
      </c>
      <c r="S32" s="26">
        <f>ROUND((S$3-SUM(S$5:S31))/(S$4-ROW(S30)+4),)</f>
        <v>1844</v>
      </c>
      <c r="T32" s="12">
        <v>1300</v>
      </c>
      <c r="U32" s="12">
        <v>1300</v>
      </c>
      <c r="V32" s="12">
        <v>6000</v>
      </c>
      <c r="W32" s="26">
        <v>1000</v>
      </c>
      <c r="X32" s="12"/>
      <c r="Y32" s="12">
        <v>8000</v>
      </c>
      <c r="Z32" s="22">
        <f t="shared" si="4"/>
        <v>84704.811999999976</v>
      </c>
      <c r="AA32" s="20">
        <f t="shared" si="5"/>
        <v>333977.09400000004</v>
      </c>
    </row>
    <row r="33" spans="1:27" x14ac:dyDescent="0.25">
      <c r="A33" s="11">
        <v>28</v>
      </c>
      <c r="B33" s="11" t="s">
        <v>68</v>
      </c>
      <c r="C33" s="29">
        <f t="shared" si="1"/>
        <v>226101</v>
      </c>
      <c r="D33" s="12">
        <v>41000</v>
      </c>
      <c r="E33" s="12">
        <v>185101</v>
      </c>
      <c r="F33" s="29">
        <f t="shared" si="2"/>
        <v>2961.616</v>
      </c>
      <c r="G33" s="29">
        <f t="shared" si="3"/>
        <v>2261.0100000000002</v>
      </c>
      <c r="H33" s="12">
        <v>4400</v>
      </c>
      <c r="I33" s="12">
        <v>93700</v>
      </c>
      <c r="J33" s="12">
        <v>60000</v>
      </c>
      <c r="K33" s="12">
        <v>10175</v>
      </c>
      <c r="L33" s="12">
        <v>47400</v>
      </c>
      <c r="M33" s="26">
        <v>8000</v>
      </c>
      <c r="N33" s="26">
        <f>ROUND((N$3-SUM(N$5:N32))/(N$4-ROW(N31)+4),)</f>
        <v>1380</v>
      </c>
      <c r="O33" s="26">
        <f>ROUND((O$3-SUM(O$5:O32))/(O$4-ROW(O31)+4),)</f>
        <v>1380</v>
      </c>
      <c r="P33" s="26">
        <f>ROUND((P$3-SUM(P$5:P32))/(P$4-ROW(P31)+4),)</f>
        <v>2932</v>
      </c>
      <c r="Q33" s="26">
        <f>ROUND((Q$3-SUM(Q$5:Q32))/(Q$4-ROW(Q31)+4),)</f>
        <v>2759</v>
      </c>
      <c r="R33" s="26">
        <f>ROUND((R$3-SUM(R$5:R32))/(R$4-ROW(R31)+4),)</f>
        <v>2328</v>
      </c>
      <c r="S33" s="26">
        <f>ROUND((S$3-SUM(S$5:S32))/(S$4-ROW(S31)+4),)</f>
        <v>1845</v>
      </c>
      <c r="T33" s="12">
        <v>1300</v>
      </c>
      <c r="U33" s="12">
        <v>1300</v>
      </c>
      <c r="V33" s="12">
        <v>6000</v>
      </c>
      <c r="W33" s="26">
        <v>1000</v>
      </c>
      <c r="X33" s="12"/>
      <c r="Y33" s="12">
        <v>2000</v>
      </c>
      <c r="Z33" s="22">
        <f t="shared" si="4"/>
        <v>-32243.252000000008</v>
      </c>
      <c r="AA33" s="20">
        <f t="shared" si="5"/>
        <v>253121.62599999999</v>
      </c>
    </row>
    <row r="34" spans="1:27" x14ac:dyDescent="0.25">
      <c r="A34" s="11">
        <v>29</v>
      </c>
      <c r="B34" s="11" t="s">
        <v>69</v>
      </c>
      <c r="C34" s="29">
        <f t="shared" si="1"/>
        <v>281826</v>
      </c>
      <c r="D34" s="12">
        <v>50378</v>
      </c>
      <c r="E34" s="12">
        <v>231448</v>
      </c>
      <c r="F34" s="29">
        <f t="shared" si="2"/>
        <v>3703.1680000000001</v>
      </c>
      <c r="G34" s="29">
        <f t="shared" si="3"/>
        <v>2818.26</v>
      </c>
      <c r="H34" s="12">
        <v>4400</v>
      </c>
      <c r="I34" s="12">
        <v>107700</v>
      </c>
      <c r="J34" s="12">
        <v>0</v>
      </c>
      <c r="K34" s="12">
        <v>0</v>
      </c>
      <c r="L34" s="12">
        <v>43200</v>
      </c>
      <c r="M34" s="26">
        <v>5000</v>
      </c>
      <c r="N34" s="26">
        <f>ROUND((N$3-SUM(N$5:N33))/(N$4-ROW(N32)+4),)</f>
        <v>1379</v>
      </c>
      <c r="O34" s="26">
        <f>ROUND((O$3-SUM(O$5:O33))/(O$4-ROW(O32)+4),)</f>
        <v>1379</v>
      </c>
      <c r="P34" s="26">
        <f>ROUND((P$3-SUM(P$5:P33))/(P$4-ROW(P32)+4),)</f>
        <v>2931</v>
      </c>
      <c r="Q34" s="26">
        <f>ROUND((Q$3-SUM(Q$5:Q33))/(Q$4-ROW(Q32)+4),)</f>
        <v>2758</v>
      </c>
      <c r="R34" s="26">
        <f>ROUND((R$3-SUM(R$5:R33))/(R$4-ROW(R32)+4),)</f>
        <v>2327</v>
      </c>
      <c r="S34" s="26">
        <f>ROUND((S$3-SUM(S$5:S33))/(S$4-ROW(S32)+4),)</f>
        <v>1844</v>
      </c>
      <c r="T34" s="12">
        <v>1300</v>
      </c>
      <c r="U34" s="12">
        <v>1300</v>
      </c>
      <c r="V34" s="12">
        <v>6000</v>
      </c>
      <c r="W34" s="26">
        <v>1000</v>
      </c>
      <c r="X34" s="12"/>
      <c r="Y34" s="12">
        <v>4000</v>
      </c>
      <c r="Z34" s="22">
        <f t="shared" si="4"/>
        <v>82265.143999999971</v>
      </c>
      <c r="AA34" s="20">
        <f t="shared" si="5"/>
        <v>193039.42800000001</v>
      </c>
    </row>
    <row r="35" spans="1:27" x14ac:dyDescent="0.25">
      <c r="A35" s="11">
        <v>30</v>
      </c>
      <c r="B35" s="11" t="s">
        <v>51</v>
      </c>
      <c r="C35" s="29">
        <f>D35+E35</f>
        <v>0</v>
      </c>
      <c r="D35" s="12"/>
      <c r="E35" s="12"/>
      <c r="F35" s="29"/>
      <c r="G35" s="29"/>
      <c r="H35" s="12"/>
      <c r="I35" s="12"/>
      <c r="J35" s="12">
        <v>90000</v>
      </c>
      <c r="K35" s="12"/>
      <c r="L35" s="12"/>
      <c r="M35" s="27"/>
      <c r="N35" s="27"/>
      <c r="O35" s="27"/>
      <c r="P35" s="27"/>
      <c r="Q35" s="27"/>
      <c r="R35" s="27"/>
      <c r="S35" s="27"/>
      <c r="T35" s="12"/>
      <c r="U35" s="12"/>
      <c r="V35" s="12"/>
      <c r="W35" s="26"/>
      <c r="X35" s="12"/>
      <c r="Y35" s="12"/>
      <c r="Z35" s="22">
        <f t="shared" si="4"/>
        <v>-90000</v>
      </c>
      <c r="AA35" s="20">
        <f t="shared" si="5"/>
        <v>90000</v>
      </c>
    </row>
    <row r="36" spans="1:27" x14ac:dyDescent="0.25">
      <c r="A36" s="11">
        <v>31</v>
      </c>
      <c r="B36" s="13" t="s">
        <v>52</v>
      </c>
      <c r="C36" s="29">
        <f t="shared" si="1"/>
        <v>0</v>
      </c>
      <c r="D36" s="12"/>
      <c r="E36" s="12"/>
      <c r="F36" s="29"/>
      <c r="G36" s="29"/>
      <c r="H36" s="12"/>
      <c r="I36" s="12"/>
      <c r="J36" s="12">
        <v>30000</v>
      </c>
      <c r="K36" s="12">
        <v>1680</v>
      </c>
      <c r="L36" s="12"/>
      <c r="M36" s="27"/>
      <c r="N36" s="27"/>
      <c r="O36" s="27"/>
      <c r="P36" s="28"/>
      <c r="Q36" s="28"/>
      <c r="R36" s="27"/>
      <c r="S36" s="27"/>
      <c r="T36" s="12"/>
      <c r="U36" s="12"/>
      <c r="V36" s="12"/>
      <c r="W36" s="26"/>
      <c r="X36" s="12"/>
      <c r="Y36" s="12"/>
      <c r="Z36" s="22">
        <f t="shared" si="4"/>
        <v>-31680</v>
      </c>
      <c r="AA36" s="20">
        <f t="shared" si="5"/>
        <v>31680</v>
      </c>
    </row>
    <row r="37" spans="1:27" x14ac:dyDescent="0.25">
      <c r="A37" s="13"/>
      <c r="B37" s="13"/>
      <c r="C37" s="29">
        <f t="shared" si="1"/>
        <v>0</v>
      </c>
      <c r="D37" s="12"/>
      <c r="E37" s="12"/>
      <c r="F37" s="29"/>
      <c r="G37" s="29"/>
      <c r="H37" s="12"/>
      <c r="I37" s="12"/>
      <c r="J37" s="12"/>
      <c r="K37" s="12"/>
      <c r="L37" s="12"/>
      <c r="M37" s="27"/>
      <c r="N37" s="27"/>
      <c r="O37" s="27"/>
      <c r="P37" s="28"/>
      <c r="Q37" s="28"/>
      <c r="R37" s="27"/>
      <c r="S37" s="27"/>
      <c r="T37" s="12"/>
      <c r="U37" s="12"/>
      <c r="V37" s="12"/>
      <c r="W37" s="26"/>
      <c r="X37" s="12"/>
      <c r="Y37" s="12"/>
      <c r="Z37" s="22">
        <f t="shared" si="4"/>
        <v>0</v>
      </c>
      <c r="AA37" s="20" t="s">
        <v>53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6" sqref="A6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Общая!B16</f>
        <v>Кольский 152а</v>
      </c>
      <c r="C1" s="53"/>
      <c r="D1" s="53"/>
    </row>
    <row r="2" spans="1:4" ht="19.899999999999999" customHeight="1" x14ac:dyDescent="0.35">
      <c r="A2" s="36" t="s">
        <v>28</v>
      </c>
      <c r="B2" s="56">
        <f>Общая!Z16</f>
        <v>-12735.48000000004</v>
      </c>
      <c r="C2" s="56"/>
      <c r="D2" s="57"/>
    </row>
    <row r="3" spans="1:4" ht="19.899999999999999" customHeight="1" x14ac:dyDescent="0.25">
      <c r="A3" s="58" t="s">
        <v>5</v>
      </c>
      <c r="B3" s="59">
        <f>Общая!C16</f>
        <v>323490</v>
      </c>
      <c r="C3" s="40" t="s">
        <v>6</v>
      </c>
      <c r="D3" s="41">
        <f>Общая!D16</f>
        <v>70000</v>
      </c>
    </row>
    <row r="4" spans="1:4" ht="19.899999999999999" customHeight="1" x14ac:dyDescent="0.25">
      <c r="A4" s="58"/>
      <c r="B4" s="59"/>
      <c r="C4" s="40" t="s">
        <v>7</v>
      </c>
      <c r="D4" s="41">
        <f>Общая!E16</f>
        <v>253490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Общая!F16</f>
        <v>4055.84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Общая!G16</f>
        <v>3234.9</v>
      </c>
      <c r="D6" s="45"/>
    </row>
    <row r="7" spans="1:4" ht="19.899999999999999" customHeight="1" x14ac:dyDescent="0.25">
      <c r="A7" s="37" t="s">
        <v>10</v>
      </c>
      <c r="B7" s="46">
        <f>Общая!H16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Общая!I16</f>
        <v>132500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Общая!J16</f>
        <v>70000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Общая!K16</f>
        <v>18525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Общая!L16</f>
        <v>58900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Общая!M16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Общая!N16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SUM(Общая!O16:R16)</f>
        <v>9395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Общая!S16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Общая!T16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Общая!U16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Общая!V16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Общая!W16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Общая!X16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Общая!Y16</f>
        <v>2000</v>
      </c>
      <c r="C22" s="51"/>
      <c r="D22" s="52"/>
    </row>
    <row r="23" spans="1:4" ht="24" thickBot="1" x14ac:dyDescent="0.3">
      <c r="A23" s="39" t="s">
        <v>57</v>
      </c>
      <c r="B23" s="54">
        <f>Общая!AA16</f>
        <v>328934.74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6" sqref="A6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Общая!B14</f>
        <v>Кирова 23а</v>
      </c>
      <c r="C1" s="53"/>
      <c r="D1" s="53"/>
    </row>
    <row r="2" spans="1:4" ht="19.899999999999999" customHeight="1" x14ac:dyDescent="0.35">
      <c r="A2" s="36" t="s">
        <v>28</v>
      </c>
      <c r="B2" s="56">
        <f>Общая!Z14</f>
        <v>132751.10400000005</v>
      </c>
      <c r="C2" s="56"/>
      <c r="D2" s="57"/>
    </row>
    <row r="3" spans="1:4" ht="19.899999999999999" customHeight="1" x14ac:dyDescent="0.25">
      <c r="A3" s="58" t="s">
        <v>5</v>
      </c>
      <c r="B3" s="59">
        <f>Общая!C14</f>
        <v>484248</v>
      </c>
      <c r="C3" s="40" t="s">
        <v>6</v>
      </c>
      <c r="D3" s="41">
        <f>Общая!D14</f>
        <v>78500</v>
      </c>
    </row>
    <row r="4" spans="1:4" ht="19.899999999999999" customHeight="1" x14ac:dyDescent="0.25">
      <c r="A4" s="58"/>
      <c r="B4" s="59"/>
      <c r="C4" s="40" t="s">
        <v>7</v>
      </c>
      <c r="D4" s="41">
        <f>Общая!E14</f>
        <v>405748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Общая!F14</f>
        <v>6491.9679999999998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Общая!G14</f>
        <v>4842.4800000000005</v>
      </c>
      <c r="D6" s="45"/>
    </row>
    <row r="7" spans="1:4" ht="19.899999999999999" customHeight="1" x14ac:dyDescent="0.25">
      <c r="A7" s="37" t="s">
        <v>10</v>
      </c>
      <c r="B7" s="46">
        <f>Общая!H14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Общая!I14</f>
        <v>199999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Общая!J14</f>
        <v>21000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Общая!K14</f>
        <v>2310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Общая!L14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Общая!M14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Общая!N14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SUM(Общая!O14:R14)</f>
        <v>9395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Общая!S14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Общая!T14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Общая!U14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Общая!V14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Общая!W14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Общая!X14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Общая!Y14</f>
        <v>10000</v>
      </c>
      <c r="C22" s="51"/>
      <c r="D22" s="52"/>
    </row>
    <row r="23" spans="1:4" ht="24" thickBot="1" x14ac:dyDescent="0.3">
      <c r="A23" s="39" t="s">
        <v>57</v>
      </c>
      <c r="B23" s="54">
        <f>Общая!AA14</f>
        <v>340162.44799999997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6" sqref="E6:G1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Общая!B15</f>
        <v>Кольский 134</v>
      </c>
      <c r="C1" s="53"/>
      <c r="D1" s="53"/>
    </row>
    <row r="2" spans="1:4" ht="19.899999999999999" customHeight="1" x14ac:dyDescent="0.35">
      <c r="A2" s="36" t="s">
        <v>28</v>
      </c>
      <c r="B2" s="56">
        <f>Общая!Z15</f>
        <v>-12621</v>
      </c>
      <c r="C2" s="56"/>
      <c r="D2" s="57"/>
    </row>
    <row r="3" spans="1:4" ht="19.899999999999999" customHeight="1" x14ac:dyDescent="0.25">
      <c r="A3" s="58" t="s">
        <v>5</v>
      </c>
      <c r="B3" s="59">
        <f>Общая!C15</f>
        <v>0</v>
      </c>
      <c r="C3" s="40" t="s">
        <v>6</v>
      </c>
      <c r="D3" s="41">
        <f>Общая!D15</f>
        <v>0</v>
      </c>
    </row>
    <row r="4" spans="1:4" ht="19.899999999999999" customHeight="1" x14ac:dyDescent="0.25">
      <c r="A4" s="58"/>
      <c r="B4" s="59"/>
      <c r="C4" s="40" t="s">
        <v>7</v>
      </c>
      <c r="D4" s="41">
        <f>Общая!E15</f>
        <v>0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Общая!F15</f>
        <v>0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Общая!G15</f>
        <v>0</v>
      </c>
      <c r="D6" s="45"/>
    </row>
    <row r="7" spans="1:4" ht="19.899999999999999" customHeight="1" x14ac:dyDescent="0.25">
      <c r="A7" s="37" t="s">
        <v>10</v>
      </c>
      <c r="B7" s="46">
        <f>Общая!H15</f>
        <v>0</v>
      </c>
      <c r="C7" s="47"/>
      <c r="D7" s="45"/>
    </row>
    <row r="8" spans="1:4" ht="19.899999999999999" customHeight="1" x14ac:dyDescent="0.25">
      <c r="A8" s="62" t="s">
        <v>11</v>
      </c>
      <c r="B8" s="63">
        <f>Общая!I15</f>
        <v>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Общая!J15</f>
        <v>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Общая!K15</f>
        <v>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Общая!L15</f>
        <v>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Общая!M15</f>
        <v>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Общая!N15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SUM(Общая!O15:R15)</f>
        <v>9397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Общая!S15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Общая!T15</f>
        <v>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Общая!U15</f>
        <v>0</v>
      </c>
      <c r="C18" s="51"/>
      <c r="D18" s="52"/>
    </row>
    <row r="19" spans="1:4" ht="23.45" customHeight="1" x14ac:dyDescent="0.25">
      <c r="A19" s="37" t="s">
        <v>59</v>
      </c>
      <c r="B19" s="51">
        <f>Общая!V15</f>
        <v>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Общая!W15</f>
        <v>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Общая!X15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Общая!Y15</f>
        <v>0</v>
      </c>
      <c r="C22" s="51"/>
      <c r="D22" s="52"/>
    </row>
    <row r="23" spans="1:4" ht="24" thickBot="1" x14ac:dyDescent="0.3">
      <c r="A23" s="39" t="s">
        <v>57</v>
      </c>
      <c r="B23" s="54">
        <f>Общая!AA15</f>
        <v>12621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Общая!B17</f>
        <v>Кольский 162</v>
      </c>
      <c r="C1" s="53"/>
      <c r="D1" s="53"/>
    </row>
    <row r="2" spans="1:4" ht="19.899999999999999" customHeight="1" x14ac:dyDescent="0.35">
      <c r="A2" s="36" t="s">
        <v>28</v>
      </c>
      <c r="B2" s="56">
        <f>Общая!Z17</f>
        <v>75078.080000000075</v>
      </c>
      <c r="C2" s="56"/>
      <c r="D2" s="57"/>
    </row>
    <row r="3" spans="1:4" ht="19.899999999999999" customHeight="1" x14ac:dyDescent="0.25">
      <c r="A3" s="58" t="s">
        <v>5</v>
      </c>
      <c r="B3" s="59">
        <f>Общая!C17</f>
        <v>416854</v>
      </c>
      <c r="C3" s="40" t="s">
        <v>6</v>
      </c>
      <c r="D3" s="41">
        <f>Общая!D17</f>
        <v>77234</v>
      </c>
    </row>
    <row r="4" spans="1:4" ht="19.899999999999999" customHeight="1" x14ac:dyDescent="0.25">
      <c r="A4" s="58"/>
      <c r="B4" s="59"/>
      <c r="C4" s="40" t="s">
        <v>7</v>
      </c>
      <c r="D4" s="41">
        <f>Общая!E17</f>
        <v>339620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Общая!F17</f>
        <v>5433.92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Общая!G17</f>
        <v>4168.54</v>
      </c>
      <c r="D6" s="45"/>
    </row>
    <row r="7" spans="1:4" ht="19.899999999999999" customHeight="1" x14ac:dyDescent="0.25">
      <c r="A7" s="37" t="s">
        <v>10</v>
      </c>
      <c r="B7" s="46">
        <f>Общая!H17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Общая!I17</f>
        <v>175100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Общая!J17</f>
        <v>31300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Общая!K17</f>
        <v>12548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Общая!L17</f>
        <v>58900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Общая!M17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Общая!N17</f>
        <v>1380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SUM(Общая!O17:R17)</f>
        <v>9398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Общая!S17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Общая!T17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Общая!U17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Общая!V17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Общая!W17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Общая!X17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Общая!Y17</f>
        <v>5000</v>
      </c>
      <c r="C22" s="51"/>
      <c r="D22" s="52"/>
    </row>
    <row r="23" spans="1:4" ht="24" thickBot="1" x14ac:dyDescent="0.3">
      <c r="A23" s="39" t="s">
        <v>57</v>
      </c>
      <c r="B23" s="54">
        <f>Общая!AA17</f>
        <v>332173.45999999996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Общая!B18</f>
        <v>Кольский 168</v>
      </c>
      <c r="C1" s="53"/>
      <c r="D1" s="53"/>
    </row>
    <row r="2" spans="1:4" ht="19.899999999999999" customHeight="1" x14ac:dyDescent="0.35">
      <c r="A2" s="36" t="s">
        <v>28</v>
      </c>
      <c r="B2" s="56">
        <f>Общая!Z18</f>
        <v>119430.24800000002</v>
      </c>
      <c r="C2" s="56"/>
      <c r="D2" s="57"/>
    </row>
    <row r="3" spans="1:4" ht="19.899999999999999" customHeight="1" x14ac:dyDescent="0.25">
      <c r="A3" s="58" t="s">
        <v>5</v>
      </c>
      <c r="B3" s="59">
        <f>Общая!C18</f>
        <v>510226</v>
      </c>
      <c r="C3" s="40" t="s">
        <v>6</v>
      </c>
      <c r="D3" s="41">
        <f>Общая!D18</f>
        <v>86500</v>
      </c>
    </row>
    <row r="4" spans="1:4" ht="19.899999999999999" customHeight="1" x14ac:dyDescent="0.25">
      <c r="A4" s="58"/>
      <c r="B4" s="59"/>
      <c r="C4" s="40" t="s">
        <v>7</v>
      </c>
      <c r="D4" s="41">
        <f>Общая!E18</f>
        <v>423726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Общая!F18</f>
        <v>6779.616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Общая!G18</f>
        <v>5102.26</v>
      </c>
      <c r="D6" s="45"/>
    </row>
    <row r="7" spans="1:4" ht="19.899999999999999" customHeight="1" x14ac:dyDescent="0.25">
      <c r="A7" s="37" t="s">
        <v>10</v>
      </c>
      <c r="B7" s="46">
        <f>Общая!H18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Общая!I18</f>
        <v>215400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Общая!J18</f>
        <v>30000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Общая!K18</f>
        <v>5113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Общая!L18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Общая!M18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Общая!N18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SUM(Общая!O18:R18)</f>
        <v>9395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Общая!S18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Общая!T18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Общая!U18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Общая!V18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Общая!W18</f>
        <v>12000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Общая!X18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Общая!Y18</f>
        <v>10000</v>
      </c>
      <c r="C22" s="51"/>
      <c r="D22" s="52"/>
    </row>
    <row r="23" spans="1:4" ht="24" thickBot="1" x14ac:dyDescent="0.3">
      <c r="A23" s="39" t="s">
        <v>57</v>
      </c>
      <c r="B23" s="54">
        <f>Общая!AA18</f>
        <v>378913.87599999999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Normal="100" workbookViewId="0">
      <selection activeCell="H6" sqref="H6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Общая!B19</f>
        <v>Кольский 178а</v>
      </c>
      <c r="C1" s="53"/>
      <c r="D1" s="53"/>
    </row>
    <row r="2" spans="1:4" ht="19.899999999999999" customHeight="1" x14ac:dyDescent="0.35">
      <c r="A2" s="36" t="s">
        <v>28</v>
      </c>
      <c r="B2" s="56">
        <f>Общая!Z19</f>
        <v>-12623</v>
      </c>
      <c r="C2" s="56"/>
      <c r="D2" s="57"/>
    </row>
    <row r="3" spans="1:4" ht="19.899999999999999" customHeight="1" x14ac:dyDescent="0.25">
      <c r="A3" s="58" t="s">
        <v>5</v>
      </c>
      <c r="B3" s="59">
        <f>Общая!C19</f>
        <v>0</v>
      </c>
      <c r="C3" s="40" t="s">
        <v>6</v>
      </c>
      <c r="D3" s="41">
        <f>Общая!D19</f>
        <v>0</v>
      </c>
    </row>
    <row r="4" spans="1:4" ht="19.899999999999999" customHeight="1" x14ac:dyDescent="0.25">
      <c r="A4" s="58"/>
      <c r="B4" s="59"/>
      <c r="C4" s="40" t="s">
        <v>7</v>
      </c>
      <c r="D4" s="41">
        <f>Общая!E19</f>
        <v>0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Общая!F19</f>
        <v>0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Общая!G19</f>
        <v>0</v>
      </c>
      <c r="D6" s="45"/>
    </row>
    <row r="7" spans="1:4" ht="19.899999999999999" customHeight="1" x14ac:dyDescent="0.25">
      <c r="A7" s="37" t="s">
        <v>10</v>
      </c>
      <c r="B7" s="46">
        <f>Общая!H19</f>
        <v>0</v>
      </c>
      <c r="C7" s="47"/>
      <c r="D7" s="45"/>
    </row>
    <row r="8" spans="1:4" ht="19.899999999999999" customHeight="1" x14ac:dyDescent="0.25">
      <c r="A8" s="62" t="s">
        <v>11</v>
      </c>
      <c r="B8" s="63">
        <f>Общая!I19</f>
        <v>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Общая!J19</f>
        <v>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Общая!K19</f>
        <v>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Общая!L19</f>
        <v>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Общая!M19</f>
        <v>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Общая!N19</f>
        <v>1380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SUM(Общая!O19:R19)</f>
        <v>9398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Общая!S19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Общая!T19</f>
        <v>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Общая!U19</f>
        <v>0</v>
      </c>
      <c r="C18" s="51"/>
      <c r="D18" s="52"/>
    </row>
    <row r="19" spans="1:4" ht="23.45" customHeight="1" x14ac:dyDescent="0.25">
      <c r="A19" s="37" t="s">
        <v>59</v>
      </c>
      <c r="B19" s="51">
        <f>Общая!V19</f>
        <v>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Общая!W19</f>
        <v>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Общая!X19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Общая!Y19</f>
        <v>0</v>
      </c>
      <c r="C22" s="51"/>
      <c r="D22" s="52"/>
    </row>
    <row r="23" spans="1:4" ht="24" thickBot="1" x14ac:dyDescent="0.3">
      <c r="A23" s="39" t="s">
        <v>57</v>
      </c>
      <c r="B23" s="54">
        <f>Общая!AA19</f>
        <v>12623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Общая!B20</f>
        <v>Кошевого 12к1</v>
      </c>
      <c r="C1" s="53"/>
      <c r="D1" s="53"/>
    </row>
    <row r="2" spans="1:4" ht="19.899999999999999" customHeight="1" x14ac:dyDescent="0.35">
      <c r="A2" s="36" t="s">
        <v>28</v>
      </c>
      <c r="B2" s="56">
        <f>Общая!Z20</f>
        <v>298621.60800000001</v>
      </c>
      <c r="C2" s="56"/>
      <c r="D2" s="57"/>
    </row>
    <row r="3" spans="1:4" ht="19.899999999999999" customHeight="1" x14ac:dyDescent="0.25">
      <c r="A3" s="58" t="s">
        <v>5</v>
      </c>
      <c r="B3" s="59">
        <f>Общая!C20</f>
        <v>1150296</v>
      </c>
      <c r="C3" s="40" t="s">
        <v>6</v>
      </c>
      <c r="D3" s="41">
        <f>Общая!D20</f>
        <v>284000</v>
      </c>
    </row>
    <row r="4" spans="1:4" ht="19.899999999999999" customHeight="1" x14ac:dyDescent="0.25">
      <c r="A4" s="58"/>
      <c r="B4" s="59"/>
      <c r="C4" s="40" t="s">
        <v>7</v>
      </c>
      <c r="D4" s="41">
        <f>Общая!E20</f>
        <v>866296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Общая!F20</f>
        <v>13860.736000000001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Общая!G20</f>
        <v>11502.960000000001</v>
      </c>
      <c r="D6" s="45"/>
    </row>
    <row r="7" spans="1:4" ht="19.899999999999999" customHeight="1" x14ac:dyDescent="0.25">
      <c r="A7" s="37" t="s">
        <v>10</v>
      </c>
      <c r="B7" s="46">
        <f>Общая!H20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Общая!I20</f>
        <v>485628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Общая!J20</f>
        <v>120000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Общая!K20</f>
        <v>10000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Общая!L20</f>
        <v>128400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Общая!M20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Общая!N20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SUM(Общая!O20:R20)</f>
        <v>9395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Общая!S20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Общая!T20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Общая!U20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Общая!V20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Общая!W20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Общая!X20</f>
        <v>2200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Общая!Y20</f>
        <v>15000</v>
      </c>
      <c r="C22" s="51"/>
      <c r="D22" s="52"/>
    </row>
    <row r="23" spans="1:4" ht="24" thickBot="1" x14ac:dyDescent="0.3">
      <c r="A23" s="39" t="s">
        <v>57</v>
      </c>
      <c r="B23" s="54">
        <f>Общая!AA20</f>
        <v>826310.696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6" sqref="A6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Общая!B21</f>
        <v>Лобова 43</v>
      </c>
      <c r="C1" s="53"/>
      <c r="D1" s="53"/>
    </row>
    <row r="2" spans="1:4" ht="19.899999999999999" customHeight="1" x14ac:dyDescent="0.35">
      <c r="A2" s="36" t="s">
        <v>28</v>
      </c>
      <c r="B2" s="56">
        <f>Общая!Z21</f>
        <v>179453.02000000002</v>
      </c>
      <c r="C2" s="56"/>
      <c r="D2" s="57"/>
    </row>
    <row r="3" spans="1:4" ht="19.899999999999999" customHeight="1" x14ac:dyDescent="0.25">
      <c r="A3" s="58" t="s">
        <v>5</v>
      </c>
      <c r="B3" s="59">
        <f>Общая!C21</f>
        <v>709745</v>
      </c>
      <c r="C3" s="40" t="s">
        <v>6</v>
      </c>
      <c r="D3" s="41">
        <f>Общая!D21</f>
        <v>139680</v>
      </c>
    </row>
    <row r="4" spans="1:4" ht="19.899999999999999" customHeight="1" x14ac:dyDescent="0.25">
      <c r="A4" s="58"/>
      <c r="B4" s="59"/>
      <c r="C4" s="40" t="s">
        <v>7</v>
      </c>
      <c r="D4" s="41">
        <f>Общая!E21</f>
        <v>570065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Общая!F21</f>
        <v>9121.0400000000009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Общая!G21</f>
        <v>7097.45</v>
      </c>
      <c r="D6" s="45"/>
    </row>
    <row r="7" spans="1:4" ht="19.899999999999999" customHeight="1" x14ac:dyDescent="0.25">
      <c r="A7" s="37" t="s">
        <v>10</v>
      </c>
      <c r="B7" s="46">
        <f>Общая!H21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Общая!I21</f>
        <v>309862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Общая!J21</f>
        <v>68500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Общая!K21</f>
        <v>14570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Общая!L21</f>
        <v>60200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Общая!M21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Общая!N21</f>
        <v>1380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SUM(Общая!O21:R21)</f>
        <v>9398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Общая!S21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Общая!T21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Общая!U21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Общая!V21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Общая!W21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Общая!X21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Общая!Y21</f>
        <v>5000</v>
      </c>
      <c r="C22" s="51"/>
      <c r="D22" s="52"/>
    </row>
    <row r="23" spans="1:4" ht="24" thickBot="1" x14ac:dyDescent="0.3">
      <c r="A23" s="39" t="s">
        <v>57</v>
      </c>
      <c r="B23" s="54">
        <f>Общая!AA21</f>
        <v>514073.49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Общая!B22</f>
        <v>Невского 81А</v>
      </c>
      <c r="C1" s="53"/>
      <c r="D1" s="53"/>
    </row>
    <row r="2" spans="1:4" ht="19.899999999999999" customHeight="1" x14ac:dyDescent="0.35">
      <c r="A2" s="36" t="s">
        <v>28</v>
      </c>
      <c r="B2" s="56">
        <f>Общая!Z22</f>
        <v>230976.36000000004</v>
      </c>
      <c r="C2" s="56"/>
      <c r="D2" s="57"/>
    </row>
    <row r="3" spans="1:4" ht="19.899999999999999" customHeight="1" x14ac:dyDescent="0.25">
      <c r="A3" s="58" t="s">
        <v>5</v>
      </c>
      <c r="B3" s="59">
        <f>Общая!C22</f>
        <v>730320</v>
      </c>
      <c r="C3" s="40" t="s">
        <v>6</v>
      </c>
      <c r="D3" s="41">
        <f>Общая!D22</f>
        <v>185000</v>
      </c>
    </row>
    <row r="4" spans="1:4" ht="19.899999999999999" customHeight="1" x14ac:dyDescent="0.25">
      <c r="A4" s="58"/>
      <c r="B4" s="59"/>
      <c r="C4" s="40" t="s">
        <v>7</v>
      </c>
      <c r="D4" s="41">
        <f>Общая!E22</f>
        <v>545320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Общая!F22</f>
        <v>8725.1200000000008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Общая!G22</f>
        <v>7303.2</v>
      </c>
      <c r="D6" s="45"/>
    </row>
    <row r="7" spans="1:4" ht="19.899999999999999" customHeight="1" x14ac:dyDescent="0.25">
      <c r="A7" s="37" t="s">
        <v>10</v>
      </c>
      <c r="B7" s="46">
        <f>Общая!H22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Общая!I22</f>
        <v>308996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Общая!J22</f>
        <v>50000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Общая!K22</f>
        <v>7772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Общая!L22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Общая!M22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Общая!N22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SUM(Общая!O22:R22)</f>
        <v>9395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Общая!S22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Общая!T22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Общая!U22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Общая!V22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Общая!W22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Общая!X22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Общая!Y22</f>
        <v>5000</v>
      </c>
      <c r="C22" s="51"/>
      <c r="D22" s="52"/>
    </row>
    <row r="23" spans="1:4" ht="24" thickBot="1" x14ac:dyDescent="0.3">
      <c r="A23" s="39" t="s">
        <v>57</v>
      </c>
      <c r="B23" s="54">
        <f>Общая!AA22</f>
        <v>483315.32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Общая!B23</f>
        <v>Орликова 38</v>
      </c>
      <c r="C1" s="53"/>
      <c r="D1" s="53"/>
    </row>
    <row r="2" spans="1:4" ht="19.899999999999999" customHeight="1" x14ac:dyDescent="0.35">
      <c r="A2" s="36" t="s">
        <v>28</v>
      </c>
      <c r="B2" s="56">
        <f>Общая!Z23</f>
        <v>191358.43200000003</v>
      </c>
      <c r="C2" s="56"/>
      <c r="D2" s="57"/>
    </row>
    <row r="3" spans="1:4" ht="19.899999999999999" customHeight="1" x14ac:dyDescent="0.25">
      <c r="A3" s="58" t="s">
        <v>5</v>
      </c>
      <c r="B3" s="59">
        <f>Общая!C23</f>
        <v>660684</v>
      </c>
      <c r="C3" s="40" t="s">
        <v>6</v>
      </c>
      <c r="D3" s="41">
        <f>Общая!D23</f>
        <v>111250</v>
      </c>
    </row>
    <row r="4" spans="1:4" ht="19.899999999999999" customHeight="1" x14ac:dyDescent="0.25">
      <c r="A4" s="58"/>
      <c r="B4" s="59"/>
      <c r="C4" s="40" t="s">
        <v>7</v>
      </c>
      <c r="D4" s="41">
        <f>Общая!E23</f>
        <v>549434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Общая!F23</f>
        <v>8790.9439999999995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Общая!G23</f>
        <v>6606.84</v>
      </c>
      <c r="D6" s="45"/>
    </row>
    <row r="7" spans="1:4" ht="19.899999999999999" customHeight="1" x14ac:dyDescent="0.25">
      <c r="A7" s="37" t="s">
        <v>10</v>
      </c>
      <c r="B7" s="46">
        <f>Общая!H23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Общая!I23</f>
        <v>280524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Общая!J23</f>
        <v>49000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Общая!K23</f>
        <v>7483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Общая!L23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Общая!M23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Общая!N23</f>
        <v>1380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SUM(Общая!O23:R23)</f>
        <v>9398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Общая!S23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Общая!T23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Общая!U23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Общая!V23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Общая!W23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Общая!X23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Общая!Y23</f>
        <v>6000</v>
      </c>
      <c r="C22" s="51"/>
      <c r="D22" s="52"/>
    </row>
    <row r="23" spans="1:4" ht="24" thickBot="1" x14ac:dyDescent="0.3">
      <c r="A23" s="39" t="s">
        <v>57</v>
      </c>
      <c r="B23" s="54">
        <f>Общая!AA23</f>
        <v>453927.78399999999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Normal="100" workbookViewId="0">
      <selection activeCell="A6" sqref="A6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Общая!B6</f>
        <v>Баумана 17верх</v>
      </c>
      <c r="C1" s="53"/>
      <c r="D1" s="53"/>
    </row>
    <row r="2" spans="1:4" ht="19.899999999999999" customHeight="1" x14ac:dyDescent="0.35">
      <c r="A2" s="36" t="s">
        <v>28</v>
      </c>
      <c r="B2" s="56">
        <f>Общая!Z6</f>
        <v>-26823.108000000007</v>
      </c>
      <c r="C2" s="56"/>
      <c r="D2" s="57"/>
    </row>
    <row r="3" spans="1:4" ht="19.899999999999999" customHeight="1" x14ac:dyDescent="0.25">
      <c r="A3" s="58" t="s">
        <v>5</v>
      </c>
      <c r="B3" s="59">
        <f>Общая!C6</f>
        <v>268829</v>
      </c>
      <c r="C3" s="40" t="s">
        <v>6</v>
      </c>
      <c r="D3" s="41">
        <f>Общая!D6</f>
        <v>26500</v>
      </c>
    </row>
    <row r="4" spans="1:4" ht="19.899999999999999" customHeight="1" x14ac:dyDescent="0.25">
      <c r="A4" s="58"/>
      <c r="B4" s="59"/>
      <c r="C4" s="40" t="s">
        <v>7</v>
      </c>
      <c r="D4" s="41">
        <f>Общая!E6</f>
        <v>242329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Общая!F6</f>
        <v>3877.2640000000001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Общая!G6</f>
        <v>2688.29</v>
      </c>
      <c r="D6" s="45"/>
    </row>
    <row r="7" spans="1:4" ht="19.899999999999999" customHeight="1" x14ac:dyDescent="0.25">
      <c r="A7" s="37" t="s">
        <v>10</v>
      </c>
      <c r="B7" s="46">
        <f>Общая!H6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Общая!I6</f>
        <v>122000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Общая!J6</f>
        <v>50000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Общая!K6</f>
        <v>10000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Общая!L6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Общая!M6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Общая!N6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SUM(Общая!O6:R6)</f>
        <v>9397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Общая!S6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Общая!T6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Общая!U6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Общая!V6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Общая!W6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Общая!X6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Общая!Y6</f>
        <v>5000</v>
      </c>
      <c r="C22" s="51"/>
      <c r="D22" s="52"/>
    </row>
    <row r="23" spans="1:4" ht="24" thickBot="1" x14ac:dyDescent="0.3">
      <c r="A23" s="39" t="s">
        <v>57</v>
      </c>
      <c r="B23" s="54">
        <f>Общая!AA6</f>
        <v>289086.554</v>
      </c>
      <c r="C23" s="54"/>
      <c r="D23" s="55"/>
    </row>
  </sheetData>
  <mergeCells count="21">
    <mergeCell ref="A3:A4"/>
    <mergeCell ref="B3:B4"/>
    <mergeCell ref="C5:D5"/>
    <mergeCell ref="A8:A9"/>
    <mergeCell ref="B8:B9"/>
    <mergeCell ref="B20:D20"/>
    <mergeCell ref="B21:D21"/>
    <mergeCell ref="B22:D22"/>
    <mergeCell ref="B1:D1"/>
    <mergeCell ref="B23:D23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B2:D2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6" sqref="A6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Общая!B24</f>
        <v>ПЗ 31к1</v>
      </c>
      <c r="C1" s="53"/>
      <c r="D1" s="53"/>
    </row>
    <row r="2" spans="1:4" ht="19.899999999999999" customHeight="1" x14ac:dyDescent="0.35">
      <c r="A2" s="36" t="s">
        <v>28</v>
      </c>
      <c r="B2" s="56">
        <f>Общая!Z24</f>
        <v>105688.40000000002</v>
      </c>
      <c r="C2" s="56"/>
      <c r="D2" s="57"/>
    </row>
    <row r="3" spans="1:4" ht="19.899999999999999" customHeight="1" x14ac:dyDescent="0.25">
      <c r="A3" s="58" t="s">
        <v>5</v>
      </c>
      <c r="B3" s="59">
        <f>Общая!C24</f>
        <v>438000</v>
      </c>
      <c r="C3" s="40" t="s">
        <v>6</v>
      </c>
      <c r="D3" s="41">
        <f>Общая!D24</f>
        <v>59200</v>
      </c>
    </row>
    <row r="4" spans="1:4" ht="19.899999999999999" customHeight="1" x14ac:dyDescent="0.25">
      <c r="A4" s="58"/>
      <c r="B4" s="59"/>
      <c r="C4" s="40" t="s">
        <v>7</v>
      </c>
      <c r="D4" s="41">
        <f>Общая!E24</f>
        <v>378800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Общая!F24</f>
        <v>6060.8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Общая!G24</f>
        <v>4380</v>
      </c>
      <c r="D6" s="45"/>
    </row>
    <row r="7" spans="1:4" ht="19.899999999999999" customHeight="1" x14ac:dyDescent="0.25">
      <c r="A7" s="37" t="s">
        <v>10</v>
      </c>
      <c r="B7" s="46">
        <f>Общая!H24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Общая!I24</f>
        <v>183411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Общая!J24</f>
        <v>16500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Общая!K24</f>
        <v>10000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Общая!L24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Общая!M24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Общая!N24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SUM(Общая!O24:R24)</f>
        <v>9395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Общая!S24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Общая!T24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Общая!U24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Общая!V24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Общая!W24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Общая!X24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Общая!Y24</f>
        <v>6000</v>
      </c>
      <c r="C22" s="51"/>
      <c r="D22" s="52"/>
    </row>
    <row r="23" spans="1:4" ht="24" thickBot="1" x14ac:dyDescent="0.3">
      <c r="A23" s="39" t="s">
        <v>57</v>
      </c>
      <c r="B23" s="54">
        <f>Общая!AA24</f>
        <v>321870.8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Общая!B25</f>
        <v>ПЗ 35к2</v>
      </c>
      <c r="C1" s="53"/>
      <c r="D1" s="53"/>
    </row>
    <row r="2" spans="1:4" ht="19.899999999999999" customHeight="1" x14ac:dyDescent="0.35">
      <c r="A2" s="36" t="s">
        <v>28</v>
      </c>
      <c r="B2" s="56">
        <f>Общая!Z25</f>
        <v>32083.179999999993</v>
      </c>
      <c r="C2" s="56"/>
      <c r="D2" s="57"/>
    </row>
    <row r="3" spans="1:4" ht="19.899999999999999" customHeight="1" x14ac:dyDescent="0.25">
      <c r="A3" s="58" t="s">
        <v>5</v>
      </c>
      <c r="B3" s="59">
        <f>Общая!C25</f>
        <v>384785</v>
      </c>
      <c r="C3" s="40" t="s">
        <v>6</v>
      </c>
      <c r="D3" s="41">
        <f>Общая!D25</f>
        <v>69500</v>
      </c>
    </row>
    <row r="4" spans="1:4" ht="19.899999999999999" customHeight="1" x14ac:dyDescent="0.25">
      <c r="A4" s="58"/>
      <c r="B4" s="59"/>
      <c r="C4" s="40" t="s">
        <v>7</v>
      </c>
      <c r="D4" s="41">
        <f>Общая!E25</f>
        <v>315285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Общая!F25</f>
        <v>5044.5600000000004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Общая!G25</f>
        <v>3847.85</v>
      </c>
      <c r="D6" s="45"/>
    </row>
    <row r="7" spans="1:4" ht="19.899999999999999" customHeight="1" x14ac:dyDescent="0.25">
      <c r="A7" s="37" t="s">
        <v>10</v>
      </c>
      <c r="B7" s="46">
        <f>Общая!H25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Общая!I25</f>
        <v>171384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Общая!J25</f>
        <v>55000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Общая!K25</f>
        <v>8010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Общая!L25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Общая!M25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Общая!N25</f>
        <v>1380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SUM(Общая!O25:R25)</f>
        <v>9398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Общая!S25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Общая!T25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Общая!U25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Общая!V25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Общая!W25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Общая!X25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Общая!Y25</f>
        <v>5000</v>
      </c>
      <c r="C22" s="51"/>
      <c r="D22" s="52"/>
    </row>
    <row r="23" spans="1:4" ht="24" thickBot="1" x14ac:dyDescent="0.3">
      <c r="A23" s="39" t="s">
        <v>57</v>
      </c>
      <c r="B23" s="54">
        <f>Общая!AA25</f>
        <v>343809.41000000003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6" sqref="A6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Общая!B26</f>
        <v>Полярная 9А</v>
      </c>
      <c r="C1" s="53"/>
      <c r="D1" s="53"/>
    </row>
    <row r="2" spans="1:4" ht="19.899999999999999" customHeight="1" x14ac:dyDescent="0.35">
      <c r="A2" s="36" t="s">
        <v>28</v>
      </c>
      <c r="B2" s="56">
        <f>Общая!Z26</f>
        <v>170742.97600000002</v>
      </c>
      <c r="C2" s="56"/>
      <c r="D2" s="57"/>
    </row>
    <row r="3" spans="1:4" ht="19.899999999999999" customHeight="1" x14ac:dyDescent="0.25">
      <c r="A3" s="58" t="s">
        <v>5</v>
      </c>
      <c r="B3" s="59">
        <f>Общая!C26</f>
        <v>627962</v>
      </c>
      <c r="C3" s="40" t="s">
        <v>6</v>
      </c>
      <c r="D3" s="41">
        <f>Общая!D26</f>
        <v>46500</v>
      </c>
    </row>
    <row r="4" spans="1:4" ht="19.899999999999999" customHeight="1" x14ac:dyDescent="0.25">
      <c r="A4" s="58"/>
      <c r="B4" s="59"/>
      <c r="C4" s="40" t="s">
        <v>7</v>
      </c>
      <c r="D4" s="41">
        <f>Общая!E26</f>
        <v>581462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Общая!F26</f>
        <v>9303.3919999999998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Общая!G26</f>
        <v>6279.62</v>
      </c>
      <c r="D6" s="45"/>
    </row>
    <row r="7" spans="1:4" ht="19.899999999999999" customHeight="1" x14ac:dyDescent="0.25">
      <c r="A7" s="37" t="s">
        <v>10</v>
      </c>
      <c r="B7" s="46">
        <f>Общая!H26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Общая!I26</f>
        <v>258635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Общая!J26</f>
        <v>54000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Общая!K26</f>
        <v>10000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Общая!L26</f>
        <v>56700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Общая!M26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Общая!N26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SUM(Общая!O26:R26)</f>
        <v>9395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Общая!S26</f>
        <v>1844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Общая!T26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Общая!U26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Общая!V26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Общая!W26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Общая!X26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Общая!Y26</f>
        <v>7000</v>
      </c>
      <c r="C22" s="51"/>
      <c r="D22" s="52"/>
    </row>
    <row r="23" spans="1:4" ht="24" thickBot="1" x14ac:dyDescent="0.3">
      <c r="A23" s="39" t="s">
        <v>57</v>
      </c>
      <c r="B23" s="54">
        <f>Общая!AA26</f>
        <v>441636.01199999999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6" sqref="A6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Общая!B27</f>
        <v>Привокзальная 1а</v>
      </c>
      <c r="C1" s="53"/>
      <c r="D1" s="53"/>
    </row>
    <row r="2" spans="1:4" ht="19.899999999999999" customHeight="1" x14ac:dyDescent="0.35">
      <c r="A2" s="36" t="s">
        <v>28</v>
      </c>
      <c r="B2" s="56">
        <f>Общая!Z27</f>
        <v>16501.719999999972</v>
      </c>
      <c r="C2" s="56"/>
      <c r="D2" s="57"/>
    </row>
    <row r="3" spans="1:4" ht="19.899999999999999" customHeight="1" x14ac:dyDescent="0.25">
      <c r="A3" s="58" t="s">
        <v>5</v>
      </c>
      <c r="B3" s="59">
        <f>Общая!C27</f>
        <v>472640</v>
      </c>
      <c r="C3" s="40" t="s">
        <v>6</v>
      </c>
      <c r="D3" s="41">
        <f>Общая!D27</f>
        <v>71000</v>
      </c>
    </row>
    <row r="4" spans="1:4" ht="19.899999999999999" customHeight="1" x14ac:dyDescent="0.25">
      <c r="A4" s="58"/>
      <c r="B4" s="59"/>
      <c r="C4" s="40" t="s">
        <v>7</v>
      </c>
      <c r="D4" s="41">
        <f>Общая!E27</f>
        <v>401640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Общая!F27</f>
        <v>6426.24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Общая!G27</f>
        <v>4726.4000000000005</v>
      </c>
      <c r="D6" s="45"/>
    </row>
    <row r="7" spans="1:4" ht="19.899999999999999" customHeight="1" x14ac:dyDescent="0.25">
      <c r="A7" s="37" t="s">
        <v>10</v>
      </c>
      <c r="B7" s="46">
        <f>Общая!H27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Общая!I27</f>
        <v>206110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Общая!J27</f>
        <v>117000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Общая!K27</f>
        <v>10000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Общая!L27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Общая!M27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Общая!N27</f>
        <v>1380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SUM(Общая!O27:R27)</f>
        <v>9398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Общая!S27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Общая!T27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Общая!U27</f>
        <v>1500</v>
      </c>
      <c r="C18" s="51"/>
      <c r="D18" s="52"/>
    </row>
    <row r="19" spans="1:4" ht="23.45" customHeight="1" x14ac:dyDescent="0.25">
      <c r="A19" s="37" t="s">
        <v>59</v>
      </c>
      <c r="B19" s="51">
        <f>Общая!V27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Общая!W27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Общая!X27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Общая!Y27</f>
        <v>5000</v>
      </c>
      <c r="C22" s="51"/>
      <c r="D22" s="52"/>
    </row>
    <row r="23" spans="1:4" ht="24" thickBot="1" x14ac:dyDescent="0.3">
      <c r="A23" s="39" t="s">
        <v>57</v>
      </c>
      <c r="B23" s="54">
        <f>Общая!AA27</f>
        <v>444985.64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Общая!B28</f>
        <v>Сафонова 23</v>
      </c>
      <c r="C1" s="53"/>
      <c r="D1" s="53"/>
    </row>
    <row r="2" spans="1:4" ht="19.899999999999999" customHeight="1" x14ac:dyDescent="0.35">
      <c r="A2" s="36" t="s">
        <v>28</v>
      </c>
      <c r="B2" s="56">
        <f>Общая!Z28</f>
        <v>104383.62</v>
      </c>
      <c r="C2" s="56"/>
      <c r="D2" s="57"/>
    </row>
    <row r="3" spans="1:4" ht="19.899999999999999" customHeight="1" x14ac:dyDescent="0.25">
      <c r="A3" s="58" t="s">
        <v>5</v>
      </c>
      <c r="B3" s="59">
        <f>Общая!C28</f>
        <v>511065</v>
      </c>
      <c r="C3" s="40" t="s">
        <v>6</v>
      </c>
      <c r="D3" s="41">
        <f>Общая!D28</f>
        <v>76000</v>
      </c>
    </row>
    <row r="4" spans="1:4" ht="19.899999999999999" customHeight="1" x14ac:dyDescent="0.25">
      <c r="A4" s="58"/>
      <c r="B4" s="59"/>
      <c r="C4" s="40" t="s">
        <v>7</v>
      </c>
      <c r="D4" s="41">
        <f>Общая!E28</f>
        <v>435065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Общая!F28</f>
        <v>6961.04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Общая!G28</f>
        <v>5110.6500000000005</v>
      </c>
      <c r="D6" s="45"/>
    </row>
    <row r="7" spans="1:4" ht="19.899999999999999" customHeight="1" x14ac:dyDescent="0.25">
      <c r="A7" s="37" t="s">
        <v>10</v>
      </c>
      <c r="B7" s="46">
        <f>Общая!H28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Общая!I28</f>
        <v>201750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Общая!J28</f>
        <v>68000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Общая!K28</f>
        <v>9270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Общая!L28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Общая!M28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Общая!N28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SUM(Общая!O28:R28)</f>
        <v>9395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Общая!S28</f>
        <v>1844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Общая!T28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Общая!U28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Общая!V28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Общая!W28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Общая!X28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Общая!Y28</f>
        <v>8000</v>
      </c>
      <c r="C22" s="51"/>
      <c r="D22" s="52"/>
    </row>
    <row r="23" spans="1:4" ht="24" thickBot="1" x14ac:dyDescent="0.3">
      <c r="A23" s="39" t="s">
        <v>57</v>
      </c>
      <c r="B23" s="54">
        <f>Общая!AA28</f>
        <v>394609.69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Общая!B29</f>
        <v>Седова 20</v>
      </c>
      <c r="C1" s="53"/>
      <c r="D1" s="53"/>
    </row>
    <row r="2" spans="1:4" ht="19.899999999999999" customHeight="1" x14ac:dyDescent="0.35">
      <c r="A2" s="36" t="s">
        <v>28</v>
      </c>
      <c r="B2" s="56">
        <f>Общая!Z29</f>
        <v>79649.732000000018</v>
      </c>
      <c r="C2" s="56"/>
      <c r="D2" s="57"/>
    </row>
    <row r="3" spans="1:4" ht="19.899999999999999" customHeight="1" x14ac:dyDescent="0.25">
      <c r="A3" s="58" t="s">
        <v>5</v>
      </c>
      <c r="B3" s="59">
        <f>Общая!C29</f>
        <v>460159</v>
      </c>
      <c r="C3" s="40" t="s">
        <v>6</v>
      </c>
      <c r="D3" s="41">
        <f>Общая!D29</f>
        <v>86500</v>
      </c>
    </row>
    <row r="4" spans="1:4" ht="19.899999999999999" customHeight="1" x14ac:dyDescent="0.25">
      <c r="A4" s="58"/>
      <c r="B4" s="59"/>
      <c r="C4" s="40" t="s">
        <v>7</v>
      </c>
      <c r="D4" s="41">
        <f>Общая!E29</f>
        <v>373659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Общая!F29</f>
        <v>5978.5439999999999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Общая!G29</f>
        <v>4601.59</v>
      </c>
      <c r="D6" s="45"/>
    </row>
    <row r="7" spans="1:4" ht="19.899999999999999" customHeight="1" x14ac:dyDescent="0.25">
      <c r="A7" s="37" t="s">
        <v>10</v>
      </c>
      <c r="B7" s="46">
        <f>Общая!H29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Общая!I29</f>
        <v>197524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Общая!J29</f>
        <v>45000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Общая!K29</f>
        <v>11802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Общая!L29</f>
        <v>60300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Общая!M29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Общая!N29</f>
        <v>1380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SUM(Общая!O29:R29)</f>
        <v>9398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Общая!S29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Общая!T29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Общая!U29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Общая!V29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Общая!W29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Общая!X29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Общая!Y29</f>
        <v>5000</v>
      </c>
      <c r="C22" s="51"/>
      <c r="D22" s="52"/>
    </row>
    <row r="23" spans="1:4" ht="24" thickBot="1" x14ac:dyDescent="0.3">
      <c r="A23" s="39" t="s">
        <v>57</v>
      </c>
      <c r="B23" s="54">
        <f>Общая!AA29</f>
        <v>369929.13399999996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6" sqref="A6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Общая!B30</f>
        <v>Советская 21а</v>
      </c>
      <c r="C1" s="53"/>
      <c r="D1" s="53"/>
    </row>
    <row r="2" spans="1:4" ht="19.899999999999999" customHeight="1" x14ac:dyDescent="0.35">
      <c r="A2" s="36" t="s">
        <v>28</v>
      </c>
      <c r="B2" s="56">
        <f>Общая!Z30</f>
        <v>12951.391999999993</v>
      </c>
      <c r="C2" s="56"/>
      <c r="D2" s="57"/>
    </row>
    <row r="3" spans="1:4" ht="19.899999999999999" customHeight="1" x14ac:dyDescent="0.25">
      <c r="A3" s="58" t="s">
        <v>5</v>
      </c>
      <c r="B3" s="59">
        <f>Общая!C30</f>
        <v>288504</v>
      </c>
      <c r="C3" s="40" t="s">
        <v>6</v>
      </c>
      <c r="D3" s="41">
        <f>Общая!D30</f>
        <v>24800</v>
      </c>
    </row>
    <row r="4" spans="1:4" ht="19.899999999999999" customHeight="1" x14ac:dyDescent="0.25">
      <c r="A4" s="58"/>
      <c r="B4" s="59"/>
      <c r="C4" s="40" t="s">
        <v>7</v>
      </c>
      <c r="D4" s="41">
        <f>Общая!E30</f>
        <v>263704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Общая!F30</f>
        <v>4219.2640000000001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Общая!G30</f>
        <v>2885.04</v>
      </c>
      <c r="D6" s="45"/>
    </row>
    <row r="7" spans="1:4" ht="19.899999999999999" customHeight="1" x14ac:dyDescent="0.25">
      <c r="A7" s="37" t="s">
        <v>10</v>
      </c>
      <c r="B7" s="46">
        <f>Общая!H30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Общая!I30</f>
        <v>115826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Общая!J30</f>
        <v>35000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Общая!K30</f>
        <v>10000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Общая!L30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Общая!M30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Общая!N30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SUM(Общая!O30:R30)</f>
        <v>9395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Общая!S30</f>
        <v>1844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Общая!T30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Общая!U30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Общая!V30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Общая!W30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Общая!X30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Общая!Y30</f>
        <v>5000</v>
      </c>
      <c r="C22" s="51"/>
      <c r="D22" s="52"/>
    </row>
    <row r="23" spans="1:4" ht="24" thickBot="1" x14ac:dyDescent="0.3">
      <c r="A23" s="39" t="s">
        <v>57</v>
      </c>
      <c r="B23" s="54">
        <f>Общая!AA30</f>
        <v>268448.304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Общая!B31</f>
        <v>Чумбарова 24</v>
      </c>
      <c r="C1" s="53"/>
      <c r="D1" s="53"/>
    </row>
    <row r="2" spans="1:4" ht="19.899999999999999" customHeight="1" x14ac:dyDescent="0.35">
      <c r="A2" s="36" t="s">
        <v>28</v>
      </c>
      <c r="B2" s="56">
        <f>Общая!Z31</f>
        <v>323149.74</v>
      </c>
      <c r="C2" s="56"/>
      <c r="D2" s="57"/>
    </row>
    <row r="3" spans="1:4" ht="19.899999999999999" customHeight="1" x14ac:dyDescent="0.25">
      <c r="A3" s="58" t="s">
        <v>5</v>
      </c>
      <c r="B3" s="59">
        <f>Общая!C31</f>
        <v>973005</v>
      </c>
      <c r="C3" s="40" t="s">
        <v>6</v>
      </c>
      <c r="D3" s="41">
        <f>Общая!D31</f>
        <v>210000</v>
      </c>
    </row>
    <row r="4" spans="1:4" ht="19.899999999999999" customHeight="1" x14ac:dyDescent="0.25">
      <c r="A4" s="58"/>
      <c r="B4" s="59"/>
      <c r="C4" s="40" t="s">
        <v>7</v>
      </c>
      <c r="D4" s="41">
        <f>Общая!E31</f>
        <v>763005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Общая!F31</f>
        <v>12208.08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Общая!G31</f>
        <v>9730.0500000000011</v>
      </c>
      <c r="D6" s="45"/>
    </row>
    <row r="7" spans="1:4" ht="19.899999999999999" customHeight="1" x14ac:dyDescent="0.25">
      <c r="A7" s="37" t="s">
        <v>10</v>
      </c>
      <c r="B7" s="46">
        <f>Общая!H31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Общая!I31</f>
        <v>414954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Общая!J31</f>
        <v>53500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Общая!K31</f>
        <v>4102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Общая!L31</f>
        <v>67700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Общая!M31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Общая!N31</f>
        <v>1380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SUM(Общая!O31:R31)</f>
        <v>9398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Общая!S31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Общая!T31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Общая!U31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Общая!V31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Общая!W31</f>
        <v>12000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Общая!X31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Общая!Y31</f>
        <v>15000</v>
      </c>
      <c r="C22" s="51"/>
      <c r="D22" s="52"/>
    </row>
    <row r="23" spans="1:4" ht="24" thickBot="1" x14ac:dyDescent="0.3">
      <c r="A23" s="39" t="s">
        <v>57</v>
      </c>
      <c r="B23" s="54">
        <f>Общая!AA31</f>
        <v>627917.13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23" sqref="B23:D23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Общая!B32</f>
        <v>Школьная 5а</v>
      </c>
      <c r="C1" s="53"/>
      <c r="D1" s="53"/>
    </row>
    <row r="2" spans="1:4" ht="19.899999999999999" customHeight="1" x14ac:dyDescent="0.35">
      <c r="A2" s="36" t="s">
        <v>28</v>
      </c>
      <c r="B2" s="56">
        <f>Общая!Z32</f>
        <v>84704.811999999976</v>
      </c>
      <c r="C2" s="56"/>
      <c r="D2" s="57"/>
    </row>
    <row r="3" spans="1:4" ht="19.899999999999999" customHeight="1" x14ac:dyDescent="0.25">
      <c r="A3" s="58" t="s">
        <v>5</v>
      </c>
      <c r="B3" s="59">
        <f>Общая!C32</f>
        <v>429119</v>
      </c>
      <c r="C3" s="40" t="s">
        <v>6</v>
      </c>
      <c r="D3" s="41">
        <f>Общая!D32</f>
        <v>45000</v>
      </c>
    </row>
    <row r="4" spans="1:4" ht="19.899999999999999" customHeight="1" x14ac:dyDescent="0.25">
      <c r="A4" s="58"/>
      <c r="B4" s="59"/>
      <c r="C4" s="40" t="s">
        <v>7</v>
      </c>
      <c r="D4" s="41">
        <f>Общая!E32</f>
        <v>384119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Общая!F32</f>
        <v>6145.9040000000005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Общая!G32</f>
        <v>4291.1900000000005</v>
      </c>
      <c r="D6" s="45"/>
    </row>
    <row r="7" spans="1:4" ht="19.899999999999999" customHeight="1" x14ac:dyDescent="0.25">
      <c r="A7" s="37" t="s">
        <v>10</v>
      </c>
      <c r="B7" s="46">
        <f>Общая!H32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Общая!I32</f>
        <v>185704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Общая!J32</f>
        <v>27000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Общая!K32</f>
        <v>7318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Общая!L32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Общая!M32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Общая!N32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SUM(Общая!O32:R32)</f>
        <v>9395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Общая!S32</f>
        <v>1844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Общая!T32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Общая!U32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Общая!V32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Общая!W32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Общая!X32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Общая!Y32</f>
        <v>8000</v>
      </c>
      <c r="C22" s="51"/>
      <c r="D22" s="52"/>
    </row>
    <row r="23" spans="1:4" ht="24" thickBot="1" x14ac:dyDescent="0.3">
      <c r="A23" s="39" t="s">
        <v>57</v>
      </c>
      <c r="B23" s="54">
        <f>Общая!AA32</f>
        <v>333977.09400000004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2" sqref="B2:D2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Общая!B33</f>
        <v>Книповича 34</v>
      </c>
      <c r="C1" s="53"/>
      <c r="D1" s="53"/>
    </row>
    <row r="2" spans="1:4" ht="19.899999999999999" customHeight="1" x14ac:dyDescent="0.35">
      <c r="A2" s="36" t="s">
        <v>28</v>
      </c>
      <c r="B2" s="56">
        <f>Общая!Z33</f>
        <v>-32243.252000000008</v>
      </c>
      <c r="C2" s="56"/>
      <c r="D2" s="57"/>
    </row>
    <row r="3" spans="1:4" ht="19.899999999999999" customHeight="1" x14ac:dyDescent="0.25">
      <c r="A3" s="58" t="s">
        <v>5</v>
      </c>
      <c r="B3" s="59">
        <f>Общая!C33</f>
        <v>226101</v>
      </c>
      <c r="C3" s="40" t="s">
        <v>6</v>
      </c>
      <c r="D3" s="41">
        <f>Общая!D33</f>
        <v>41000</v>
      </c>
    </row>
    <row r="4" spans="1:4" ht="19.899999999999999" customHeight="1" x14ac:dyDescent="0.25">
      <c r="A4" s="58"/>
      <c r="B4" s="59"/>
      <c r="C4" s="40" t="s">
        <v>7</v>
      </c>
      <c r="D4" s="41">
        <f>Общая!E33</f>
        <v>185101</v>
      </c>
    </row>
    <row r="5" spans="1:4" ht="19.899999999999999" customHeight="1" x14ac:dyDescent="0.25">
      <c r="A5" s="50" t="s">
        <v>67</v>
      </c>
      <c r="B5" s="42">
        <f>Общая!F4</f>
        <v>1.6E-2</v>
      </c>
      <c r="C5" s="60">
        <f>Общая!F33</f>
        <v>2961.616</v>
      </c>
      <c r="D5" s="61"/>
    </row>
    <row r="6" spans="1:4" ht="19.899999999999999" customHeight="1" x14ac:dyDescent="0.25">
      <c r="A6" s="50" t="s">
        <v>9</v>
      </c>
      <c r="B6" s="43">
        <f>Общая!G4</f>
        <v>0.01</v>
      </c>
      <c r="C6" s="44">
        <f>Общая!G33</f>
        <v>2261.0100000000002</v>
      </c>
      <c r="D6" s="45"/>
    </row>
    <row r="7" spans="1:4" ht="19.899999999999999" customHeight="1" x14ac:dyDescent="0.25">
      <c r="A7" s="50" t="s">
        <v>10</v>
      </c>
      <c r="B7" s="46">
        <f>Общая!H33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Общая!I33</f>
        <v>93700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Общая!J33</f>
        <v>60000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Общая!K33</f>
        <v>10175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Общая!L33</f>
        <v>47400</v>
      </c>
      <c r="C12" s="51"/>
      <c r="D12" s="52"/>
    </row>
    <row r="13" spans="1:4" ht="19.899999999999999" customHeight="1" x14ac:dyDescent="0.25">
      <c r="A13" s="50" t="s">
        <v>15</v>
      </c>
      <c r="B13" s="51">
        <f>Общая!M33</f>
        <v>8000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Общая!N33</f>
        <v>1380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SUM(Общая!O33:R33)</f>
        <v>9399</v>
      </c>
      <c r="C15" s="51"/>
      <c r="D15" s="52"/>
    </row>
    <row r="16" spans="1:4" ht="19.899999999999999" customHeight="1" x14ac:dyDescent="0.25">
      <c r="A16" s="50" t="s">
        <v>21</v>
      </c>
      <c r="B16" s="51">
        <f>Общая!S33</f>
        <v>1845</v>
      </c>
      <c r="C16" s="51"/>
      <c r="D16" s="52"/>
    </row>
    <row r="17" spans="1:4" ht="19.899999999999999" customHeight="1" x14ac:dyDescent="0.25">
      <c r="A17" s="50" t="s">
        <v>22</v>
      </c>
      <c r="B17" s="51">
        <f>Общая!T33</f>
        <v>1300</v>
      </c>
      <c r="C17" s="51"/>
      <c r="D17" s="52"/>
    </row>
    <row r="18" spans="1:4" ht="19.899999999999999" customHeight="1" x14ac:dyDescent="0.25">
      <c r="A18" s="50" t="s">
        <v>23</v>
      </c>
      <c r="B18" s="51">
        <f>Общая!U33</f>
        <v>1300</v>
      </c>
      <c r="C18" s="51"/>
      <c r="D18" s="52"/>
    </row>
    <row r="19" spans="1:4" ht="23.45" customHeight="1" x14ac:dyDescent="0.25">
      <c r="A19" s="50" t="s">
        <v>59</v>
      </c>
      <c r="B19" s="51">
        <f>Общая!V33</f>
        <v>6000</v>
      </c>
      <c r="C19" s="51"/>
      <c r="D19" s="52"/>
    </row>
    <row r="20" spans="1:4" ht="19.899999999999999" customHeight="1" x14ac:dyDescent="0.25">
      <c r="A20" s="50" t="s">
        <v>25</v>
      </c>
      <c r="B20" s="51">
        <f>Общая!W33</f>
        <v>1000</v>
      </c>
      <c r="C20" s="51"/>
      <c r="D20" s="52"/>
    </row>
    <row r="21" spans="1:4" ht="19.899999999999999" customHeight="1" x14ac:dyDescent="0.25">
      <c r="A21" s="50" t="s">
        <v>26</v>
      </c>
      <c r="B21" s="51">
        <f>Общая!X33</f>
        <v>0</v>
      </c>
      <c r="C21" s="51"/>
      <c r="D21" s="52"/>
    </row>
    <row r="22" spans="1:4" ht="19.899999999999999" customHeight="1" x14ac:dyDescent="0.25">
      <c r="A22" s="50" t="s">
        <v>27</v>
      </c>
      <c r="B22" s="51">
        <f>Общая!Y33</f>
        <v>2000</v>
      </c>
      <c r="C22" s="51"/>
      <c r="D22" s="52"/>
    </row>
    <row r="23" spans="1:4" ht="24" thickBot="1" x14ac:dyDescent="0.3">
      <c r="A23" s="39" t="s">
        <v>57</v>
      </c>
      <c r="B23" s="54">
        <f>Общая!AA33</f>
        <v>253121.62599999999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Общая!B7</f>
        <v>Баумана 17низ</v>
      </c>
      <c r="C1" s="53"/>
      <c r="D1" s="53"/>
    </row>
    <row r="2" spans="1:4" ht="19.899999999999999" customHeight="1" x14ac:dyDescent="0.35">
      <c r="A2" s="36" t="s">
        <v>28</v>
      </c>
      <c r="B2" s="56">
        <f>Общая!Z7</f>
        <v>270265.66399999987</v>
      </c>
      <c r="C2" s="56"/>
      <c r="D2" s="57"/>
    </row>
    <row r="3" spans="1:4" ht="19.899999999999999" customHeight="1" x14ac:dyDescent="0.25">
      <c r="A3" s="58" t="s">
        <v>5</v>
      </c>
      <c r="B3" s="59">
        <f>Общая!C7</f>
        <v>1031768</v>
      </c>
      <c r="C3" s="40" t="s">
        <v>6</v>
      </c>
      <c r="D3" s="41">
        <f>Общая!D7</f>
        <v>125300</v>
      </c>
    </row>
    <row r="4" spans="1:4" ht="19.899999999999999" customHeight="1" x14ac:dyDescent="0.25">
      <c r="A4" s="58"/>
      <c r="B4" s="59"/>
      <c r="C4" s="40" t="s">
        <v>7</v>
      </c>
      <c r="D4" s="41">
        <f>Общая!E7</f>
        <v>906468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Общая!F7</f>
        <v>14503.488000000001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Общая!G7</f>
        <v>10317.68</v>
      </c>
      <c r="D6" s="45"/>
    </row>
    <row r="7" spans="1:4" ht="19.899999999999999" customHeight="1" x14ac:dyDescent="0.25">
      <c r="A7" s="37" t="s">
        <v>10</v>
      </c>
      <c r="B7" s="46">
        <f>Общая!H7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Общая!I7</f>
        <v>463303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Общая!J7</f>
        <v>59500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Общая!K7</f>
        <v>12336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Общая!L7</f>
        <v>117800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Общая!M7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Общая!N7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SUM(Общая!O7:R7)</f>
        <v>9397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Общая!S7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Общая!T7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Общая!U7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Общая!V7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Общая!W7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Общая!X7</f>
        <v>2200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Общая!Y7</f>
        <v>17000</v>
      </c>
      <c r="C22" s="51"/>
      <c r="D22" s="52"/>
    </row>
    <row r="23" spans="1:4" ht="24" thickBot="1" x14ac:dyDescent="0.3">
      <c r="A23" s="39" t="s">
        <v>57</v>
      </c>
      <c r="B23" s="54">
        <f>Общая!AA7</f>
        <v>736681.16800000006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15" sqref="E1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Общая!B34</f>
        <v>Приморская 2А</v>
      </c>
      <c r="C1" s="53"/>
      <c r="D1" s="53"/>
    </row>
    <row r="2" spans="1:4" ht="19.899999999999999" customHeight="1" x14ac:dyDescent="0.35">
      <c r="A2" s="36" t="s">
        <v>28</v>
      </c>
      <c r="B2" s="56">
        <f>Общая!Z34</f>
        <v>82265.143999999971</v>
      </c>
      <c r="C2" s="56"/>
      <c r="D2" s="57"/>
    </row>
    <row r="3" spans="1:4" ht="19.899999999999999" customHeight="1" x14ac:dyDescent="0.25">
      <c r="A3" s="58" t="s">
        <v>5</v>
      </c>
      <c r="B3" s="59">
        <f>Общая!C34</f>
        <v>281826</v>
      </c>
      <c r="C3" s="40" t="s">
        <v>6</v>
      </c>
      <c r="D3" s="41">
        <f>Общая!D34</f>
        <v>50378</v>
      </c>
    </row>
    <row r="4" spans="1:4" ht="19.899999999999999" customHeight="1" x14ac:dyDescent="0.25">
      <c r="A4" s="58"/>
      <c r="B4" s="59"/>
      <c r="C4" s="40" t="s">
        <v>7</v>
      </c>
      <c r="D4" s="41">
        <f>Общая!E34</f>
        <v>231448</v>
      </c>
    </row>
    <row r="5" spans="1:4" ht="19.899999999999999" customHeight="1" x14ac:dyDescent="0.25">
      <c r="A5" s="50" t="s">
        <v>67</v>
      </c>
      <c r="B5" s="42">
        <f>Общая!F4</f>
        <v>1.6E-2</v>
      </c>
      <c r="C5" s="60">
        <f>Общая!F34</f>
        <v>3703.1680000000001</v>
      </c>
      <c r="D5" s="61"/>
    </row>
    <row r="6" spans="1:4" ht="19.899999999999999" customHeight="1" x14ac:dyDescent="0.25">
      <c r="A6" s="50" t="s">
        <v>9</v>
      </c>
      <c r="B6" s="43">
        <f>Общая!G4</f>
        <v>0.01</v>
      </c>
      <c r="C6" s="44">
        <f>Общая!G34</f>
        <v>2818.26</v>
      </c>
      <c r="D6" s="45"/>
    </row>
    <row r="7" spans="1:4" ht="19.899999999999999" customHeight="1" x14ac:dyDescent="0.25">
      <c r="A7" s="50" t="s">
        <v>10</v>
      </c>
      <c r="B7" s="46">
        <f>Общая!H34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Общая!I34</f>
        <v>107700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Общая!J34</f>
        <v>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Общая!K34</f>
        <v>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Общая!L34</f>
        <v>43200</v>
      </c>
      <c r="C12" s="51"/>
      <c r="D12" s="52"/>
    </row>
    <row r="13" spans="1:4" ht="19.899999999999999" customHeight="1" x14ac:dyDescent="0.25">
      <c r="A13" s="50" t="s">
        <v>15</v>
      </c>
      <c r="B13" s="51">
        <f>Общая!M34</f>
        <v>5000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Общая!N34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SUM(Общая!O34:R34)</f>
        <v>9395</v>
      </c>
      <c r="C15" s="51"/>
      <c r="D15" s="52"/>
    </row>
    <row r="16" spans="1:4" ht="19.899999999999999" customHeight="1" x14ac:dyDescent="0.25">
      <c r="A16" s="50" t="s">
        <v>21</v>
      </c>
      <c r="B16" s="51">
        <f>Общая!S34</f>
        <v>1844</v>
      </c>
      <c r="C16" s="51"/>
      <c r="D16" s="52"/>
    </row>
    <row r="17" spans="1:4" ht="19.899999999999999" customHeight="1" x14ac:dyDescent="0.25">
      <c r="A17" s="50" t="s">
        <v>22</v>
      </c>
      <c r="B17" s="51">
        <f>Общая!T34</f>
        <v>1300</v>
      </c>
      <c r="C17" s="51"/>
      <c r="D17" s="52"/>
    </row>
    <row r="18" spans="1:4" ht="19.899999999999999" customHeight="1" x14ac:dyDescent="0.25">
      <c r="A18" s="50" t="s">
        <v>23</v>
      </c>
      <c r="B18" s="51">
        <f>Общая!U34</f>
        <v>1300</v>
      </c>
      <c r="C18" s="51"/>
      <c r="D18" s="52"/>
    </row>
    <row r="19" spans="1:4" ht="23.45" customHeight="1" x14ac:dyDescent="0.25">
      <c r="A19" s="50" t="s">
        <v>59</v>
      </c>
      <c r="B19" s="51">
        <f>Общая!V34</f>
        <v>6000</v>
      </c>
      <c r="C19" s="51"/>
      <c r="D19" s="52"/>
    </row>
    <row r="20" spans="1:4" ht="19.899999999999999" customHeight="1" x14ac:dyDescent="0.25">
      <c r="A20" s="50" t="s">
        <v>25</v>
      </c>
      <c r="B20" s="51">
        <f>Общая!W34</f>
        <v>1000</v>
      </c>
      <c r="C20" s="51"/>
      <c r="D20" s="52"/>
    </row>
    <row r="21" spans="1:4" ht="19.899999999999999" customHeight="1" x14ac:dyDescent="0.25">
      <c r="A21" s="50" t="s">
        <v>26</v>
      </c>
      <c r="B21" s="51">
        <f>Общая!X34</f>
        <v>0</v>
      </c>
      <c r="C21" s="51"/>
      <c r="D21" s="52"/>
    </row>
    <row r="22" spans="1:4" ht="19.899999999999999" customHeight="1" x14ac:dyDescent="0.25">
      <c r="A22" s="50" t="s">
        <v>27</v>
      </c>
      <c r="B22" s="51">
        <f>Общая!Y34</f>
        <v>4000</v>
      </c>
      <c r="C22" s="51"/>
      <c r="D22" s="52"/>
    </row>
    <row r="23" spans="1:4" ht="24" thickBot="1" x14ac:dyDescent="0.3">
      <c r="A23" s="39" t="s">
        <v>57</v>
      </c>
      <c r="B23" s="54">
        <f>Общая!AA34</f>
        <v>193039.42800000001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D8" sqref="D8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Общая!B35</f>
        <v>Склад</v>
      </c>
      <c r="C1" s="53"/>
      <c r="D1" s="53"/>
    </row>
    <row r="2" spans="1:4" ht="19.899999999999999" customHeight="1" x14ac:dyDescent="0.35">
      <c r="A2" s="36" t="s">
        <v>28</v>
      </c>
      <c r="B2" s="56">
        <f>Общая!Z35</f>
        <v>-90000</v>
      </c>
      <c r="C2" s="56"/>
      <c r="D2" s="57"/>
    </row>
    <row r="3" spans="1:4" ht="19.899999999999999" customHeight="1" x14ac:dyDescent="0.25">
      <c r="A3" s="58" t="s">
        <v>5</v>
      </c>
      <c r="B3" s="59">
        <f>Общая!C35</f>
        <v>0</v>
      </c>
      <c r="C3" s="40" t="s">
        <v>6</v>
      </c>
      <c r="D3" s="41">
        <f>Общая!D35</f>
        <v>0</v>
      </c>
    </row>
    <row r="4" spans="1:4" ht="19.899999999999999" customHeight="1" x14ac:dyDescent="0.25">
      <c r="A4" s="58"/>
      <c r="B4" s="59"/>
      <c r="C4" s="40" t="s">
        <v>7</v>
      </c>
      <c r="D4" s="41">
        <f>Общая!E35</f>
        <v>0</v>
      </c>
    </row>
    <row r="5" spans="1:4" ht="19.899999999999999" customHeight="1" x14ac:dyDescent="0.25">
      <c r="A5" s="37" t="s">
        <v>8</v>
      </c>
      <c r="B5" s="42">
        <f>Общая!F4</f>
        <v>1.6E-2</v>
      </c>
      <c r="C5" s="60">
        <f>Общая!F35</f>
        <v>0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Общая!G35</f>
        <v>0</v>
      </c>
      <c r="D6" s="45"/>
    </row>
    <row r="7" spans="1:4" ht="19.899999999999999" customHeight="1" x14ac:dyDescent="0.25">
      <c r="A7" s="37" t="s">
        <v>10</v>
      </c>
      <c r="B7" s="46">
        <f>Общая!H35</f>
        <v>0</v>
      </c>
      <c r="C7" s="47"/>
      <c r="D7" s="45"/>
    </row>
    <row r="8" spans="1:4" ht="19.899999999999999" customHeight="1" x14ac:dyDescent="0.25">
      <c r="A8" s="62" t="s">
        <v>11</v>
      </c>
      <c r="B8" s="63">
        <f>Общая!I35</f>
        <v>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Общая!J35</f>
        <v>90000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Общая!K35</f>
        <v>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Общая!L35</f>
        <v>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Общая!M35</f>
        <v>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Общая!N35</f>
        <v>0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SUM(Общая!O35:R35)</f>
        <v>0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Общая!S35</f>
        <v>0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Общая!T35</f>
        <v>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Общая!U35</f>
        <v>0</v>
      </c>
      <c r="C18" s="51"/>
      <c r="D18" s="52"/>
    </row>
    <row r="19" spans="1:4" ht="23.45" customHeight="1" x14ac:dyDescent="0.25">
      <c r="A19" s="37" t="s">
        <v>59</v>
      </c>
      <c r="B19" s="51">
        <f>Общая!V35</f>
        <v>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Общая!W35</f>
        <v>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Общая!X35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Общая!Y35</f>
        <v>0</v>
      </c>
      <c r="C22" s="51"/>
      <c r="D22" s="52"/>
    </row>
    <row r="23" spans="1:4" ht="24" thickBot="1" x14ac:dyDescent="0.3">
      <c r="A23" s="39" t="s">
        <v>57</v>
      </c>
      <c r="B23" s="54">
        <f>Общая!AA35</f>
        <v>90000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H11" sqref="H11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Общая!B36</f>
        <v>Офис</v>
      </c>
      <c r="C1" s="53"/>
      <c r="D1" s="53"/>
    </row>
    <row r="2" spans="1:4" ht="19.899999999999999" customHeight="1" x14ac:dyDescent="0.35">
      <c r="A2" s="36" t="s">
        <v>28</v>
      </c>
      <c r="B2" s="56">
        <f>Общая!Z36</f>
        <v>-31680</v>
      </c>
      <c r="C2" s="56"/>
      <c r="D2" s="57"/>
    </row>
    <row r="3" spans="1:4" ht="19.899999999999999" customHeight="1" x14ac:dyDescent="0.25">
      <c r="A3" s="58" t="s">
        <v>5</v>
      </c>
      <c r="B3" s="59">
        <f>Общая!C36</f>
        <v>0</v>
      </c>
      <c r="C3" s="40" t="s">
        <v>6</v>
      </c>
      <c r="D3" s="41">
        <f>Общая!D36</f>
        <v>0</v>
      </c>
    </row>
    <row r="4" spans="1:4" ht="19.899999999999999" customHeight="1" x14ac:dyDescent="0.25">
      <c r="A4" s="58"/>
      <c r="B4" s="59"/>
      <c r="C4" s="40" t="s">
        <v>7</v>
      </c>
      <c r="D4" s="41">
        <f>Общая!E36</f>
        <v>0</v>
      </c>
    </row>
    <row r="5" spans="1:4" ht="19.899999999999999" customHeight="1" x14ac:dyDescent="0.25">
      <c r="A5" s="37" t="s">
        <v>8</v>
      </c>
      <c r="B5" s="42">
        <f>Общая!F4</f>
        <v>1.6E-2</v>
      </c>
      <c r="C5" s="60">
        <f>Общая!F36</f>
        <v>0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Общая!G36</f>
        <v>0</v>
      </c>
      <c r="D6" s="45"/>
    </row>
    <row r="7" spans="1:4" ht="19.899999999999999" customHeight="1" x14ac:dyDescent="0.25">
      <c r="A7" s="37" t="s">
        <v>10</v>
      </c>
      <c r="B7" s="46">
        <f>Общая!H36</f>
        <v>0</v>
      </c>
      <c r="C7" s="47"/>
      <c r="D7" s="45"/>
    </row>
    <row r="8" spans="1:4" ht="19.899999999999999" customHeight="1" x14ac:dyDescent="0.25">
      <c r="A8" s="62" t="s">
        <v>11</v>
      </c>
      <c r="B8" s="63">
        <f>Общая!I36</f>
        <v>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Общая!J36</f>
        <v>30000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Общая!K36</f>
        <v>1680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Общая!L36</f>
        <v>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Общая!M36</f>
        <v>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Общая!N36</f>
        <v>0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SUM(Общая!O36:R36)</f>
        <v>0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Общая!S36</f>
        <v>0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Общая!T36</f>
        <v>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Общая!U36</f>
        <v>0</v>
      </c>
      <c r="C18" s="51"/>
      <c r="D18" s="52"/>
    </row>
    <row r="19" spans="1:4" ht="23.45" customHeight="1" x14ac:dyDescent="0.25">
      <c r="A19" s="37" t="s">
        <v>59</v>
      </c>
      <c r="B19" s="51">
        <f>Общая!V36</f>
        <v>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Общая!W36</f>
        <v>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Общая!X36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Общая!Y36</f>
        <v>0</v>
      </c>
      <c r="C22" s="51"/>
      <c r="D22" s="52"/>
    </row>
    <row r="23" spans="1:4" ht="24" thickBot="1" x14ac:dyDescent="0.3">
      <c r="A23" s="39" t="s">
        <v>57</v>
      </c>
      <c r="B23" s="54">
        <f>Общая!AA36</f>
        <v>31680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6" sqref="A6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Общая!B8</f>
        <v>Г.Рыбачьего 51</v>
      </c>
      <c r="C1" s="53"/>
      <c r="D1" s="53"/>
    </row>
    <row r="2" spans="1:4" ht="19.899999999999999" customHeight="1" x14ac:dyDescent="0.35">
      <c r="A2" s="36" t="s">
        <v>28</v>
      </c>
      <c r="B2" s="56">
        <f>Общая!Z8</f>
        <v>105017.58799999999</v>
      </c>
      <c r="C2" s="56"/>
      <c r="D2" s="57"/>
    </row>
    <row r="3" spans="1:4" ht="19.899999999999999" customHeight="1" x14ac:dyDescent="0.25">
      <c r="A3" s="58" t="s">
        <v>5</v>
      </c>
      <c r="B3" s="59">
        <f>Общая!C8</f>
        <v>662131</v>
      </c>
      <c r="C3" s="40" t="s">
        <v>6</v>
      </c>
      <c r="D3" s="41">
        <f>Общая!D8</f>
        <v>101200</v>
      </c>
    </row>
    <row r="4" spans="1:4" ht="19.899999999999999" customHeight="1" x14ac:dyDescent="0.25">
      <c r="A4" s="58"/>
      <c r="B4" s="59"/>
      <c r="C4" s="40" t="s">
        <v>7</v>
      </c>
      <c r="D4" s="41">
        <f>Общая!E8</f>
        <v>560931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Общая!F8</f>
        <v>8974.8960000000006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Общая!G8</f>
        <v>6621.31</v>
      </c>
      <c r="D6" s="45"/>
    </row>
    <row r="7" spans="1:4" ht="19.899999999999999" customHeight="1" x14ac:dyDescent="0.25">
      <c r="A7" s="37" t="s">
        <v>10</v>
      </c>
      <c r="B7" s="46">
        <f>Общая!H8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Общая!I8</f>
        <v>278500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Общая!J8</f>
        <v>130000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Общая!K8</f>
        <v>10000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Общая!L8</f>
        <v>57500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Общая!M8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Общая!N8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SUM(Общая!O8:R8)</f>
        <v>9397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Общая!S8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Общая!T8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Общая!U8</f>
        <v>1500</v>
      </c>
      <c r="C18" s="51"/>
      <c r="D18" s="52"/>
    </row>
    <row r="19" spans="1:4" ht="23.45" customHeight="1" x14ac:dyDescent="0.25">
      <c r="A19" s="37" t="s">
        <v>59</v>
      </c>
      <c r="B19" s="51">
        <f>Общая!V8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Общая!W8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Общая!X8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Общая!Y8</f>
        <v>10000</v>
      </c>
      <c r="C22" s="51"/>
      <c r="D22" s="52"/>
    </row>
    <row r="23" spans="1:4" ht="24" thickBot="1" x14ac:dyDescent="0.3">
      <c r="A23" s="39" t="s">
        <v>57</v>
      </c>
      <c r="B23" s="54">
        <f>Общая!AA8</f>
        <v>541517.20600000001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Общая!B9</f>
        <v>Г.Рыбачьего 75</v>
      </c>
      <c r="C1" s="53"/>
      <c r="D1" s="53"/>
    </row>
    <row r="2" spans="1:4" ht="19.899999999999999" customHeight="1" x14ac:dyDescent="0.35">
      <c r="A2" s="36" t="s">
        <v>28</v>
      </c>
      <c r="B2" s="56">
        <f>Общая!Z9</f>
        <v>117965.92800000007</v>
      </c>
      <c r="C2" s="56"/>
      <c r="D2" s="57"/>
    </row>
    <row r="3" spans="1:4" ht="19.899999999999999" customHeight="1" x14ac:dyDescent="0.25">
      <c r="A3" s="58" t="s">
        <v>5</v>
      </c>
      <c r="B3" s="59">
        <f>Общая!C9</f>
        <v>523136</v>
      </c>
      <c r="C3" s="40" t="s">
        <v>6</v>
      </c>
      <c r="D3" s="41">
        <f>Общая!D9</f>
        <v>87000</v>
      </c>
    </row>
    <row r="4" spans="1:4" ht="19.899999999999999" customHeight="1" x14ac:dyDescent="0.25">
      <c r="A4" s="58"/>
      <c r="B4" s="59"/>
      <c r="C4" s="40" t="s">
        <v>7</v>
      </c>
      <c r="D4" s="41">
        <f>Общая!E9</f>
        <v>436136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Общая!F9</f>
        <v>6978.1760000000004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Общая!G9</f>
        <v>5231.3599999999997</v>
      </c>
      <c r="D6" s="45"/>
    </row>
    <row r="7" spans="1:4" ht="19.899999999999999" customHeight="1" x14ac:dyDescent="0.25">
      <c r="A7" s="37" t="s">
        <v>10</v>
      </c>
      <c r="B7" s="46">
        <f>Общая!H9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Общая!I9</f>
        <v>202800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Общая!J9</f>
        <v>60650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Общая!K9</f>
        <v>14780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Общая!L9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Общая!M9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Общая!N9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SUM(Общая!O9:R9)</f>
        <v>9397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Общая!S9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Общая!T9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Общая!U9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Общая!V9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Общая!W9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Общая!X9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Общая!Y9</f>
        <v>7000</v>
      </c>
      <c r="C22" s="51"/>
      <c r="D22" s="52"/>
    </row>
    <row r="23" spans="1:4" ht="24" thickBot="1" x14ac:dyDescent="0.3">
      <c r="A23" s="39" t="s">
        <v>57</v>
      </c>
      <c r="B23" s="54">
        <f>Общая!AA9</f>
        <v>392960.53599999996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6" sqref="A6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Общая!B10</f>
        <v>Г.Североморцев 17к1</v>
      </c>
      <c r="C1" s="53"/>
      <c r="D1" s="53"/>
    </row>
    <row r="2" spans="1:4" ht="19.899999999999999" customHeight="1" x14ac:dyDescent="0.35">
      <c r="A2" s="36" t="s">
        <v>28</v>
      </c>
      <c r="B2" s="56">
        <f>Общая!Z10</f>
        <v>89939.080000000075</v>
      </c>
      <c r="C2" s="56"/>
      <c r="D2" s="57"/>
    </row>
    <row r="3" spans="1:4" ht="19.899999999999999" customHeight="1" x14ac:dyDescent="0.25">
      <c r="A3" s="58" t="s">
        <v>5</v>
      </c>
      <c r="B3" s="59">
        <f>Общая!C10</f>
        <v>494348</v>
      </c>
      <c r="C3" s="40" t="s">
        <v>6</v>
      </c>
      <c r="D3" s="41">
        <f>Общая!D10</f>
        <v>94318</v>
      </c>
    </row>
    <row r="4" spans="1:4" ht="19.899999999999999" customHeight="1" x14ac:dyDescent="0.25">
      <c r="A4" s="58"/>
      <c r="B4" s="59"/>
      <c r="C4" s="40" t="s">
        <v>7</v>
      </c>
      <c r="D4" s="41">
        <f>Общая!E10</f>
        <v>400030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Общая!F10</f>
        <v>6400.4800000000005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Общая!G10</f>
        <v>4943.4800000000005</v>
      </c>
      <c r="D6" s="45"/>
    </row>
    <row r="7" spans="1:4" ht="19.899999999999999" customHeight="1" x14ac:dyDescent="0.25">
      <c r="A7" s="37" t="s">
        <v>10</v>
      </c>
      <c r="B7" s="46">
        <f>Общая!H10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Общая!I10</f>
        <v>205000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Общая!J10</f>
        <v>71000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Общая!K10</f>
        <v>10000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Общая!L10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Общая!M10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Общая!N10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SUM(Общая!O10:R10)</f>
        <v>9397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Общая!S10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Общая!T10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Общая!U10</f>
        <v>1500</v>
      </c>
      <c r="C18" s="51"/>
      <c r="D18" s="52"/>
    </row>
    <row r="19" spans="1:4" ht="23.45" customHeight="1" x14ac:dyDescent="0.25">
      <c r="A19" s="37" t="s">
        <v>59</v>
      </c>
      <c r="B19" s="51">
        <f>Общая!V10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Общая!W10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Общая!X10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Общая!Y10</f>
        <v>0</v>
      </c>
      <c r="C22" s="51"/>
      <c r="D22" s="52"/>
    </row>
    <row r="23" spans="1:4" ht="24" thickBot="1" x14ac:dyDescent="0.3">
      <c r="A23" s="39" t="s">
        <v>57</v>
      </c>
      <c r="B23" s="54">
        <f>Общая!AA10</f>
        <v>393064.95999999996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11" sqref="B11:D11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Общая!B11</f>
        <v>Заводская 1</v>
      </c>
      <c r="C1" s="53"/>
      <c r="D1" s="53"/>
    </row>
    <row r="2" spans="1:4" ht="19.899999999999999" customHeight="1" x14ac:dyDescent="0.35">
      <c r="A2" s="36" t="s">
        <v>28</v>
      </c>
      <c r="B2" s="56">
        <f>Общая!Z11</f>
        <v>92182.315999999992</v>
      </c>
      <c r="C2" s="56"/>
      <c r="D2" s="57"/>
    </row>
    <row r="3" spans="1:4" ht="19.899999999999999" customHeight="1" x14ac:dyDescent="0.25">
      <c r="A3" s="58" t="s">
        <v>5</v>
      </c>
      <c r="B3" s="59">
        <f>Общая!C11</f>
        <v>424617</v>
      </c>
      <c r="C3" s="40" t="s">
        <v>6</v>
      </c>
      <c r="D3" s="41">
        <f>Общая!D11</f>
        <v>55200</v>
      </c>
    </row>
    <row r="4" spans="1:4" ht="19.899999999999999" customHeight="1" x14ac:dyDescent="0.25">
      <c r="A4" s="58"/>
      <c r="B4" s="59"/>
      <c r="C4" s="40" t="s">
        <v>7</v>
      </c>
      <c r="D4" s="41">
        <f>Общая!E11</f>
        <v>369417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Общая!F11</f>
        <v>5910.6720000000005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Общая!G11</f>
        <v>4246.17</v>
      </c>
      <c r="D6" s="45"/>
    </row>
    <row r="7" spans="1:4" ht="19.899999999999999" customHeight="1" x14ac:dyDescent="0.25">
      <c r="A7" s="37" t="s">
        <v>10</v>
      </c>
      <c r="B7" s="46">
        <f>Общая!H11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Общая!I11</f>
        <v>204200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v>5000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Общая!K11</f>
        <v>5000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Общая!L11</f>
        <v>58000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Общая!M11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Общая!N11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SUM(Общая!O11:R11)</f>
        <v>9397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Общая!S11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Общая!T11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Общая!U11</f>
        <v>1500</v>
      </c>
      <c r="C18" s="51"/>
      <c r="D18" s="52"/>
    </row>
    <row r="19" spans="1:4" ht="23.45" customHeight="1" x14ac:dyDescent="0.25">
      <c r="A19" s="37" t="s">
        <v>59</v>
      </c>
      <c r="B19" s="51">
        <f>Общая!V11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Общая!W11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Общая!X11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Общая!Y11</f>
        <v>5000</v>
      </c>
      <c r="C22" s="51"/>
      <c r="D22" s="52"/>
    </row>
    <row r="23" spans="1:4" ht="24" thickBot="1" x14ac:dyDescent="0.3">
      <c r="A23" s="39" t="s">
        <v>57</v>
      </c>
      <c r="B23" s="54">
        <f>Общая!AA11</f>
        <v>322277.842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Общая!B12</f>
        <v>Зои 30</v>
      </c>
      <c r="C1" s="53"/>
      <c r="D1" s="53"/>
    </row>
    <row r="2" spans="1:4" ht="19.899999999999999" customHeight="1" x14ac:dyDescent="0.35">
      <c r="A2" s="36" t="s">
        <v>28</v>
      </c>
      <c r="B2" s="56">
        <f>Общая!Z12</f>
        <v>163495.38799999992</v>
      </c>
      <c r="C2" s="56"/>
      <c r="D2" s="57"/>
    </row>
    <row r="3" spans="1:4" ht="19.899999999999999" customHeight="1" x14ac:dyDescent="0.25">
      <c r="A3" s="58" t="s">
        <v>5</v>
      </c>
      <c r="B3" s="59">
        <f>Общая!C12</f>
        <v>571031</v>
      </c>
      <c r="C3" s="40" t="s">
        <v>6</v>
      </c>
      <c r="D3" s="41">
        <f>Общая!D12</f>
        <v>125500</v>
      </c>
    </row>
    <row r="4" spans="1:4" ht="19.899999999999999" customHeight="1" x14ac:dyDescent="0.25">
      <c r="A4" s="58"/>
      <c r="B4" s="59"/>
      <c r="C4" s="40" t="s">
        <v>7</v>
      </c>
      <c r="D4" s="41">
        <f>Общая!E12</f>
        <v>445531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Общая!F12</f>
        <v>7128.4960000000001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Общая!G12</f>
        <v>5710.31</v>
      </c>
      <c r="D6" s="45"/>
    </row>
    <row r="7" spans="1:4" ht="19.899999999999999" customHeight="1" x14ac:dyDescent="0.25">
      <c r="A7" s="37" t="s">
        <v>10</v>
      </c>
      <c r="B7" s="46">
        <f>Общая!H12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Общая!I12</f>
        <v>229338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Общая!J12</f>
        <v>52000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Общая!K12</f>
        <v>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Общая!L12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Общая!M12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Общая!N12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SUM(Общая!O12:R12)</f>
        <v>9396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Общая!S12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Общая!T12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Общая!U12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Общая!V12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Общая!W12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Общая!X12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Общая!Y12</f>
        <v>5000</v>
      </c>
      <c r="C22" s="51"/>
      <c r="D22" s="52"/>
    </row>
    <row r="23" spans="1:4" ht="24" thickBot="1" x14ac:dyDescent="0.3">
      <c r="A23" s="39" t="s">
        <v>57</v>
      </c>
      <c r="B23" s="54">
        <f>Общая!AA12</f>
        <v>394696.80599999998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5" sqref="A5"/>
    </sheetView>
  </sheetViews>
  <sheetFormatPr defaultColWidth="8.7109375" defaultRowHeight="23.25" x14ac:dyDescent="0.35"/>
  <cols>
    <col min="1" max="1" width="52.85546875" style="14" customWidth="1"/>
    <col min="2" max="2" width="16.5703125" customWidth="1"/>
    <col min="3" max="3" width="15.140625" style="15" customWidth="1"/>
    <col min="4" max="4" width="12.7109375" customWidth="1"/>
    <col min="5" max="5" width="15.140625" customWidth="1"/>
    <col min="6" max="6" width="8.85546875" customWidth="1"/>
    <col min="7" max="7" width="10.42578125" customWidth="1"/>
    <col min="8" max="8" width="15.42578125" customWidth="1"/>
    <col min="9" max="9" width="11.28515625" customWidth="1"/>
    <col min="10" max="10" width="10.42578125" customWidth="1"/>
    <col min="12" max="12" width="12.28515625" customWidth="1"/>
  </cols>
  <sheetData>
    <row r="1" spans="1:4" ht="19.899999999999999" customHeight="1" thickBot="1" x14ac:dyDescent="0.3">
      <c r="B1" s="53" t="str">
        <f>Общая!B13</f>
        <v>К.Маркса 34</v>
      </c>
      <c r="C1" s="53"/>
      <c r="D1" s="53"/>
    </row>
    <row r="2" spans="1:4" ht="19.899999999999999" customHeight="1" x14ac:dyDescent="0.35">
      <c r="A2" s="36" t="s">
        <v>28</v>
      </c>
      <c r="B2" s="56">
        <f>Общая!Z13</f>
        <v>84963.423999999999</v>
      </c>
      <c r="C2" s="56"/>
      <c r="D2" s="57"/>
    </row>
    <row r="3" spans="1:4" ht="19.899999999999999" customHeight="1" x14ac:dyDescent="0.25">
      <c r="A3" s="58" t="s">
        <v>5</v>
      </c>
      <c r="B3" s="59">
        <f>Общая!C13</f>
        <v>399588</v>
      </c>
      <c r="C3" s="40" t="s">
        <v>6</v>
      </c>
      <c r="D3" s="41">
        <f>Общая!D13</f>
        <v>76500</v>
      </c>
    </row>
    <row r="4" spans="1:4" ht="19.899999999999999" customHeight="1" x14ac:dyDescent="0.25">
      <c r="A4" s="58"/>
      <c r="B4" s="59"/>
      <c r="C4" s="40" t="s">
        <v>7</v>
      </c>
      <c r="D4" s="41">
        <f>Общая!E13</f>
        <v>323088</v>
      </c>
    </row>
    <row r="5" spans="1:4" ht="19.899999999999999" customHeight="1" x14ac:dyDescent="0.25">
      <c r="A5" s="37" t="s">
        <v>67</v>
      </c>
      <c r="B5" s="42">
        <f>Общая!F4</f>
        <v>1.6E-2</v>
      </c>
      <c r="C5" s="60">
        <f>Общая!F13</f>
        <v>5169.4080000000004</v>
      </c>
      <c r="D5" s="61"/>
    </row>
    <row r="6" spans="1:4" ht="19.899999999999999" customHeight="1" x14ac:dyDescent="0.25">
      <c r="A6" s="37" t="s">
        <v>9</v>
      </c>
      <c r="B6" s="43">
        <f>Общая!G4</f>
        <v>0.01</v>
      </c>
      <c r="C6" s="44">
        <f>Общая!G13</f>
        <v>3995.88</v>
      </c>
      <c r="D6" s="45"/>
    </row>
    <row r="7" spans="1:4" ht="19.899999999999999" customHeight="1" x14ac:dyDescent="0.25">
      <c r="A7" s="37" t="s">
        <v>10</v>
      </c>
      <c r="B7" s="46">
        <f>Общая!H13</f>
        <v>4400</v>
      </c>
      <c r="C7" s="47"/>
      <c r="D7" s="45"/>
    </row>
    <row r="8" spans="1:4" ht="19.899999999999999" customHeight="1" x14ac:dyDescent="0.25">
      <c r="A8" s="62" t="s">
        <v>11</v>
      </c>
      <c r="B8" s="63">
        <f>Общая!I13</f>
        <v>159403</v>
      </c>
      <c r="C8" s="48" t="s">
        <v>54</v>
      </c>
      <c r="D8" s="49"/>
    </row>
    <row r="9" spans="1:4" ht="19.899999999999999" customHeight="1" x14ac:dyDescent="0.25">
      <c r="A9" s="62"/>
      <c r="B9" s="63"/>
      <c r="C9" s="48" t="s">
        <v>55</v>
      </c>
      <c r="D9" s="49"/>
    </row>
    <row r="10" spans="1:4" ht="19.899999999999999" customHeight="1" x14ac:dyDescent="0.25">
      <c r="A10" s="38" t="s">
        <v>12</v>
      </c>
      <c r="B10" s="51">
        <f>Общая!J13</f>
        <v>25000</v>
      </c>
      <c r="C10" s="51"/>
      <c r="D10" s="52"/>
    </row>
    <row r="11" spans="1:4" ht="19.899999999999999" customHeight="1" x14ac:dyDescent="0.25">
      <c r="A11" s="38" t="s">
        <v>13</v>
      </c>
      <c r="B11" s="51">
        <f>Общая!K13</f>
        <v>7370</v>
      </c>
      <c r="C11" s="51"/>
      <c r="D11" s="52"/>
    </row>
    <row r="12" spans="1:4" ht="19.899999999999999" customHeight="1" x14ac:dyDescent="0.25">
      <c r="A12" s="38" t="s">
        <v>14</v>
      </c>
      <c r="B12" s="51">
        <f>Общая!L13</f>
        <v>55800</v>
      </c>
      <c r="C12" s="51"/>
      <c r="D12" s="52"/>
    </row>
    <row r="13" spans="1:4" ht="19.899999999999999" customHeight="1" x14ac:dyDescent="0.25">
      <c r="A13" s="37" t="s">
        <v>15</v>
      </c>
      <c r="B13" s="51">
        <f>Общая!M13</f>
        <v>13100</v>
      </c>
      <c r="C13" s="51"/>
      <c r="D13" s="52"/>
    </row>
    <row r="14" spans="1:4" ht="19.899999999999999" customHeight="1" x14ac:dyDescent="0.25">
      <c r="A14" s="38" t="s">
        <v>16</v>
      </c>
      <c r="B14" s="51">
        <f>Общая!N13</f>
        <v>1379</v>
      </c>
      <c r="C14" s="51"/>
      <c r="D14" s="52"/>
    </row>
    <row r="15" spans="1:4" ht="19.899999999999999" customHeight="1" x14ac:dyDescent="0.25">
      <c r="A15" s="38" t="s">
        <v>60</v>
      </c>
      <c r="B15" s="51">
        <f>SUM(Общая!O13:R13)</f>
        <v>9397</v>
      </c>
      <c r="C15" s="51"/>
      <c r="D15" s="52"/>
    </row>
    <row r="16" spans="1:4" ht="19.899999999999999" customHeight="1" x14ac:dyDescent="0.25">
      <c r="A16" s="37" t="s">
        <v>21</v>
      </c>
      <c r="B16" s="51">
        <f>Общая!S13</f>
        <v>1845</v>
      </c>
      <c r="C16" s="51"/>
      <c r="D16" s="52"/>
    </row>
    <row r="17" spans="1:4" ht="19.899999999999999" customHeight="1" x14ac:dyDescent="0.25">
      <c r="A17" s="37" t="s">
        <v>22</v>
      </c>
      <c r="B17" s="51">
        <f>Общая!T13</f>
        <v>1300</v>
      </c>
      <c r="C17" s="51"/>
      <c r="D17" s="52"/>
    </row>
    <row r="18" spans="1:4" ht="19.899999999999999" customHeight="1" x14ac:dyDescent="0.25">
      <c r="A18" s="37" t="s">
        <v>23</v>
      </c>
      <c r="B18" s="51">
        <f>Общая!U13</f>
        <v>1300</v>
      </c>
      <c r="C18" s="51"/>
      <c r="D18" s="52"/>
    </row>
    <row r="19" spans="1:4" ht="23.45" customHeight="1" x14ac:dyDescent="0.25">
      <c r="A19" s="37" t="s">
        <v>59</v>
      </c>
      <c r="B19" s="51">
        <f>Общая!V13</f>
        <v>6000</v>
      </c>
      <c r="C19" s="51"/>
      <c r="D19" s="52"/>
    </row>
    <row r="20" spans="1:4" ht="19.899999999999999" customHeight="1" x14ac:dyDescent="0.25">
      <c r="A20" s="37" t="s">
        <v>25</v>
      </c>
      <c r="B20" s="51">
        <f>Общая!W13</f>
        <v>1000</v>
      </c>
      <c r="C20" s="51"/>
      <c r="D20" s="52"/>
    </row>
    <row r="21" spans="1:4" ht="19.899999999999999" customHeight="1" x14ac:dyDescent="0.25">
      <c r="A21" s="37" t="s">
        <v>26</v>
      </c>
      <c r="B21" s="51">
        <f>Общая!X13</f>
        <v>0</v>
      </c>
      <c r="C21" s="51"/>
      <c r="D21" s="52"/>
    </row>
    <row r="22" spans="1:4" ht="19.899999999999999" customHeight="1" x14ac:dyDescent="0.25">
      <c r="A22" s="37" t="s">
        <v>27</v>
      </c>
      <c r="B22" s="51">
        <f>Общая!Y13</f>
        <v>9000</v>
      </c>
      <c r="C22" s="51"/>
      <c r="D22" s="52"/>
    </row>
    <row r="23" spans="1:4" ht="24" thickBot="1" x14ac:dyDescent="0.3">
      <c r="A23" s="39" t="s">
        <v>57</v>
      </c>
      <c r="B23" s="54">
        <f>Общая!AA13</f>
        <v>305459.288</v>
      </c>
      <c r="C23" s="54"/>
      <c r="D23" s="55"/>
    </row>
  </sheetData>
  <mergeCells count="21">
    <mergeCell ref="B15:D15"/>
    <mergeCell ref="B1:D1"/>
    <mergeCell ref="B2:D2"/>
    <mergeCell ref="A3:A4"/>
    <mergeCell ref="B3:B4"/>
    <mergeCell ref="C5:D5"/>
    <mergeCell ref="A8:A9"/>
    <mergeCell ref="B8:B9"/>
    <mergeCell ref="B10:D10"/>
    <mergeCell ref="B11:D11"/>
    <mergeCell ref="B12:D12"/>
    <mergeCell ref="B13:D13"/>
    <mergeCell ref="B14:D14"/>
    <mergeCell ref="B22:D22"/>
    <mergeCell ref="B23:D23"/>
    <mergeCell ref="B16:D16"/>
    <mergeCell ref="B17:D17"/>
    <mergeCell ref="B18:D18"/>
    <mergeCell ref="B19:D19"/>
    <mergeCell ref="B20:D20"/>
    <mergeCell ref="B21:D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f I q h V I 9 m p z W j A A A A 9 g A A A B I A H A B D b 2 5 m a W c v U G F j a 2 F n Z S 5 4 b W w g o h g A K K A U A A A A A A A A A A A A A A A A A A A A A A A A A A A A h Y 8 x D o I w G I W v Q r r T F n A g 5 K c M r p I Y j c a 1 K R U a o R j a W u 7 m 4 J G 8 g h h F 3 R z f 9 7 7 h v f v 1 B s X Y t c F F D k b 1 O k c R p i i Q W v S V 0 n W O n D 2 G K S o Y r L k 4 8 V o G k 6 x N N p o q R 4 2 1 5 4 w Q 7 z 3 2 C e 6 H m s S U R u R Q r r a i k R 1 H H 1 n 9 l 0 O l j e V a S M R g / x r D Y h z R B U 7 S a R O Q G U K p 9 F e I p + 7 Z / k B Y u t a 6 Q b L B h Z s d k D k C e X 9 g D 1 B L A w Q U A A I A C A B 8 i q F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I q h V C i K R 7 g O A A A A E Q A A A B M A H A B G b 3 J t d W x h c y 9 T Z W N 0 a W 9 u M S 5 t I K I Y A C i g F A A A A A A A A A A A A A A A A A A A A A A A A A A A A C t O T S 7 J z M 9 T C I b Q h t Y A U E s B A i 0 A F A A C A A g A f I q h V I 9 m p z W j A A A A 9 g A A A B I A A A A A A A A A A A A A A A A A A A A A A E N v b m Z p Z y 9 Q Y W N r Y W d l L n h t b F B L A Q I t A B Q A A g A I A H y K o V Q P y u m r p A A A A O k A A A A T A A A A A A A A A A A A A A A A A O 8 A A A B b Q 2 9 u d G V u d F 9 U e X B l c 1 0 u e G 1 s U E s B A i 0 A F A A C A A g A f I q h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k B W R x k c f l K g Y m + A Y o V 1 I o A A A A A A g A A A A A A E G Y A A A A B A A A g A A A A F D T w e s 6 g h k z u X M V c 8 R X 0 A k s T A D r f u L n X h L k n R H P O F Y I A A A A A D o A A A A A C A A A g A A A A h M t A v 2 Y B 7 7 n j H y b D U k S p 2 x Q g w w o l M 7 i s J j 4 o x w e 4 U i R Q A A A A A E s o K r m b 2 I c i L G x z F Q W w E 6 Z P s f k J s n a u 5 A 6 c Q n x d + P S P O F W K 6 B k D F 1 r E t F x h v t y z X 3 g A D W 6 l c 1 P e e 7 k n z o 6 S L e 7 l 1 m L U f + g r b w T u M 4 T H Y G B A A A A A X X G p M 9 B j l z 1 P 0 d I b e W u D N J d c H c M L x d c D + e A 6 W a P W h Q P s i j o g m 4 S E Z 9 U M 6 y L S K R f u s o C z b v 9 + R n a B V Z w 1 S X I l D Q = = < / D a t a M a s h u p > 
</file>

<file path=customXml/itemProps1.xml><?xml version="1.0" encoding="utf-8"?>
<ds:datastoreItem xmlns:ds="http://schemas.openxmlformats.org/officeDocument/2006/customXml" ds:itemID="{59F46E8D-48D8-4762-BFBA-E4A593E0A0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Общая</vt:lpstr>
      <vt:lpstr>Баумана 17верх</vt:lpstr>
      <vt:lpstr>Баумана 17низ</vt:lpstr>
      <vt:lpstr>Г.Рыбачьего 51</vt:lpstr>
      <vt:lpstr>Г.Рыбачьего 75</vt:lpstr>
      <vt:lpstr>Г.Североморцев 17к1</vt:lpstr>
      <vt:lpstr>Заводская 1</vt:lpstr>
      <vt:lpstr>Зои 30</vt:lpstr>
      <vt:lpstr>К.Маркса 34</vt:lpstr>
      <vt:lpstr>Кольский 152а</vt:lpstr>
      <vt:lpstr>Кирова 23</vt:lpstr>
      <vt:lpstr>Кольский 134</vt:lpstr>
      <vt:lpstr>Кольский 162</vt:lpstr>
      <vt:lpstr>Кольский 168</vt:lpstr>
      <vt:lpstr>Кольский 178</vt:lpstr>
      <vt:lpstr>Кошевого 12к1</vt:lpstr>
      <vt:lpstr>Лобова 43</vt:lpstr>
      <vt:lpstr>Невского 81А</vt:lpstr>
      <vt:lpstr>Орликова 38</vt:lpstr>
      <vt:lpstr>ПЗ 31к1</vt:lpstr>
      <vt:lpstr>ПЗ 35к2</vt:lpstr>
      <vt:lpstr>Полярная 9А</vt:lpstr>
      <vt:lpstr>Привокзальная 1а</vt:lpstr>
      <vt:lpstr>Сафонова 23</vt:lpstr>
      <vt:lpstr>Седова 20</vt:lpstr>
      <vt:lpstr>Советская 21а</vt:lpstr>
      <vt:lpstr>Чумбарова 24</vt:lpstr>
      <vt:lpstr>Школьная 5а</vt:lpstr>
      <vt:lpstr>Книповича 34</vt:lpstr>
      <vt:lpstr>Приморская 2А</vt:lpstr>
      <vt:lpstr>Склад</vt:lpstr>
      <vt:lpstr>Офис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Professional</cp:lastModifiedBy>
  <cp:revision>1</cp:revision>
  <cp:lastPrinted>2022-06-02T08:15:42Z</cp:lastPrinted>
  <dcterms:created xsi:type="dcterms:W3CDTF">2015-06-05T18:19:34Z</dcterms:created>
  <dcterms:modified xsi:type="dcterms:W3CDTF">2022-06-02T12:04:15Z</dcterms:modified>
  <dc:language>ru-RU</dc:language>
</cp:coreProperties>
</file>