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Проекты\Дока\Отчет по рентабельности направления\"/>
    </mc:Choice>
  </mc:AlternateContent>
  <bookViews>
    <workbookView xWindow="0" yWindow="0" windowWidth="28800" windowHeight="12180"/>
  </bookViews>
  <sheets>
    <sheet name="Сводный отчет декабрь" sheetId="1" r:id="rId1"/>
    <sheet name="Доп счета декабрь" sheetId="2" r:id="rId2"/>
    <sheet name="Учет по году" sheetId="5" r:id="rId3"/>
    <sheet name="Договоры" sheetId="3" r:id="rId4"/>
  </sheets>
  <definedNames>
    <definedName name="_xlnm.Print_Area" localSheetId="0">'Сводный отчет декабрь'!$A$1:$P$7</definedName>
  </definedNames>
  <calcPr calcId="162913"/>
</workbook>
</file>

<file path=xl/calcChain.xml><?xml version="1.0" encoding="utf-8"?>
<calcChain xmlns="http://schemas.openxmlformats.org/spreadsheetml/2006/main">
  <c r="I5" i="1" l="1"/>
  <c r="O5" i="1"/>
  <c r="F14" i="1" s="1"/>
  <c r="G5" i="1" l="1"/>
  <c r="E6" i="1"/>
  <c r="E12" i="1" s="1"/>
  <c r="S5" i="1" l="1"/>
  <c r="R6" i="1" l="1"/>
  <c r="E3" i="2" l="1"/>
  <c r="I6" i="1" l="1"/>
  <c r="S6" i="1"/>
  <c r="F6" i="1" l="1"/>
  <c r="M5" i="1" l="1"/>
  <c r="F10" i="1" l="1"/>
  <c r="F13" i="1" s="1"/>
  <c r="E6" i="2"/>
  <c r="F12" i="1" l="1"/>
  <c r="F15" i="1" l="1"/>
  <c r="E4" i="2"/>
  <c r="E5" i="2"/>
  <c r="I48" i="5" l="1"/>
  <c r="E2" i="2" l="1"/>
  <c r="E7" i="2" s="1"/>
  <c r="G48" i="5" l="1"/>
  <c r="F48" i="5"/>
  <c r="E48" i="5"/>
  <c r="H48" i="5"/>
  <c r="J48" i="5"/>
  <c r="K48" i="5"/>
  <c r="L48" i="5"/>
  <c r="M48" i="5"/>
  <c r="N48" i="5"/>
  <c r="O48" i="5"/>
  <c r="C7" i="2"/>
  <c r="D48" i="5"/>
  <c r="D7" i="2"/>
  <c r="H6" i="1"/>
  <c r="N6" i="1"/>
  <c r="K5" i="1" l="1"/>
  <c r="L5" i="1" s="1"/>
  <c r="M6" i="1"/>
  <c r="O6" i="1" l="1"/>
  <c r="L6" i="1"/>
  <c r="K6" i="1"/>
</calcChain>
</file>

<file path=xl/sharedStrings.xml><?xml version="1.0" encoding="utf-8"?>
<sst xmlns="http://schemas.openxmlformats.org/spreadsheetml/2006/main" count="156" uniqueCount="133">
  <si>
    <t>Учет в часах</t>
  </si>
  <si>
    <t>Учет доп.счетов</t>
  </si>
  <si>
    <t>Названия строк</t>
  </si>
  <si>
    <t>Итого</t>
  </si>
  <si>
    <t>Часы по договору</t>
  </si>
  <si>
    <t>Доп. часы</t>
  </si>
  <si>
    <t>стоимость часа</t>
  </si>
  <si>
    <t>Сумма
 доп.счетов</t>
  </si>
  <si>
    <t>Общая сумма</t>
  </si>
  <si>
    <t xml:space="preserve">Экономия </t>
  </si>
  <si>
    <t>Примечание</t>
  </si>
  <si>
    <t>Бетта-ММ</t>
  </si>
  <si>
    <t>Борге</t>
  </si>
  <si>
    <t>Еланпласт</t>
  </si>
  <si>
    <t>Мидасот</t>
  </si>
  <si>
    <t>Химпродукт</t>
  </si>
  <si>
    <t>ИП Москвин</t>
  </si>
  <si>
    <t>Дока</t>
  </si>
  <si>
    <t>Квадрига</t>
  </si>
  <si>
    <t>Лига-М</t>
  </si>
  <si>
    <t>Синтеза (СБ-Эксперт)</t>
  </si>
  <si>
    <t>Вебер</t>
  </si>
  <si>
    <t>№</t>
  </si>
  <si>
    <t>Клиент</t>
  </si>
  <si>
    <t>Часы</t>
  </si>
  <si>
    <t>Ставка</t>
  </si>
  <si>
    <t>Сумма</t>
  </si>
  <si>
    <t>Договор</t>
  </si>
  <si>
    <t>Комментарий</t>
  </si>
  <si>
    <t>Счёт (до закрытия)</t>
  </si>
  <si>
    <t>Доп счет</t>
  </si>
  <si>
    <t>ТД Глубокое</t>
  </si>
  <si>
    <t>АС18/05-02</t>
  </si>
  <si>
    <t xml:space="preserve">МАРС 1С </t>
  </si>
  <si>
    <t>Стилпейнт</t>
  </si>
  <si>
    <t>Торгинжиниринг</t>
  </si>
  <si>
    <t>Клиенты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</si>
  <si>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</si>
  <si>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</si>
  <si>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</si>
  <si>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</si>
  <si>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</si>
  <si>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</si>
  <si>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</si>
  <si>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</si>
  <si>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</si>
  <si>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</si>
  <si>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</si>
  <si>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</si>
  <si>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ИП Абрамова</t>
  </si>
  <si>
    <t>Бухгалтеры РФ (ЦСБ)</t>
  </si>
  <si>
    <t>Глобо (Мир Света)</t>
  </si>
  <si>
    <t>Заповедная поляна (ИП Мухина)</t>
  </si>
  <si>
    <t>Коммуналь Сервис</t>
  </si>
  <si>
    <t>Ретросервис ЖД</t>
  </si>
  <si>
    <t xml:space="preserve">СБСС </t>
  </si>
  <si>
    <t>Сибторг (Альфа Менеджмент)</t>
  </si>
  <si>
    <t>ИП Анар</t>
  </si>
  <si>
    <t>ИП Курочкин</t>
  </si>
  <si>
    <t>Номер телефона</t>
  </si>
  <si>
    <t>Почта</t>
  </si>
  <si>
    <t>Контактное лицо</t>
  </si>
  <si>
    <t>Восток</t>
  </si>
  <si>
    <t>КБьюти</t>
  </si>
  <si>
    <t>Ворлд Мед</t>
  </si>
  <si>
    <t>Строймехтранс</t>
  </si>
  <si>
    <t>СЮВЗ</t>
  </si>
  <si>
    <t>Терминал Берёзовый</t>
  </si>
  <si>
    <t>Термокапитал</t>
  </si>
  <si>
    <t>СМУ-5</t>
  </si>
  <si>
    <t xml:space="preserve">Стоимость </t>
  </si>
  <si>
    <t>ЖД Ретро-Сервис</t>
  </si>
  <si>
    <t>АС18/04-01</t>
  </si>
  <si>
    <t>АС20/12-02</t>
  </si>
  <si>
    <t>АС21/09-01</t>
  </si>
  <si>
    <t>Мир Света</t>
  </si>
  <si>
    <t>АС21/04-01</t>
  </si>
  <si>
    <t>АС19/09-01</t>
  </si>
  <si>
    <t>АС19/11-02</t>
  </si>
  <si>
    <t>Компания</t>
  </si>
  <si>
    <t>Дока Юнион</t>
  </si>
  <si>
    <t>Дока ИТ</t>
  </si>
  <si>
    <t>Сириус стар</t>
  </si>
  <si>
    <t>АС19/08-01</t>
  </si>
  <si>
    <t>ИСНК (Мидасот)</t>
  </si>
  <si>
    <t>ХромЛаб</t>
  </si>
  <si>
    <t>Выполнено</t>
  </si>
  <si>
    <t>Оплачено</t>
  </si>
  <si>
    <t>Вилес милк</t>
  </si>
  <si>
    <t>Премиум-Консалт</t>
  </si>
  <si>
    <t>Априори-2000</t>
  </si>
  <si>
    <t>Дарвол</t>
  </si>
  <si>
    <t>Тренер эксперт</t>
  </si>
  <si>
    <t>ИП Байракова</t>
  </si>
  <si>
    <t>ХУКОФФ</t>
  </si>
  <si>
    <t>Абдушукур</t>
  </si>
  <si>
    <t>Стройассортимент</t>
  </si>
  <si>
    <t>SoloStyle</t>
  </si>
  <si>
    <t>ЖКХ МАРС</t>
  </si>
  <si>
    <t>АС22/08-02</t>
  </si>
  <si>
    <t>Аскания область</t>
  </si>
  <si>
    <t xml:space="preserve">Мотивация ноябрь </t>
  </si>
  <si>
    <t>Мотивация декабрь</t>
  </si>
  <si>
    <t>Остаток на январь - 24,5 ч.</t>
  </si>
  <si>
    <t>АС-22/12-2</t>
  </si>
  <si>
    <t>Дока Солюшн</t>
  </si>
  <si>
    <t>Расчеты с исполнителями</t>
  </si>
  <si>
    <t>Итого, руб.</t>
  </si>
  <si>
    <t>Выплачено исполнителю</t>
  </si>
  <si>
    <t>Долг на конец месяца</t>
  </si>
  <si>
    <t>коммиссия за перевод</t>
  </si>
  <si>
    <t>Сотрудник. услуги</t>
  </si>
  <si>
    <t>Сотрудник. Товары</t>
  </si>
  <si>
    <t>сумма затрат</t>
  </si>
  <si>
    <t>прибыль</t>
  </si>
  <si>
    <t>Менеджер</t>
  </si>
  <si>
    <t>Менеджер2</t>
  </si>
  <si>
    <t>Итого, часы</t>
  </si>
  <si>
    <t>Итого руб</t>
  </si>
  <si>
    <t>Бонус  менеджера 1</t>
  </si>
  <si>
    <t>Бонус  менеджера 2</t>
  </si>
  <si>
    <t>себестоимость часа</t>
  </si>
  <si>
    <t xml:space="preserve">Учет выполнения работ </t>
  </si>
  <si>
    <t>Добавить в заказ реквизит «месяц проведения работ»</t>
  </si>
  <si>
    <t>1.</t>
  </si>
  <si>
    <t xml:space="preserve">2. </t>
  </si>
  <si>
    <t>Учитывать остаток часов по договору АО</t>
  </si>
  <si>
    <t xml:space="preserve">3. </t>
  </si>
  <si>
    <t>Отбор по Подразделению в заказе</t>
  </si>
  <si>
    <t>4.</t>
  </si>
  <si>
    <t>В колонке S учет оплаченных счетов от клиента и выплат менеджеру за последние 12 месяцев</t>
  </si>
  <si>
    <t xml:space="preserve">5. </t>
  </si>
  <si>
    <t>Добавить Сотрудникам реквизиты себестоимость часа и бонус1,2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</si>
</sst>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19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 applyNumberFormat="0" applyFill="0" applyBorder="0" applyAlignment="0" applyProtection="0"/>
  </cellStyleXfs>
  <cellXfs count="164">
    <xf numFmtId="0" fontId="0" fillId="0" borderId="0" xfId="0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8" fillId="2" borderId="13" xfId="0" applyFont="1" applyFill="1" applyBorder="1" applyAlignment="1" applyProtection="1">
      <alignment horizontal="center" vertical="center"/>
    </xf>
    <xf numFmtId="17" fontId="10" fillId="0" borderId="0" xfId="0" applyNumberFormat="1" applyFont="1" applyProtection="1"/>
    <xf numFmtId="0" fontId="10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10" fillId="2" borderId="0" xfId="0" applyFont="1" applyFill="1" applyProtection="1"/>
    <xf numFmtId="0" fontId="4" fillId="0" borderId="0" xfId="0" applyFont="1" applyAlignment="1" applyProtection="1">
      <alignment horizontal="left" vertical="center"/>
    </xf>
    <xf numFmtId="0" fontId="4" fillId="0" borderId="13" xfId="0" applyFont="1" applyBorder="1" applyProtection="1"/>
    <xf numFmtId="0" fontId="4" fillId="0" borderId="12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0" xfId="0" applyFont="1" applyBorder="1" applyProtection="1"/>
    <xf numFmtId="0" fontId="4" fillId="2" borderId="15" xfId="0" applyFont="1" applyFill="1" applyBorder="1" applyProtection="1"/>
    <xf numFmtId="0" fontId="4" fillId="2" borderId="2" xfId="0" applyFont="1" applyFill="1" applyBorder="1" applyProtection="1"/>
    <xf numFmtId="0" fontId="4" fillId="4" borderId="16" xfId="0" applyFont="1" applyFill="1" applyBorder="1" applyProtection="1"/>
    <xf numFmtId="0" fontId="4" fillId="4" borderId="1" xfId="0" applyFont="1" applyFill="1" applyBorder="1" applyProtection="1"/>
    <xf numFmtId="0" fontId="4" fillId="2" borderId="1" xfId="0" applyFont="1" applyFill="1" applyBorder="1" applyProtection="1"/>
    <xf numFmtId="0" fontId="4" fillId="2" borderId="17" xfId="0" applyFont="1" applyFill="1" applyBorder="1" applyProtection="1"/>
    <xf numFmtId="0" fontId="4" fillId="2" borderId="28" xfId="0" applyFont="1" applyFill="1" applyBorder="1" applyProtection="1"/>
    <xf numFmtId="0" fontId="4" fillId="2" borderId="29" xfId="0" applyFont="1" applyFill="1" applyBorder="1" applyProtection="1"/>
    <xf numFmtId="0" fontId="4" fillId="4" borderId="30" xfId="0" applyFont="1" applyFill="1" applyBorder="1" applyProtection="1"/>
    <xf numFmtId="0" fontId="4" fillId="4" borderId="22" xfId="0" applyFont="1" applyFill="1" applyBorder="1" applyProtection="1"/>
    <xf numFmtId="0" fontId="4" fillId="4" borderId="6" xfId="0" applyFont="1" applyFill="1" applyBorder="1" applyProtection="1"/>
    <xf numFmtId="0" fontId="4" fillId="2" borderId="22" xfId="0" applyFont="1" applyFill="1" applyBorder="1" applyProtection="1"/>
    <xf numFmtId="0" fontId="4" fillId="2" borderId="31" xfId="0" applyFont="1" applyFill="1" applyBorder="1" applyProtection="1"/>
    <xf numFmtId="0" fontId="4" fillId="0" borderId="14" xfId="0" applyFont="1" applyBorder="1" applyProtection="1"/>
    <xf numFmtId="0" fontId="4" fillId="0" borderId="3" xfId="0" applyFont="1" applyBorder="1" applyProtection="1"/>
    <xf numFmtId="0" fontId="4" fillId="3" borderId="7" xfId="0" applyFont="1" applyFill="1" applyBorder="1" applyProtection="1"/>
    <xf numFmtId="0" fontId="4" fillId="3" borderId="4" xfId="0" applyFont="1" applyFill="1" applyBorder="1" applyProtection="1"/>
    <xf numFmtId="0" fontId="4" fillId="3" borderId="19" xfId="0" applyFont="1" applyFill="1" applyBorder="1" applyProtection="1"/>
    <xf numFmtId="0" fontId="4" fillId="0" borderId="19" xfId="0" applyFont="1" applyBorder="1" applyProtection="1"/>
    <xf numFmtId="0" fontId="4" fillId="0" borderId="4" xfId="0" applyFont="1" applyBorder="1" applyProtection="1"/>
    <xf numFmtId="0" fontId="4" fillId="0" borderId="11" xfId="0" applyFont="1" applyBorder="1" applyProtection="1"/>
    <xf numFmtId="0" fontId="4" fillId="2" borderId="14" xfId="0" applyFont="1" applyFill="1" applyBorder="1" applyProtection="1"/>
    <xf numFmtId="0" fontId="4" fillId="2" borderId="3" xfId="0" applyFont="1" applyFill="1" applyBorder="1" applyProtection="1"/>
    <xf numFmtId="0" fontId="4" fillId="4" borderId="7" xfId="0" applyFont="1" applyFill="1" applyBorder="1" applyProtection="1"/>
    <xf numFmtId="0" fontId="4" fillId="4" borderId="5" xfId="0" applyFont="1" applyFill="1" applyBorder="1" applyProtection="1"/>
    <xf numFmtId="0" fontId="4" fillId="3" borderId="20" xfId="0" applyFont="1" applyFill="1" applyBorder="1" applyProtection="1"/>
    <xf numFmtId="0" fontId="4" fillId="4" borderId="20" xfId="0" applyFont="1" applyFill="1" applyBorder="1" applyProtection="1"/>
    <xf numFmtId="0" fontId="4" fillId="2" borderId="21" xfId="0" applyFont="1" applyFill="1" applyBorder="1" applyProtection="1"/>
    <xf numFmtId="0" fontId="4" fillId="2" borderId="4" xfId="0" applyFont="1" applyFill="1" applyBorder="1" applyProtection="1"/>
    <xf numFmtId="0" fontId="4" fillId="2" borderId="11" xfId="0" applyFont="1" applyFill="1" applyBorder="1" applyProtection="1"/>
    <xf numFmtId="0" fontId="4" fillId="0" borderId="21" xfId="0" applyFont="1" applyBorder="1" applyProtection="1"/>
    <xf numFmtId="0" fontId="4" fillId="3" borderId="5" xfId="0" applyFont="1" applyFill="1" applyBorder="1" applyProtection="1"/>
    <xf numFmtId="0" fontId="4" fillId="4" borderId="23" xfId="0" applyFont="1" applyFill="1" applyBorder="1" applyProtection="1"/>
    <xf numFmtId="0" fontId="4" fillId="4" borderId="33" xfId="0" applyFont="1" applyFill="1" applyBorder="1" applyProtection="1"/>
    <xf numFmtId="0" fontId="4" fillId="4" borderId="32" xfId="0" applyFont="1" applyFill="1" applyBorder="1" applyProtection="1"/>
    <xf numFmtId="0" fontId="4" fillId="0" borderId="33" xfId="0" applyFont="1" applyBorder="1" applyProtection="1"/>
    <xf numFmtId="0" fontId="4" fillId="0" borderId="24" xfId="0" applyFont="1" applyBorder="1" applyProtection="1"/>
    <xf numFmtId="0" fontId="4" fillId="0" borderId="32" xfId="0" applyFont="1" applyBorder="1" applyProtection="1"/>
    <xf numFmtId="0" fontId="4" fillId="0" borderId="34" xfId="0" applyFont="1" applyBorder="1" applyProtection="1"/>
    <xf numFmtId="0" fontId="4" fillId="0" borderId="35" xfId="0" applyFont="1" applyBorder="1" applyProtection="1"/>
    <xf numFmtId="0" fontId="4" fillId="0" borderId="36" xfId="0" applyFont="1" applyBorder="1" applyProtection="1"/>
    <xf numFmtId="0" fontId="4" fillId="0" borderId="37" xfId="0" applyFont="1" applyBorder="1" applyProtection="1"/>
    <xf numFmtId="0" fontId="4" fillId="0" borderId="38" xfId="0" applyFont="1" applyBorder="1" applyProtection="1"/>
    <xf numFmtId="0" fontId="4" fillId="0" borderId="39" xfId="0" applyFont="1" applyBorder="1" applyProtection="1"/>
    <xf numFmtId="0" fontId="8" fillId="2" borderId="41" xfId="0" applyFont="1" applyFill="1" applyBorder="1" applyAlignment="1" applyProtection="1">
      <alignment horizontal="center" vertical="center"/>
    </xf>
    <xf numFmtId="0" fontId="10" fillId="0" borderId="25" xfId="0" applyFont="1" applyFill="1" applyBorder="1" applyProtection="1"/>
    <xf numFmtId="0" fontId="2" fillId="0" borderId="0" xfId="0" applyFont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0" fillId="0" borderId="0" xfId="0"/>
    <xf numFmtId="0" fontId="8" fillId="2" borderId="47" xfId="0" applyFont="1" applyFill="1" applyBorder="1" applyProtection="1"/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vertical="center"/>
    </xf>
    <xf numFmtId="0" fontId="11" fillId="0" borderId="20" xfId="1" applyFill="1" applyBorder="1" applyAlignment="1" applyProtection="1">
      <alignment horizontal="left" vertical="center" wrapText="1"/>
    </xf>
    <xf numFmtId="0" fontId="4" fillId="2" borderId="45" xfId="0" applyFont="1" applyFill="1" applyBorder="1" applyProtection="1"/>
    <xf numFmtId="0" fontId="4" fillId="4" borderId="24" xfId="0" applyFont="1" applyFill="1" applyBorder="1" applyProtection="1"/>
    <xf numFmtId="0" fontId="4" fillId="2" borderId="34" xfId="0" applyFont="1" applyFill="1" applyBorder="1" applyProtection="1"/>
    <xf numFmtId="0" fontId="4" fillId="2" borderId="19" xfId="0" applyFont="1" applyFill="1" applyBorder="1" applyProtection="1"/>
    <xf numFmtId="0" fontId="4" fillId="2" borderId="35" xfId="0" applyFont="1" applyFill="1" applyBorder="1" applyProtection="1"/>
    <xf numFmtId="0" fontId="6" fillId="0" borderId="2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Protection="1"/>
    <xf numFmtId="17" fontId="10" fillId="0" borderId="0" xfId="0" applyNumberFormat="1" applyFont="1" applyFill="1" applyProtection="1"/>
    <xf numFmtId="0" fontId="10" fillId="0" borderId="0" xfId="0" applyFont="1" applyFill="1" applyAlignment="1" applyProtection="1">
      <alignment horizontal="center" vertical="center"/>
    </xf>
    <xf numFmtId="0" fontId="9" fillId="0" borderId="27" xfId="0" applyFont="1" applyFill="1" applyBorder="1" applyAlignment="1" applyProtection="1">
      <alignment wrapText="1"/>
    </xf>
    <xf numFmtId="0" fontId="10" fillId="0" borderId="25" xfId="0" applyFont="1" applyFill="1" applyBorder="1" applyAlignment="1" applyProtection="1">
      <alignment horizontal="right" vertical="center" wrapText="1"/>
    </xf>
    <xf numFmtId="0" fontId="3" fillId="0" borderId="20" xfId="0" applyFont="1" applyFill="1" applyBorder="1" applyProtection="1"/>
    <xf numFmtId="0" fontId="4" fillId="0" borderId="20" xfId="0" applyFont="1" applyFill="1" applyBorder="1" applyProtection="1"/>
    <xf numFmtId="0" fontId="4" fillId="0" borderId="1" xfId="0" applyFont="1" applyFill="1" applyBorder="1" applyProtection="1"/>
    <xf numFmtId="0" fontId="4" fillId="0" borderId="6" xfId="0" applyFont="1" applyFill="1" applyBorder="1" applyProtection="1"/>
    <xf numFmtId="0" fontId="4" fillId="0" borderId="19" xfId="0" applyFont="1" applyFill="1" applyBorder="1" applyProtection="1"/>
    <xf numFmtId="0" fontId="4" fillId="0" borderId="32" xfId="0" applyFont="1" applyFill="1" applyBorder="1" applyProtection="1"/>
    <xf numFmtId="0" fontId="10" fillId="0" borderId="40" xfId="0" applyFont="1" applyFill="1" applyBorder="1" applyAlignment="1" applyProtection="1">
      <alignment horizontal="left"/>
    </xf>
    <xf numFmtId="0" fontId="10" fillId="0" borderId="48" xfId="0" applyFont="1" applyFill="1" applyBorder="1" applyProtection="1"/>
    <xf numFmtId="0" fontId="10" fillId="8" borderId="41" xfId="0" applyFont="1" applyFill="1" applyBorder="1" applyAlignment="1" applyProtection="1">
      <alignment horizontal="center" vertical="center"/>
    </xf>
    <xf numFmtId="0" fontId="2" fillId="8" borderId="26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2" fontId="10" fillId="9" borderId="13" xfId="0" applyNumberFormat="1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/>
    </xf>
    <xf numFmtId="0" fontId="10" fillId="9" borderId="18" xfId="0" applyFont="1" applyFill="1" applyBorder="1" applyProtection="1"/>
    <xf numFmtId="0" fontId="5" fillId="10" borderId="18" xfId="0" applyFont="1" applyFill="1" applyBorder="1" applyProtection="1"/>
    <xf numFmtId="0" fontId="5" fillId="10" borderId="18" xfId="0" applyFont="1" applyFill="1" applyBorder="1" applyAlignment="1" applyProtection="1">
      <alignment horizontal="center"/>
    </xf>
    <xf numFmtId="0" fontId="8" fillId="10" borderId="18" xfId="0" applyFont="1" applyFill="1" applyBorder="1" applyProtection="1"/>
    <xf numFmtId="0" fontId="10" fillId="0" borderId="25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/>
    <xf numFmtId="0" fontId="7" fillId="0" borderId="53" xfId="0" applyFont="1" applyFill="1" applyBorder="1"/>
    <xf numFmtId="0" fontId="4" fillId="7" borderId="0" xfId="0" applyFont="1" applyFill="1" applyAlignment="1" applyProtection="1">
      <alignment horizontal="right"/>
    </xf>
    <xf numFmtId="0" fontId="4" fillId="7" borderId="0" xfId="0" applyFont="1" applyFill="1" applyAlignment="1" applyProtection="1">
      <alignment horizontal="left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8" fillId="0" borderId="46" xfId="0" applyFont="1" applyFill="1" applyBorder="1" applyAlignment="1" applyProtection="1">
      <alignment horizontal="center" vertical="center"/>
    </xf>
    <xf numFmtId="4" fontId="16" fillId="11" borderId="20" xfId="3" applyNumberFormat="1" applyFont="1" applyFill="1" applyBorder="1" applyAlignment="1">
      <alignment horizontal="right" vertical="top"/>
    </xf>
    <xf numFmtId="4" fontId="10" fillId="0" borderId="0" xfId="0" applyNumberFormat="1" applyFont="1" applyProtection="1"/>
    <xf numFmtId="0" fontId="7" fillId="0" borderId="20" xfId="0" applyFont="1" applyFill="1" applyBorder="1"/>
    <xf numFmtId="0" fontId="8" fillId="0" borderId="54" xfId="0" applyFont="1" applyFill="1" applyBorder="1" applyProtection="1"/>
    <xf numFmtId="0" fontId="8" fillId="0" borderId="13" xfId="0" applyFont="1" applyFill="1" applyBorder="1" applyAlignment="1" applyProtection="1">
      <alignment horizontal="center" vertical="center"/>
    </xf>
    <xf numFmtId="0" fontId="8" fillId="0" borderId="56" xfId="0" applyFont="1" applyFill="1" applyBorder="1" applyProtection="1"/>
    <xf numFmtId="0" fontId="8" fillId="0" borderId="57" xfId="0" applyFont="1" applyFill="1" applyBorder="1" applyProtection="1"/>
    <xf numFmtId="0" fontId="13" fillId="0" borderId="20" xfId="0" applyFont="1" applyFill="1" applyBorder="1" applyAlignment="1" applyProtection="1">
      <alignment horizontal="left" vertical="center"/>
    </xf>
    <xf numFmtId="0" fontId="12" fillId="0" borderId="5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/>
    </xf>
    <xf numFmtId="0" fontId="3" fillId="0" borderId="55" xfId="0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60" xfId="0" applyFont="1" applyFill="1" applyBorder="1" applyProtection="1"/>
    <xf numFmtId="0" fontId="3" fillId="0" borderId="40" xfId="0" applyFont="1" applyBorder="1"/>
    <xf numFmtId="0" fontId="3" fillId="0" borderId="20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49" xfId="0" applyNumberFormat="1" applyFont="1" applyBorder="1" applyAlignment="1">
      <alignment horizontal="center" vertical="center"/>
    </xf>
    <xf numFmtId="0" fontId="3" fillId="6" borderId="40" xfId="0" applyFont="1" applyFill="1" applyBorder="1"/>
    <xf numFmtId="0" fontId="3" fillId="6" borderId="20" xfId="0" applyFont="1" applyFill="1" applyBorder="1"/>
    <xf numFmtId="164" fontId="3" fillId="6" borderId="49" xfId="0" applyNumberFormat="1" applyFont="1" applyFill="1" applyBorder="1" applyAlignment="1">
      <alignment horizontal="center" vertical="center"/>
    </xf>
    <xf numFmtId="0" fontId="3" fillId="6" borderId="62" xfId="0" applyFont="1" applyFill="1" applyBorder="1"/>
    <xf numFmtId="0" fontId="3" fillId="6" borderId="32" xfId="0" applyFont="1" applyFill="1" applyBorder="1"/>
    <xf numFmtId="164" fontId="17" fillId="6" borderId="63" xfId="0" applyNumberFormat="1" applyFont="1" applyFill="1" applyBorder="1" applyAlignment="1">
      <alignment horizontal="center" vertical="center"/>
    </xf>
    <xf numFmtId="0" fontId="3" fillId="12" borderId="58" xfId="0" applyFont="1" applyFill="1" applyBorder="1"/>
    <xf numFmtId="0" fontId="18" fillId="12" borderId="59" xfId="0" applyFont="1" applyFill="1" applyBorder="1"/>
    <xf numFmtId="164" fontId="18" fillId="12" borderId="64" xfId="0" applyNumberFormat="1" applyFont="1" applyFill="1" applyBorder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8" fillId="0" borderId="61" xfId="0" applyFont="1" applyBorder="1" applyAlignment="1" applyProtection="1">
      <alignment horizontal="left"/>
    </xf>
    <xf numFmtId="0" fontId="8" fillId="0" borderId="65" xfId="0" applyFont="1" applyFill="1" applyBorder="1" applyProtection="1"/>
    <xf numFmtId="0" fontId="3" fillId="13" borderId="52" xfId="0" applyFont="1" applyFill="1" applyBorder="1"/>
    <xf numFmtId="0" fontId="3" fillId="13" borderId="51" xfId="0" applyFont="1" applyFill="1" applyBorder="1"/>
    <xf numFmtId="0" fontId="3" fillId="13" borderId="51" xfId="0" applyFont="1" applyFill="1" applyBorder="1" applyAlignment="1">
      <alignment horizontal="center" vertical="center"/>
    </xf>
    <xf numFmtId="164" fontId="3" fillId="13" borderId="53" xfId="0" applyNumberFormat="1" applyFont="1" applyFill="1" applyBorder="1" applyAlignment="1">
      <alignment horizontal="center" vertical="center"/>
    </xf>
    <xf numFmtId="9" fontId="10" fillId="0" borderId="0" xfId="0" applyNumberFormat="1" applyFont="1" applyProtection="1"/>
    <xf numFmtId="0" fontId="8" fillId="0" borderId="66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left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2"/>
    <cellStyle name="Обычный_Лист1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80" zoomScaleNormal="80" workbookViewId="0">
      <pane ySplit="4" topLeftCell="A5" activePane="bottomLeft" state="frozen"/>
      <selection pane="bottomLeft" activeCell="F17" sqref="F17"/>
    </sheetView>
  </sheetViews>
  <sheetFormatPr defaultColWidth="11.42578125" defaultRowHeight="15" customHeight="1" x14ac:dyDescent="0.25"/>
  <cols>
    <col min="1" max="1" width="5.85546875" style="67" customWidth="1"/>
    <col min="2" max="2" width="6.28515625" style="7" customWidth="1"/>
    <col min="3" max="4" width="23" style="7" customWidth="1"/>
    <col min="5" max="5" width="22.140625" style="7" customWidth="1"/>
    <col min="6" max="6" width="12.28515625" style="7" customWidth="1"/>
    <col min="7" max="7" width="14.140625" style="93" customWidth="1"/>
    <col min="8" max="8" width="10.42578125" style="7" customWidth="1"/>
    <col min="9" max="9" width="9.7109375" style="7" customWidth="1"/>
    <col min="10" max="10" width="11.5703125" style="7" customWidth="1"/>
    <col min="11" max="11" width="15.140625" style="7" customWidth="1"/>
    <col min="12" max="12" width="16.28515625" style="7" customWidth="1"/>
    <col min="13" max="13" width="11.85546875" style="7" customWidth="1"/>
    <col min="14" max="14" width="46.28515625" style="7" bestFit="1" customWidth="1"/>
    <col min="15" max="15" width="12.140625" style="7" customWidth="1"/>
    <col min="16" max="16" width="8.140625" style="7" customWidth="1"/>
    <col min="17" max="17" width="30.5703125" style="7" customWidth="1"/>
    <col min="18" max="18" width="18.28515625" style="7" customWidth="1"/>
    <col min="19" max="16384" width="11.42578125" style="7"/>
  </cols>
  <sheetData>
    <row r="1" spans="1:19" ht="15" customHeight="1" x14ac:dyDescent="0.25">
      <c r="C1" s="153" t="s">
        <v>122</v>
      </c>
      <c r="D1" s="153"/>
      <c r="E1" s="153"/>
      <c r="F1" s="6">
        <v>44926</v>
      </c>
      <c r="G1" s="94"/>
    </row>
    <row r="3" spans="1:19" ht="15.75" customHeight="1" thickBot="1" x14ac:dyDescent="0.3">
      <c r="B3" s="154" t="s">
        <v>0</v>
      </c>
      <c r="C3" s="154"/>
      <c r="D3" s="152"/>
      <c r="E3" s="8"/>
      <c r="H3" s="9" t="s">
        <v>1</v>
      </c>
    </row>
    <row r="4" spans="1:19" ht="36" customHeight="1" thickBot="1" x14ac:dyDescent="0.3">
      <c r="B4" s="111"/>
      <c r="C4" s="112" t="s">
        <v>2</v>
      </c>
      <c r="D4" s="112" t="s">
        <v>112</v>
      </c>
      <c r="E4" s="113" t="s">
        <v>111</v>
      </c>
      <c r="F4" s="114" t="s">
        <v>117</v>
      </c>
      <c r="G4" s="95" t="s">
        <v>118</v>
      </c>
      <c r="H4" s="108" t="s">
        <v>4</v>
      </c>
      <c r="I4" s="108" t="s">
        <v>5</v>
      </c>
      <c r="J4" s="109" t="s">
        <v>6</v>
      </c>
      <c r="K4" s="108" t="s">
        <v>7</v>
      </c>
      <c r="L4" s="110" t="s">
        <v>8</v>
      </c>
      <c r="M4" s="110" t="s">
        <v>9</v>
      </c>
      <c r="N4" s="106" t="s">
        <v>10</v>
      </c>
      <c r="O4" s="107" t="s">
        <v>102</v>
      </c>
      <c r="P4" s="63"/>
      <c r="Q4" s="64" t="s">
        <v>101</v>
      </c>
      <c r="R4" s="65" t="s">
        <v>86</v>
      </c>
      <c r="S4" s="66" t="s">
        <v>87</v>
      </c>
    </row>
    <row r="5" spans="1:19" s="10" customFormat="1" ht="15" customHeight="1" thickBot="1" x14ac:dyDescent="0.3">
      <c r="A5" s="67"/>
      <c r="B5" s="105">
        <v>1</v>
      </c>
      <c r="C5" s="136" t="s">
        <v>23</v>
      </c>
      <c r="D5" s="163" t="s">
        <v>114</v>
      </c>
      <c r="E5" s="98" t="s">
        <v>113</v>
      </c>
      <c r="F5" s="162">
        <v>30</v>
      </c>
      <c r="G5" s="135">
        <f>F5*J5</f>
        <v>79500</v>
      </c>
      <c r="H5" s="137">
        <v>25</v>
      </c>
      <c r="I5" s="115">
        <f>F5-H5</f>
        <v>5</v>
      </c>
      <c r="J5" s="97">
        <v>2650</v>
      </c>
      <c r="K5" s="62">
        <f>(I5*J5)</f>
        <v>13250</v>
      </c>
      <c r="L5" s="62">
        <f>H5*J5+K5</f>
        <v>79500</v>
      </c>
      <c r="M5" s="62">
        <f>H5*J5-F5*J5</f>
        <v>-13250</v>
      </c>
      <c r="N5" s="134" t="s">
        <v>103</v>
      </c>
      <c r="O5" s="105">
        <f>(J5-O11)*F5*O12</f>
        <v>4950</v>
      </c>
      <c r="P5" s="67"/>
      <c r="Q5" s="116" t="s">
        <v>23</v>
      </c>
      <c r="R5" s="117">
        <v>3436.5</v>
      </c>
      <c r="S5" s="117">
        <f>R5</f>
        <v>3436.5</v>
      </c>
    </row>
    <row r="6" spans="1:19" ht="15" customHeight="1" thickBot="1" x14ac:dyDescent="0.3">
      <c r="B6" s="138"/>
      <c r="C6" s="129" t="s">
        <v>3</v>
      </c>
      <c r="D6" s="156"/>
      <c r="E6" s="131">
        <f>SUM(E5:E5)</f>
        <v>0</v>
      </c>
      <c r="F6" s="132">
        <f>SUM(F5:F5)</f>
        <v>30</v>
      </c>
      <c r="G6" s="96"/>
      <c r="H6" s="130">
        <f>SUM(H5:H5)</f>
        <v>25</v>
      </c>
      <c r="I6" s="130">
        <f>SUM(I5:I5)</f>
        <v>5</v>
      </c>
      <c r="J6" s="130"/>
      <c r="K6" s="5">
        <f>SUM(K5:K5)</f>
        <v>13250</v>
      </c>
      <c r="L6" s="5">
        <f>SUM(L5:L5)</f>
        <v>79500</v>
      </c>
      <c r="M6" s="61">
        <f>SUM(M5:M5)</f>
        <v>-13250</v>
      </c>
      <c r="N6" s="125">
        <f>SUM(N5:N5)</f>
        <v>0</v>
      </c>
      <c r="O6" s="68">
        <f>SUM(O5:O5)</f>
        <v>4950</v>
      </c>
      <c r="P6" s="67"/>
      <c r="Q6" s="104" t="s">
        <v>3</v>
      </c>
      <c r="R6" s="128">
        <f>SUM(R5:R5)</f>
        <v>3436.5</v>
      </c>
      <c r="S6" s="128">
        <f>SUM(S5:S5)</f>
        <v>3436.5</v>
      </c>
    </row>
    <row r="7" spans="1:19" ht="15" customHeight="1" x14ac:dyDescent="0.25">
      <c r="C7" s="93"/>
      <c r="D7" s="93"/>
      <c r="E7" s="93"/>
      <c r="F7" s="93"/>
      <c r="H7" s="93"/>
      <c r="J7" s="93"/>
    </row>
    <row r="8" spans="1:19" ht="15" customHeight="1" thickBot="1" x14ac:dyDescent="0.3">
      <c r="B8" s="155" t="s">
        <v>106</v>
      </c>
      <c r="C8" s="155"/>
      <c r="D8" s="155"/>
      <c r="E8" s="155"/>
      <c r="G8" s="7"/>
    </row>
    <row r="9" spans="1:19" ht="15" customHeight="1" x14ac:dyDescent="0.25">
      <c r="B9" s="157">
        <v>1</v>
      </c>
      <c r="C9" s="158" t="s">
        <v>107</v>
      </c>
      <c r="D9" s="158"/>
      <c r="E9" s="159">
        <v>1000</v>
      </c>
      <c r="F9" s="160"/>
      <c r="G9" s="7"/>
    </row>
    <row r="10" spans="1:19" ht="15" customHeight="1" x14ac:dyDescent="0.25">
      <c r="B10" s="139">
        <v>2</v>
      </c>
      <c r="C10" s="140" t="s">
        <v>107</v>
      </c>
      <c r="D10" s="140"/>
      <c r="E10" s="141">
        <v>1000</v>
      </c>
      <c r="F10" s="142">
        <f>SUM(E10:E10)</f>
        <v>1000</v>
      </c>
      <c r="G10" s="7"/>
      <c r="N10" s="126"/>
    </row>
    <row r="11" spans="1:19" ht="15" customHeight="1" x14ac:dyDescent="0.25">
      <c r="B11" s="143">
        <v>3</v>
      </c>
      <c r="C11" s="144" t="s">
        <v>108</v>
      </c>
      <c r="D11" s="144"/>
      <c r="E11" s="144"/>
      <c r="F11" s="145"/>
      <c r="G11" s="7"/>
      <c r="N11" s="126" t="s">
        <v>121</v>
      </c>
      <c r="O11" s="7">
        <v>1000</v>
      </c>
    </row>
    <row r="12" spans="1:19" ht="15" customHeight="1" x14ac:dyDescent="0.25">
      <c r="B12" s="139">
        <v>4</v>
      </c>
      <c r="C12" s="140" t="s">
        <v>109</v>
      </c>
      <c r="D12" s="140">
        <v>1000</v>
      </c>
      <c r="E12" s="141">
        <f>E10</f>
        <v>1000</v>
      </c>
      <c r="F12" s="142">
        <f>SUM(E12:E12)</f>
        <v>1000</v>
      </c>
      <c r="G12" s="7"/>
      <c r="N12" s="126" t="s">
        <v>119</v>
      </c>
      <c r="O12" s="161">
        <v>0.1</v>
      </c>
    </row>
    <row r="13" spans="1:19" ht="15" customHeight="1" thickBot="1" x14ac:dyDescent="0.3">
      <c r="B13" s="143">
        <v>5</v>
      </c>
      <c r="C13" s="144" t="s">
        <v>115</v>
      </c>
      <c r="D13" s="144"/>
      <c r="E13" s="144"/>
      <c r="F13" s="145">
        <f>F10*10%+D12*O13</f>
        <v>250</v>
      </c>
      <c r="G13" s="7"/>
      <c r="N13" s="126" t="s">
        <v>120</v>
      </c>
      <c r="O13" s="161">
        <v>0.15</v>
      </c>
    </row>
    <row r="14" spans="1:19" ht="15" customHeight="1" x14ac:dyDescent="0.25">
      <c r="B14" s="143"/>
      <c r="C14" s="144" t="s">
        <v>116</v>
      </c>
      <c r="D14" s="144"/>
      <c r="E14" s="144"/>
      <c r="F14" s="105">
        <f>O5</f>
        <v>4950</v>
      </c>
      <c r="G14" s="7"/>
    </row>
    <row r="15" spans="1:19" ht="15" customHeight="1" x14ac:dyDescent="0.25">
      <c r="B15" s="139">
        <v>6</v>
      </c>
      <c r="C15" s="140" t="s">
        <v>110</v>
      </c>
      <c r="D15" s="140"/>
      <c r="E15" s="140">
        <v>3000</v>
      </c>
      <c r="F15" s="142">
        <f>SUM(E15:E15)-1000</f>
        <v>2000</v>
      </c>
      <c r="G15" s="7"/>
    </row>
    <row r="16" spans="1:19" ht="15" customHeight="1" x14ac:dyDescent="0.25">
      <c r="B16" s="146"/>
      <c r="C16" s="147"/>
      <c r="D16" s="147"/>
      <c r="E16" s="147"/>
      <c r="F16" s="148"/>
      <c r="G16" s="7"/>
    </row>
    <row r="17" spans="2:14" ht="15" customHeight="1" thickBot="1" x14ac:dyDescent="0.3">
      <c r="B17" s="149"/>
      <c r="C17" s="150"/>
      <c r="D17" s="150"/>
      <c r="E17" s="150"/>
      <c r="F17" s="151"/>
      <c r="G17" s="7"/>
      <c r="N17" s="127"/>
    </row>
    <row r="18" spans="2:14" ht="15" customHeight="1" x14ac:dyDescent="0.25">
      <c r="G18" s="7"/>
    </row>
    <row r="20" spans="2:14" ht="15" customHeight="1" x14ac:dyDescent="0.25">
      <c r="B20" s="7" t="s">
        <v>124</v>
      </c>
      <c r="C20" s="7" t="s">
        <v>123</v>
      </c>
    </row>
    <row r="21" spans="2:14" ht="15" customHeight="1" x14ac:dyDescent="0.25">
      <c r="B21" s="7" t="s">
        <v>125</v>
      </c>
      <c r="C21" s="7" t="s">
        <v>126</v>
      </c>
    </row>
    <row r="22" spans="2:14" ht="15" customHeight="1" x14ac:dyDescent="0.25">
      <c r="B22" s="7" t="s">
        <v>127</v>
      </c>
      <c r="C22" s="7" t="s">
        <v>128</v>
      </c>
    </row>
    <row r="23" spans="2:14" ht="15" customHeight="1" x14ac:dyDescent="0.25">
      <c r="B23" s="7" t="s">
        <v>129</v>
      </c>
      <c r="C23" s="7" t="s">
        <v>130</v>
      </c>
    </row>
    <row r="24" spans="2:14" ht="15" customHeight="1" x14ac:dyDescent="0.25">
      <c r="B24" s="7" t="s">
        <v>131</v>
      </c>
      <c r="C24" s="7" t="s">
        <v>132</v>
      </c>
    </row>
  </sheetData>
  <mergeCells count="3">
    <mergeCell ref="C1:E1"/>
    <mergeCell ref="B3:C3"/>
    <mergeCell ref="B8:E8"/>
  </mergeCell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70" zoomScaleNormal="70" workbookViewId="0">
      <selection activeCell="B12" sqref="B12"/>
    </sheetView>
  </sheetViews>
  <sheetFormatPr defaultColWidth="8.85546875" defaultRowHeight="15.75" customHeight="1" x14ac:dyDescent="0.25"/>
  <cols>
    <col min="1" max="1" width="4.42578125" style="85" customWidth="1"/>
    <col min="2" max="2" width="34.85546875" style="85" customWidth="1"/>
    <col min="3" max="3" width="8.42578125" style="85" customWidth="1"/>
    <col min="4" max="4" width="7.5703125" style="85" customWidth="1"/>
    <col min="5" max="5" width="12.85546875" style="85" customWidth="1"/>
    <col min="6" max="6" width="16" style="85" customWidth="1"/>
    <col min="7" max="7" width="24.85546875" style="90" customWidth="1"/>
    <col min="8" max="8" width="30.28515625" style="91" customWidth="1"/>
    <col min="9" max="9" width="27.140625" style="91" customWidth="1"/>
    <col min="10" max="10" width="33.140625" style="92" customWidth="1"/>
    <col min="11" max="11" width="17.85546875" style="90" customWidth="1"/>
    <col min="12" max="12" width="18.7109375" style="90" customWidth="1"/>
    <col min="13" max="16384" width="8.85546875" style="83"/>
  </cols>
  <sheetData>
    <row r="1" spans="1:12" s="79" customFormat="1" ht="15.75" customHeight="1" x14ac:dyDescent="0.25">
      <c r="A1" s="77" t="s">
        <v>22</v>
      </c>
      <c r="B1" s="77" t="s">
        <v>23</v>
      </c>
      <c r="C1" s="77" t="s">
        <v>25</v>
      </c>
      <c r="D1" s="77" t="s">
        <v>24</v>
      </c>
      <c r="E1" s="77" t="s">
        <v>26</v>
      </c>
      <c r="F1" s="77" t="s">
        <v>27</v>
      </c>
      <c r="G1" s="77" t="s">
        <v>28</v>
      </c>
      <c r="H1" s="78" t="s">
        <v>29</v>
      </c>
      <c r="I1" s="78" t="s">
        <v>30</v>
      </c>
      <c r="J1" s="78" t="s">
        <v>60</v>
      </c>
      <c r="K1" s="77" t="s">
        <v>59</v>
      </c>
      <c r="L1" s="77" t="s">
        <v>61</v>
      </c>
    </row>
    <row r="2" spans="1:12" ht="37.15" customHeight="1" x14ac:dyDescent="0.25">
      <c r="A2" s="69">
        <v>1</v>
      </c>
      <c r="B2" s="80"/>
      <c r="C2" s="69"/>
      <c r="D2" s="69"/>
      <c r="E2" s="69">
        <f>C2*D2</f>
        <v>0</v>
      </c>
      <c r="F2" s="69"/>
      <c r="G2" s="70"/>
      <c r="H2" s="81"/>
      <c r="I2" s="81"/>
      <c r="J2" s="71"/>
      <c r="K2" s="80"/>
      <c r="L2" s="80"/>
    </row>
    <row r="3" spans="1:12" ht="40.15" customHeight="1" x14ac:dyDescent="0.25">
      <c r="A3" s="69">
        <v>2</v>
      </c>
      <c r="B3" s="133"/>
      <c r="C3" s="69"/>
      <c r="D3" s="69"/>
      <c r="E3" s="69">
        <f t="shared" ref="E3" si="0">C3*D3</f>
        <v>0</v>
      </c>
      <c r="F3" s="69"/>
      <c r="G3" s="70"/>
      <c r="H3" s="81"/>
      <c r="I3" s="81"/>
      <c r="J3" s="71"/>
      <c r="K3" s="80"/>
      <c r="L3" s="80"/>
    </row>
    <row r="4" spans="1:12" s="85" customFormat="1" ht="39.6" customHeight="1" x14ac:dyDescent="0.25">
      <c r="A4" s="69">
        <v>3</v>
      </c>
      <c r="B4" s="80"/>
      <c r="C4" s="82"/>
      <c r="D4" s="69"/>
      <c r="E4" s="69">
        <f t="shared" ref="E4:E6" si="1">C4*D4</f>
        <v>0</v>
      </c>
      <c r="F4" s="69"/>
      <c r="G4" s="70"/>
      <c r="H4" s="82"/>
      <c r="I4" s="81"/>
      <c r="J4" s="71"/>
      <c r="K4" s="80"/>
      <c r="L4" s="80"/>
    </row>
    <row r="5" spans="1:12" ht="33" customHeight="1" x14ac:dyDescent="0.25">
      <c r="A5" s="69">
        <v>4</v>
      </c>
      <c r="B5" s="80"/>
      <c r="C5" s="82"/>
      <c r="D5" s="69"/>
      <c r="E5" s="69">
        <f t="shared" si="1"/>
        <v>0</v>
      </c>
      <c r="F5" s="69"/>
      <c r="G5" s="70"/>
      <c r="H5" s="81"/>
      <c r="I5" s="81"/>
      <c r="J5" s="84"/>
      <c r="K5" s="80"/>
      <c r="L5" s="80"/>
    </row>
    <row r="6" spans="1:12" ht="33" customHeight="1" x14ac:dyDescent="0.25">
      <c r="A6" s="69">
        <v>5</v>
      </c>
      <c r="B6" s="80"/>
      <c r="C6" s="82"/>
      <c r="D6" s="69"/>
      <c r="E6" s="69">
        <f t="shared" si="1"/>
        <v>0</v>
      </c>
      <c r="F6" s="69"/>
      <c r="G6" s="70"/>
      <c r="H6" s="81"/>
      <c r="I6" s="81"/>
      <c r="J6" s="84"/>
      <c r="K6" s="80"/>
      <c r="L6" s="80"/>
    </row>
    <row r="7" spans="1:12" s="89" customFormat="1" ht="15.75" customHeight="1" x14ac:dyDescent="0.25">
      <c r="A7" s="77"/>
      <c r="B7" s="86" t="s">
        <v>3</v>
      </c>
      <c r="C7" s="77">
        <f>SUM(C2:C6)</f>
        <v>0</v>
      </c>
      <c r="D7" s="77">
        <f>SUM(D2:D6)</f>
        <v>0</v>
      </c>
      <c r="E7" s="77">
        <f>SUM(E2:E6)</f>
        <v>0</v>
      </c>
      <c r="F7" s="77"/>
      <c r="G7" s="87"/>
      <c r="H7" s="88"/>
      <c r="I7" s="88"/>
      <c r="J7" s="88"/>
      <c r="K7" s="87"/>
      <c r="L7" s="87"/>
    </row>
  </sheetData>
  <pageMargins left="0.75" right="0.75" top="1" bottom="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zoomScale="70" zoomScaleNormal="70" workbookViewId="0">
      <selection activeCell="C56" sqref="C56:C57"/>
    </sheetView>
  </sheetViews>
  <sheetFormatPr defaultColWidth="8.85546875" defaultRowHeight="15" customHeight="1" x14ac:dyDescent="0.25"/>
  <cols>
    <col min="1" max="2" width="8.85546875" style="1"/>
    <col min="3" max="3" width="43.28515625" style="1" customWidth="1"/>
    <col min="4" max="4" width="8.28515625" style="1" customWidth="1"/>
    <col min="5" max="8" width="8.85546875" style="1"/>
    <col min="9" max="9" width="9.28515625" style="1" customWidth="1"/>
    <col min="10" max="16384" width="8.85546875" style="1"/>
  </cols>
  <sheetData>
    <row r="1" spans="2:15" ht="15.75" customHeight="1" x14ac:dyDescent="0.25"/>
    <row r="2" spans="2:15" ht="15.75" customHeight="1" x14ac:dyDescent="0.25">
      <c r="B2" s="12" t="s">
        <v>22</v>
      </c>
      <c r="C2" s="13" t="s">
        <v>36</v>
      </c>
      <c r="D2" s="14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43</v>
      </c>
      <c r="K2" s="15" t="s">
        <v>44</v>
      </c>
      <c r="L2" s="15" t="s">
        <v>45</v>
      </c>
      <c r="M2" s="15" t="s">
        <v>46</v>
      </c>
      <c r="N2" s="15" t="s">
        <v>47</v>
      </c>
      <c r="O2" s="16" t="s">
        <v>48</v>
      </c>
    </row>
    <row r="3" spans="2:15" ht="15" customHeight="1" x14ac:dyDescent="0.25">
      <c r="B3" s="17">
        <v>1</v>
      </c>
      <c r="C3" s="18" t="s">
        <v>11</v>
      </c>
      <c r="D3" s="19">
        <v>70.5</v>
      </c>
      <c r="E3" s="20">
        <v>39</v>
      </c>
      <c r="F3" s="20">
        <v>45.3</v>
      </c>
      <c r="G3" s="20">
        <v>24.9</v>
      </c>
      <c r="H3" s="20">
        <v>22.5</v>
      </c>
      <c r="I3" s="100">
        <v>23.5</v>
      </c>
      <c r="J3" s="21">
        <v>25</v>
      </c>
      <c r="K3" s="21"/>
      <c r="L3" s="21"/>
      <c r="M3" s="21"/>
      <c r="N3" s="21"/>
      <c r="O3" s="22"/>
    </row>
    <row r="4" spans="2:15" ht="15" customHeight="1" x14ac:dyDescent="0.25">
      <c r="B4" s="23">
        <v>2</v>
      </c>
      <c r="C4" s="24" t="s">
        <v>50</v>
      </c>
      <c r="D4" s="25">
        <v>0.5</v>
      </c>
      <c r="E4" s="26">
        <v>4</v>
      </c>
      <c r="F4" s="27">
        <v>11.5</v>
      </c>
      <c r="G4" s="27">
        <v>2</v>
      </c>
      <c r="H4" s="27"/>
      <c r="I4" s="101"/>
      <c r="J4" s="28"/>
      <c r="K4" s="28"/>
      <c r="L4" s="28"/>
      <c r="M4" s="28"/>
      <c r="N4" s="28"/>
      <c r="O4" s="29"/>
    </row>
    <row r="5" spans="2:15" ht="15" customHeight="1" x14ac:dyDescent="0.25">
      <c r="B5" s="30">
        <v>3</v>
      </c>
      <c r="C5" s="31" t="s">
        <v>12</v>
      </c>
      <c r="D5" s="32">
        <v>1.5</v>
      </c>
      <c r="E5" s="33">
        <v>2.75</v>
      </c>
      <c r="F5" s="34">
        <v>3</v>
      </c>
      <c r="G5" s="34"/>
      <c r="H5" s="34"/>
      <c r="I5" s="102"/>
      <c r="J5" s="36"/>
      <c r="K5" s="36"/>
      <c r="L5" s="36"/>
      <c r="M5" s="36"/>
      <c r="N5" s="36"/>
      <c r="O5" s="37"/>
    </row>
    <row r="6" spans="2:15" ht="15" customHeight="1" thickBot="1" x14ac:dyDescent="0.3">
      <c r="B6" s="38">
        <v>4</v>
      </c>
      <c r="C6" s="39" t="s">
        <v>21</v>
      </c>
      <c r="D6" s="40">
        <v>5</v>
      </c>
      <c r="E6" s="41">
        <v>4</v>
      </c>
      <c r="F6" s="42">
        <v>9.5</v>
      </c>
      <c r="G6" s="42">
        <v>14.75</v>
      </c>
      <c r="H6" s="43">
        <v>2</v>
      </c>
      <c r="I6" s="99">
        <v>5.5</v>
      </c>
      <c r="J6" s="44">
        <v>5</v>
      </c>
      <c r="K6" s="45"/>
      <c r="L6" s="45"/>
      <c r="M6" s="45"/>
      <c r="N6" s="45"/>
      <c r="O6" s="46"/>
    </row>
    <row r="7" spans="2:15" ht="15" customHeight="1" x14ac:dyDescent="0.25">
      <c r="B7" s="17">
        <v>5</v>
      </c>
      <c r="C7" s="39" t="s">
        <v>62</v>
      </c>
      <c r="D7" s="40"/>
      <c r="E7" s="41">
        <v>8</v>
      </c>
      <c r="F7" s="42">
        <v>7</v>
      </c>
      <c r="G7" s="42">
        <v>21</v>
      </c>
      <c r="H7" s="43">
        <v>10</v>
      </c>
      <c r="I7" s="99">
        <v>10</v>
      </c>
      <c r="J7" s="44">
        <v>7</v>
      </c>
      <c r="K7" s="45"/>
      <c r="L7" s="45"/>
      <c r="M7" s="45"/>
      <c r="N7" s="45"/>
      <c r="O7" s="46"/>
    </row>
    <row r="8" spans="2:15" ht="15" customHeight="1" x14ac:dyDescent="0.25">
      <c r="B8" s="23">
        <v>6</v>
      </c>
      <c r="C8" s="39" t="s">
        <v>64</v>
      </c>
      <c r="D8" s="40"/>
      <c r="E8" s="41">
        <v>20.5</v>
      </c>
      <c r="F8" s="42"/>
      <c r="G8" s="42">
        <v>7</v>
      </c>
      <c r="H8" s="43">
        <v>9</v>
      </c>
      <c r="I8" s="99"/>
      <c r="J8" s="44"/>
      <c r="K8" s="45"/>
      <c r="L8" s="45"/>
      <c r="M8" s="45"/>
      <c r="N8" s="45"/>
      <c r="O8" s="46"/>
    </row>
    <row r="9" spans="2:15" ht="15" customHeight="1" x14ac:dyDescent="0.25">
      <c r="B9" s="30">
        <v>7</v>
      </c>
      <c r="C9" s="31" t="s">
        <v>51</v>
      </c>
      <c r="D9" s="40">
        <v>25.5</v>
      </c>
      <c r="E9" s="41">
        <v>3</v>
      </c>
      <c r="F9" s="42">
        <v>19</v>
      </c>
      <c r="G9" s="43">
        <v>12</v>
      </c>
      <c r="H9" s="43"/>
      <c r="I9" s="99">
        <v>22.5</v>
      </c>
      <c r="J9" s="47">
        <v>32</v>
      </c>
      <c r="K9" s="36"/>
      <c r="L9" s="36"/>
      <c r="M9" s="36"/>
      <c r="N9" s="36"/>
      <c r="O9" s="37"/>
    </row>
    <row r="10" spans="2:15" ht="15" customHeight="1" thickBot="1" x14ac:dyDescent="0.3">
      <c r="B10" s="38">
        <v>8</v>
      </c>
      <c r="C10" s="31" t="s">
        <v>17</v>
      </c>
      <c r="D10" s="40">
        <v>23</v>
      </c>
      <c r="E10" s="41">
        <v>51.9</v>
      </c>
      <c r="F10" s="42">
        <v>48.75</v>
      </c>
      <c r="G10" s="43">
        <v>37.799999999999997</v>
      </c>
      <c r="H10" s="43">
        <v>53.95</v>
      </c>
      <c r="I10" s="99">
        <v>112.5</v>
      </c>
      <c r="J10" s="47">
        <v>103.6</v>
      </c>
      <c r="K10" s="36"/>
      <c r="L10" s="36"/>
      <c r="M10" s="36"/>
      <c r="N10" s="36"/>
      <c r="O10" s="37"/>
    </row>
    <row r="11" spans="2:15" ht="15" customHeight="1" x14ac:dyDescent="0.25">
      <c r="B11" s="17">
        <v>9</v>
      </c>
      <c r="C11" s="39" t="s">
        <v>13</v>
      </c>
      <c r="D11" s="40">
        <v>2</v>
      </c>
      <c r="E11" s="41"/>
      <c r="F11" s="43"/>
      <c r="G11" s="43">
        <v>1</v>
      </c>
      <c r="H11" s="43"/>
      <c r="I11" s="99"/>
      <c r="J11" s="44"/>
      <c r="K11" s="45"/>
      <c r="L11" s="45"/>
      <c r="M11" s="45"/>
      <c r="N11" s="45"/>
      <c r="O11" s="46"/>
    </row>
    <row r="12" spans="2:15" ht="15" customHeight="1" x14ac:dyDescent="0.25">
      <c r="B12" s="23">
        <v>10</v>
      </c>
      <c r="C12" s="39" t="s">
        <v>52</v>
      </c>
      <c r="D12" s="40">
        <v>10.5</v>
      </c>
      <c r="E12" s="41">
        <v>11.5</v>
      </c>
      <c r="F12" s="43"/>
      <c r="G12" s="43">
        <v>2</v>
      </c>
      <c r="H12" s="43">
        <v>4.25</v>
      </c>
      <c r="I12" s="99">
        <v>4</v>
      </c>
      <c r="J12" s="44"/>
      <c r="K12" s="45"/>
      <c r="L12" s="45"/>
      <c r="M12" s="45"/>
      <c r="N12" s="45"/>
      <c r="O12" s="46"/>
    </row>
    <row r="13" spans="2:15" ht="15" customHeight="1" x14ac:dyDescent="0.25">
      <c r="B13" s="30">
        <v>11</v>
      </c>
      <c r="C13" s="31" t="s">
        <v>49</v>
      </c>
      <c r="D13" s="32">
        <v>3</v>
      </c>
      <c r="E13" s="48"/>
      <c r="F13" s="42">
        <v>1.5</v>
      </c>
      <c r="G13" s="42">
        <v>1</v>
      </c>
      <c r="H13" s="43"/>
      <c r="I13" s="99"/>
      <c r="J13" s="47"/>
      <c r="K13" s="36"/>
      <c r="L13" s="36"/>
      <c r="M13" s="36"/>
      <c r="N13" s="36"/>
      <c r="O13" s="37"/>
    </row>
    <row r="14" spans="2:15" ht="15" customHeight="1" thickBot="1" x14ac:dyDescent="0.3">
      <c r="B14" s="38">
        <v>12</v>
      </c>
      <c r="C14" s="31" t="s">
        <v>57</v>
      </c>
      <c r="D14" s="32">
        <v>3.5</v>
      </c>
      <c r="E14" s="48"/>
      <c r="F14" s="42">
        <v>6</v>
      </c>
      <c r="G14" s="42"/>
      <c r="H14" s="43">
        <v>3.5</v>
      </c>
      <c r="I14" s="99"/>
      <c r="J14" s="47"/>
      <c r="K14" s="36"/>
      <c r="L14" s="36"/>
      <c r="M14" s="36"/>
      <c r="N14" s="36"/>
      <c r="O14" s="37"/>
    </row>
    <row r="15" spans="2:15" ht="15" customHeight="1" x14ac:dyDescent="0.25">
      <c r="B15" s="17">
        <v>13</v>
      </c>
      <c r="C15" s="31" t="s">
        <v>58</v>
      </c>
      <c r="D15" s="32">
        <v>0.5</v>
      </c>
      <c r="E15" s="48"/>
      <c r="F15" s="42"/>
      <c r="G15" s="42">
        <v>1</v>
      </c>
      <c r="H15" s="43"/>
      <c r="I15" s="99"/>
      <c r="J15" s="47"/>
      <c r="K15" s="36"/>
      <c r="L15" s="36"/>
      <c r="M15" s="36"/>
      <c r="N15" s="36"/>
      <c r="O15" s="37"/>
    </row>
    <row r="16" spans="2:15" ht="15" customHeight="1" x14ac:dyDescent="0.25">
      <c r="B16" s="23">
        <v>14</v>
      </c>
      <c r="C16" s="31" t="s">
        <v>16</v>
      </c>
      <c r="D16" s="32">
        <v>17.5</v>
      </c>
      <c r="E16" s="48">
        <v>16.5</v>
      </c>
      <c r="F16" s="42">
        <v>4</v>
      </c>
      <c r="G16" s="42">
        <v>6</v>
      </c>
      <c r="H16" s="42">
        <v>10.5</v>
      </c>
      <c r="I16" s="99">
        <v>6</v>
      </c>
      <c r="J16" s="47">
        <v>13.75</v>
      </c>
      <c r="K16" s="36"/>
      <c r="L16" s="36"/>
      <c r="M16" s="36"/>
      <c r="N16" s="36"/>
      <c r="O16" s="37"/>
    </row>
    <row r="17" spans="2:15" ht="15" customHeight="1" x14ac:dyDescent="0.25">
      <c r="B17" s="30">
        <v>15</v>
      </c>
      <c r="C17" s="31" t="s">
        <v>63</v>
      </c>
      <c r="D17" s="32"/>
      <c r="E17" s="48">
        <v>5</v>
      </c>
      <c r="F17" s="42"/>
      <c r="G17" s="42"/>
      <c r="H17" s="42"/>
      <c r="I17" s="99"/>
      <c r="J17" s="47"/>
      <c r="K17" s="36"/>
      <c r="L17" s="36"/>
      <c r="M17" s="36"/>
      <c r="N17" s="36"/>
      <c r="O17" s="37"/>
    </row>
    <row r="18" spans="2:15" ht="15" customHeight="1" thickBot="1" x14ac:dyDescent="0.3">
      <c r="B18" s="38">
        <v>16</v>
      </c>
      <c r="C18" s="31" t="s">
        <v>18</v>
      </c>
      <c r="D18" s="32">
        <v>16</v>
      </c>
      <c r="E18" s="48">
        <v>57.25</v>
      </c>
      <c r="F18" s="42">
        <v>45.5</v>
      </c>
      <c r="G18" s="42">
        <v>34.25</v>
      </c>
      <c r="H18" s="42">
        <v>15.5</v>
      </c>
      <c r="I18" s="99">
        <v>11</v>
      </c>
      <c r="J18" s="47">
        <v>4.5999999999999996</v>
      </c>
      <c r="K18" s="36"/>
      <c r="L18" s="36"/>
      <c r="M18" s="36"/>
      <c r="N18" s="36"/>
      <c r="O18" s="37"/>
    </row>
    <row r="19" spans="2:15" ht="15" customHeight="1" x14ac:dyDescent="0.25">
      <c r="B19" s="17">
        <v>17</v>
      </c>
      <c r="C19" s="39" t="s">
        <v>53</v>
      </c>
      <c r="D19" s="40">
        <v>45.5</v>
      </c>
      <c r="E19" s="41">
        <v>41.25</v>
      </c>
      <c r="F19" s="43">
        <v>59.25</v>
      </c>
      <c r="G19" s="43">
        <v>30.55</v>
      </c>
      <c r="H19" s="43">
        <v>29.6</v>
      </c>
      <c r="I19" s="99">
        <v>21.75</v>
      </c>
      <c r="J19" s="44">
        <v>19.7</v>
      </c>
      <c r="K19" s="45"/>
      <c r="L19" s="45"/>
      <c r="M19" s="45"/>
      <c r="N19" s="45"/>
      <c r="O19" s="46"/>
    </row>
    <row r="20" spans="2:15" ht="15" customHeight="1" x14ac:dyDescent="0.25">
      <c r="B20" s="23">
        <v>18</v>
      </c>
      <c r="C20" s="39" t="s">
        <v>19</v>
      </c>
      <c r="D20" s="40">
        <v>30</v>
      </c>
      <c r="E20" s="41">
        <v>31</v>
      </c>
      <c r="F20" s="43">
        <v>28.5</v>
      </c>
      <c r="G20" s="43">
        <v>62.5</v>
      </c>
      <c r="H20" s="43">
        <v>58.6</v>
      </c>
      <c r="I20" s="99">
        <v>8.5500000000000007</v>
      </c>
      <c r="J20" s="44">
        <v>11.25</v>
      </c>
      <c r="K20" s="45"/>
      <c r="L20" s="45"/>
      <c r="M20" s="45"/>
      <c r="N20" s="45"/>
      <c r="O20" s="46"/>
    </row>
    <row r="21" spans="2:15" ht="15" customHeight="1" x14ac:dyDescent="0.25">
      <c r="B21" s="30">
        <v>19</v>
      </c>
      <c r="C21" s="31" t="s">
        <v>98</v>
      </c>
      <c r="D21" s="32">
        <v>28.5</v>
      </c>
      <c r="E21" s="48">
        <v>4.5</v>
      </c>
      <c r="F21" s="42">
        <v>20.5</v>
      </c>
      <c r="G21" s="42"/>
      <c r="H21" s="43"/>
      <c r="I21" s="99">
        <v>9</v>
      </c>
      <c r="J21" s="47">
        <v>3</v>
      </c>
      <c r="K21" s="36"/>
      <c r="L21" s="36"/>
      <c r="M21" s="36"/>
      <c r="N21" s="36"/>
      <c r="O21" s="37"/>
    </row>
    <row r="22" spans="2:15" ht="15" customHeight="1" thickBot="1" x14ac:dyDescent="0.3">
      <c r="B22" s="38">
        <v>20</v>
      </c>
      <c r="C22" s="39" t="s">
        <v>14</v>
      </c>
      <c r="D22" s="40">
        <v>2</v>
      </c>
      <c r="E22" s="41">
        <v>1.5</v>
      </c>
      <c r="F22" s="43">
        <v>2.5</v>
      </c>
      <c r="G22" s="43">
        <v>6.5</v>
      </c>
      <c r="H22" s="43">
        <v>2.5</v>
      </c>
      <c r="I22" s="99">
        <v>11.8</v>
      </c>
      <c r="J22" s="44">
        <v>10</v>
      </c>
      <c r="K22" s="45"/>
      <c r="L22" s="45"/>
      <c r="M22" s="45"/>
      <c r="N22" s="45"/>
      <c r="O22" s="46"/>
    </row>
    <row r="23" spans="2:15" ht="15" customHeight="1" x14ac:dyDescent="0.25">
      <c r="B23" s="17">
        <v>21</v>
      </c>
      <c r="C23" s="39" t="s">
        <v>54</v>
      </c>
      <c r="D23" s="40">
        <v>15.5</v>
      </c>
      <c r="E23" s="41">
        <v>4.5</v>
      </c>
      <c r="F23" s="43">
        <v>10.5</v>
      </c>
      <c r="G23" s="43">
        <v>16.5</v>
      </c>
      <c r="H23" s="43">
        <v>8</v>
      </c>
      <c r="I23" s="99">
        <v>18.5</v>
      </c>
      <c r="J23" s="44">
        <v>8</v>
      </c>
      <c r="K23" s="45"/>
      <c r="L23" s="45"/>
      <c r="M23" s="45"/>
      <c r="N23" s="45"/>
      <c r="O23" s="46"/>
    </row>
    <row r="24" spans="2:15" ht="15" customHeight="1" x14ac:dyDescent="0.25">
      <c r="B24" s="23">
        <v>22</v>
      </c>
      <c r="C24" s="31" t="s">
        <v>55</v>
      </c>
      <c r="D24" s="32">
        <v>2</v>
      </c>
      <c r="E24" s="48">
        <v>6.25</v>
      </c>
      <c r="F24" s="42">
        <v>1.5</v>
      </c>
      <c r="G24" s="42">
        <v>4.25</v>
      </c>
      <c r="H24" s="43">
        <v>1.25</v>
      </c>
      <c r="I24" s="99"/>
      <c r="J24" s="47">
        <v>1</v>
      </c>
      <c r="K24" s="36"/>
      <c r="L24" s="36"/>
      <c r="M24" s="36"/>
      <c r="N24" s="36"/>
      <c r="O24" s="37"/>
    </row>
    <row r="25" spans="2:15" ht="15" customHeight="1" x14ac:dyDescent="0.25">
      <c r="B25" s="30">
        <v>23</v>
      </c>
      <c r="C25" s="39" t="s">
        <v>56</v>
      </c>
      <c r="D25" s="40">
        <v>4</v>
      </c>
      <c r="E25" s="41"/>
      <c r="F25" s="43"/>
      <c r="G25" s="43"/>
      <c r="H25" s="43"/>
      <c r="I25" s="99"/>
      <c r="J25" s="44"/>
      <c r="K25" s="45"/>
      <c r="L25" s="45"/>
      <c r="M25" s="45"/>
      <c r="N25" s="45"/>
      <c r="O25" s="46"/>
    </row>
    <row r="26" spans="2:15" ht="15" customHeight="1" thickBot="1" x14ac:dyDescent="0.3">
      <c r="B26" s="38">
        <v>24</v>
      </c>
      <c r="C26" s="39" t="s">
        <v>20</v>
      </c>
      <c r="D26" s="40">
        <v>14.5</v>
      </c>
      <c r="E26" s="41">
        <v>66.95</v>
      </c>
      <c r="F26" s="43">
        <v>71</v>
      </c>
      <c r="G26" s="43">
        <v>90.75</v>
      </c>
      <c r="H26" s="43">
        <v>57.1</v>
      </c>
      <c r="I26" s="99">
        <v>62.4</v>
      </c>
      <c r="J26" s="44">
        <v>91.2</v>
      </c>
      <c r="K26" s="45"/>
      <c r="L26" s="45"/>
      <c r="M26" s="45"/>
      <c r="N26" s="45"/>
      <c r="O26" s="46"/>
    </row>
    <row r="27" spans="2:15" ht="15" customHeight="1" x14ac:dyDescent="0.25">
      <c r="B27" s="17">
        <v>25</v>
      </c>
      <c r="C27" s="39" t="s">
        <v>69</v>
      </c>
      <c r="D27" s="40"/>
      <c r="E27" s="41">
        <v>1</v>
      </c>
      <c r="F27" s="43"/>
      <c r="G27" s="43">
        <v>1</v>
      </c>
      <c r="H27" s="43"/>
      <c r="I27" s="99"/>
      <c r="J27" s="44"/>
      <c r="K27" s="45"/>
      <c r="L27" s="45"/>
      <c r="M27" s="45"/>
      <c r="N27" s="45"/>
      <c r="O27" s="46"/>
    </row>
    <row r="28" spans="2:15" ht="15" customHeight="1" x14ac:dyDescent="0.25">
      <c r="B28" s="23">
        <v>26</v>
      </c>
      <c r="C28" s="39" t="s">
        <v>34</v>
      </c>
      <c r="D28" s="40"/>
      <c r="E28" s="41">
        <v>3.5</v>
      </c>
      <c r="F28" s="43"/>
      <c r="G28" s="43">
        <v>4.5</v>
      </c>
      <c r="H28" s="43"/>
      <c r="I28" s="99"/>
      <c r="J28" s="44"/>
      <c r="K28" s="45"/>
      <c r="L28" s="45"/>
      <c r="M28" s="45"/>
      <c r="N28" s="45"/>
      <c r="O28" s="46"/>
    </row>
    <row r="29" spans="2:15" ht="15" customHeight="1" x14ac:dyDescent="0.25">
      <c r="B29" s="30">
        <v>27</v>
      </c>
      <c r="C29" s="39" t="s">
        <v>96</v>
      </c>
      <c r="D29" s="40"/>
      <c r="E29" s="41"/>
      <c r="F29" s="43"/>
      <c r="G29" s="43"/>
      <c r="H29" s="43"/>
      <c r="I29" s="99">
        <v>4</v>
      </c>
      <c r="J29" s="44"/>
      <c r="K29" s="45"/>
      <c r="L29" s="45"/>
      <c r="M29" s="45"/>
      <c r="N29" s="45"/>
      <c r="O29" s="46"/>
    </row>
    <row r="30" spans="2:15" ht="15" customHeight="1" thickBot="1" x14ac:dyDescent="0.3">
      <c r="B30" s="38">
        <v>28</v>
      </c>
      <c r="C30" s="39" t="s">
        <v>65</v>
      </c>
      <c r="D30" s="40"/>
      <c r="E30" s="41">
        <v>3.5</v>
      </c>
      <c r="F30" s="43"/>
      <c r="G30" s="43"/>
      <c r="H30" s="43"/>
      <c r="I30" s="99"/>
      <c r="J30" s="44"/>
      <c r="K30" s="45"/>
      <c r="L30" s="45"/>
      <c r="M30" s="45"/>
      <c r="N30" s="45"/>
      <c r="O30" s="46"/>
    </row>
    <row r="31" spans="2:15" ht="15" customHeight="1" x14ac:dyDescent="0.25">
      <c r="B31" s="17">
        <v>29</v>
      </c>
      <c r="C31" s="39" t="s">
        <v>66</v>
      </c>
      <c r="D31" s="40"/>
      <c r="E31" s="41">
        <v>0.5</v>
      </c>
      <c r="F31" s="43"/>
      <c r="G31" s="43"/>
      <c r="H31" s="43"/>
      <c r="I31" s="99"/>
      <c r="J31" s="44">
        <v>1</v>
      </c>
      <c r="K31" s="45"/>
      <c r="L31" s="45"/>
      <c r="M31" s="45"/>
      <c r="N31" s="45"/>
      <c r="O31" s="46"/>
    </row>
    <row r="32" spans="2:15" ht="15" customHeight="1" x14ac:dyDescent="0.25">
      <c r="B32" s="23">
        <v>30</v>
      </c>
      <c r="C32" s="39" t="s">
        <v>31</v>
      </c>
      <c r="D32" s="32">
        <v>1.5</v>
      </c>
      <c r="E32" s="48"/>
      <c r="F32" s="43"/>
      <c r="G32" s="42"/>
      <c r="H32" s="43"/>
      <c r="I32" s="99"/>
      <c r="J32" s="47"/>
      <c r="K32" s="36"/>
      <c r="L32" s="36"/>
      <c r="M32" s="36"/>
      <c r="N32" s="36"/>
      <c r="O32" s="37"/>
    </row>
    <row r="33" spans="2:15" ht="15" customHeight="1" x14ac:dyDescent="0.25">
      <c r="B33" s="30">
        <v>31</v>
      </c>
      <c r="C33" s="39" t="s">
        <v>67</v>
      </c>
      <c r="D33" s="32"/>
      <c r="E33" s="48">
        <v>3</v>
      </c>
      <c r="F33" s="43"/>
      <c r="G33" s="42"/>
      <c r="H33" s="43"/>
      <c r="I33" s="99"/>
      <c r="J33" s="47"/>
      <c r="K33" s="36"/>
      <c r="L33" s="36"/>
      <c r="M33" s="36"/>
      <c r="N33" s="36"/>
      <c r="O33" s="37"/>
    </row>
    <row r="34" spans="2:15" ht="15" customHeight="1" thickBot="1" x14ac:dyDescent="0.3">
      <c r="B34" s="38">
        <v>32</v>
      </c>
      <c r="C34" s="39" t="s">
        <v>68</v>
      </c>
      <c r="D34" s="32"/>
      <c r="E34" s="48">
        <v>4</v>
      </c>
      <c r="F34" s="43">
        <v>9</v>
      </c>
      <c r="G34" s="42">
        <v>9.5</v>
      </c>
      <c r="H34" s="43">
        <v>1</v>
      </c>
      <c r="I34" s="99"/>
      <c r="J34" s="47">
        <v>3.5</v>
      </c>
      <c r="K34" s="36"/>
      <c r="L34" s="36"/>
      <c r="M34" s="36"/>
      <c r="N34" s="36"/>
      <c r="O34" s="37"/>
    </row>
    <row r="35" spans="2:15" ht="15" customHeight="1" x14ac:dyDescent="0.25">
      <c r="B35" s="17">
        <v>33</v>
      </c>
      <c r="C35" s="39" t="s">
        <v>35</v>
      </c>
      <c r="D35" s="32"/>
      <c r="E35" s="48">
        <v>16</v>
      </c>
      <c r="F35" s="43">
        <v>5</v>
      </c>
      <c r="G35" s="42">
        <v>2</v>
      </c>
      <c r="H35" s="43"/>
      <c r="I35" s="99"/>
      <c r="J35" s="47">
        <v>1.5</v>
      </c>
      <c r="K35" s="36"/>
      <c r="L35" s="36"/>
      <c r="M35" s="36"/>
      <c r="N35" s="36"/>
      <c r="O35" s="37"/>
    </row>
    <row r="36" spans="2:15" ht="15" customHeight="1" x14ac:dyDescent="0.25">
      <c r="B36" s="23">
        <v>34</v>
      </c>
      <c r="C36" s="39" t="s">
        <v>15</v>
      </c>
      <c r="D36" s="40">
        <v>6</v>
      </c>
      <c r="E36" s="50">
        <v>9.5</v>
      </c>
      <c r="F36" s="51">
        <v>19.5</v>
      </c>
      <c r="G36" s="51">
        <v>32</v>
      </c>
      <c r="H36" s="51">
        <v>16.5</v>
      </c>
      <c r="I36" s="103">
        <v>6</v>
      </c>
      <c r="J36" s="44">
        <v>5</v>
      </c>
      <c r="K36" s="45"/>
      <c r="L36" s="45"/>
      <c r="M36" s="45"/>
      <c r="N36" s="45"/>
      <c r="O36" s="46"/>
    </row>
    <row r="37" spans="2:15" ht="15" customHeight="1" x14ac:dyDescent="0.25">
      <c r="B37" s="30">
        <v>35</v>
      </c>
      <c r="C37" s="39" t="s">
        <v>90</v>
      </c>
      <c r="D37" s="49"/>
      <c r="E37" s="43"/>
      <c r="F37" s="43">
        <v>12</v>
      </c>
      <c r="G37" s="43"/>
      <c r="H37" s="43">
        <v>17.5</v>
      </c>
      <c r="I37" s="99">
        <v>7.5</v>
      </c>
      <c r="J37" s="44">
        <v>34.75</v>
      </c>
      <c r="K37" s="45"/>
      <c r="L37" s="45"/>
      <c r="M37" s="45"/>
      <c r="N37" s="45"/>
      <c r="O37" s="46"/>
    </row>
    <row r="38" spans="2:15" ht="15" customHeight="1" thickBot="1" x14ac:dyDescent="0.3">
      <c r="B38" s="38">
        <v>36</v>
      </c>
      <c r="C38" s="39" t="s">
        <v>82</v>
      </c>
      <c r="D38" s="49"/>
      <c r="E38" s="43"/>
      <c r="F38" s="43">
        <v>2</v>
      </c>
      <c r="G38" s="43"/>
      <c r="H38" s="43"/>
      <c r="I38" s="99"/>
      <c r="J38" s="44"/>
      <c r="K38" s="45"/>
      <c r="L38" s="45"/>
      <c r="M38" s="45"/>
      <c r="N38" s="45"/>
      <c r="O38" s="46"/>
    </row>
    <row r="39" spans="2:15" ht="15" customHeight="1" x14ac:dyDescent="0.25">
      <c r="B39" s="17">
        <v>37</v>
      </c>
      <c r="C39" s="72" t="s">
        <v>89</v>
      </c>
      <c r="D39" s="73"/>
      <c r="E39" s="51"/>
      <c r="F39" s="51"/>
      <c r="G39" s="51">
        <v>1.5</v>
      </c>
      <c r="H39" s="51"/>
      <c r="I39" s="103">
        <v>1.5</v>
      </c>
      <c r="J39" s="74"/>
      <c r="K39" s="75"/>
      <c r="L39" s="75"/>
      <c r="M39" s="75"/>
      <c r="N39" s="75"/>
      <c r="O39" s="76"/>
    </row>
    <row r="40" spans="2:15" ht="15" customHeight="1" x14ac:dyDescent="0.25">
      <c r="B40" s="23">
        <v>38</v>
      </c>
      <c r="C40" s="72" t="s">
        <v>88</v>
      </c>
      <c r="D40" s="73"/>
      <c r="E40" s="51"/>
      <c r="F40" s="51"/>
      <c r="G40" s="51">
        <v>2.5</v>
      </c>
      <c r="H40" s="51"/>
      <c r="I40" s="103"/>
      <c r="J40" s="74"/>
      <c r="K40" s="75"/>
      <c r="L40" s="75"/>
      <c r="M40" s="75"/>
      <c r="N40" s="75"/>
      <c r="O40" s="76"/>
    </row>
    <row r="41" spans="2:15" ht="15" customHeight="1" x14ac:dyDescent="0.25">
      <c r="B41" s="30">
        <v>39</v>
      </c>
      <c r="C41" s="72" t="s">
        <v>94</v>
      </c>
      <c r="D41" s="73"/>
      <c r="E41" s="51"/>
      <c r="F41" s="51"/>
      <c r="G41" s="51"/>
      <c r="H41" s="51">
        <v>26</v>
      </c>
      <c r="I41" s="103">
        <v>4</v>
      </c>
      <c r="J41" s="74">
        <v>10</v>
      </c>
      <c r="K41" s="75"/>
      <c r="L41" s="75"/>
      <c r="M41" s="75"/>
      <c r="N41" s="75"/>
      <c r="O41" s="76"/>
    </row>
    <row r="42" spans="2:15" ht="15" customHeight="1" thickBot="1" x14ac:dyDescent="0.3">
      <c r="B42" s="38">
        <v>40</v>
      </c>
      <c r="C42" s="72" t="s">
        <v>91</v>
      </c>
      <c r="D42" s="73"/>
      <c r="E42" s="51"/>
      <c r="F42" s="51"/>
      <c r="G42" s="51"/>
      <c r="H42" s="51">
        <v>7.5</v>
      </c>
      <c r="I42" s="103"/>
      <c r="J42" s="74"/>
      <c r="K42" s="75"/>
      <c r="L42" s="75"/>
      <c r="M42" s="75"/>
      <c r="N42" s="75"/>
      <c r="O42" s="76"/>
    </row>
    <row r="43" spans="2:15" ht="15" customHeight="1" x14ac:dyDescent="0.25">
      <c r="B43" s="17">
        <v>41</v>
      </c>
      <c r="C43" s="72" t="s">
        <v>93</v>
      </c>
      <c r="D43" s="73"/>
      <c r="E43" s="51"/>
      <c r="F43" s="51"/>
      <c r="G43" s="51"/>
      <c r="H43" s="51">
        <v>2</v>
      </c>
      <c r="I43" s="103"/>
      <c r="J43" s="74"/>
      <c r="K43" s="75"/>
      <c r="L43" s="75"/>
      <c r="M43" s="75"/>
      <c r="N43" s="75"/>
      <c r="O43" s="76"/>
    </row>
    <row r="44" spans="2:15" ht="15" customHeight="1" x14ac:dyDescent="0.25">
      <c r="B44" s="23">
        <v>42</v>
      </c>
      <c r="C44" s="72" t="s">
        <v>92</v>
      </c>
      <c r="D44" s="73"/>
      <c r="E44" s="51"/>
      <c r="F44" s="51"/>
      <c r="G44" s="51"/>
      <c r="H44" s="51">
        <v>0.5</v>
      </c>
      <c r="I44" s="103">
        <v>1.5</v>
      </c>
      <c r="J44" s="74">
        <v>12.5</v>
      </c>
      <c r="K44" s="75"/>
      <c r="L44" s="75"/>
      <c r="M44" s="75"/>
      <c r="N44" s="75"/>
      <c r="O44" s="76"/>
    </row>
    <row r="45" spans="2:15" ht="15" customHeight="1" x14ac:dyDescent="0.25">
      <c r="B45" s="23">
        <v>43</v>
      </c>
      <c r="C45" s="72" t="s">
        <v>97</v>
      </c>
      <c r="D45" s="73"/>
      <c r="E45" s="51"/>
      <c r="F45" s="51"/>
      <c r="G45" s="51"/>
      <c r="H45" s="51"/>
      <c r="I45" s="103">
        <v>39.799999999999997</v>
      </c>
      <c r="J45" s="74">
        <v>24.5</v>
      </c>
      <c r="K45" s="75"/>
      <c r="L45" s="75"/>
      <c r="M45" s="75"/>
      <c r="N45" s="75"/>
      <c r="O45" s="76"/>
    </row>
    <row r="46" spans="2:15" ht="15" customHeight="1" x14ac:dyDescent="0.25">
      <c r="B46" s="30">
        <v>44</v>
      </c>
      <c r="C46" s="72" t="s">
        <v>95</v>
      </c>
      <c r="D46" s="73"/>
      <c r="E46" s="51"/>
      <c r="F46" s="51"/>
      <c r="G46" s="51"/>
      <c r="H46" s="51"/>
      <c r="I46" s="103">
        <v>1</v>
      </c>
      <c r="J46" s="74"/>
      <c r="K46" s="75"/>
      <c r="L46" s="75"/>
      <c r="M46" s="75"/>
      <c r="N46" s="75"/>
      <c r="O46" s="76"/>
    </row>
    <row r="47" spans="2:15" ht="15" customHeight="1" thickBot="1" x14ac:dyDescent="0.3">
      <c r="B47" s="38">
        <v>45</v>
      </c>
      <c r="C47" s="52" t="s">
        <v>85</v>
      </c>
      <c r="D47" s="53"/>
      <c r="E47" s="54"/>
      <c r="F47" s="54"/>
      <c r="G47" s="54">
        <v>2</v>
      </c>
      <c r="H47" s="54"/>
      <c r="I47" s="54"/>
      <c r="J47" s="55"/>
      <c r="K47" s="35"/>
      <c r="L47" s="35"/>
      <c r="M47" s="35"/>
      <c r="N47" s="35"/>
      <c r="O47" s="56"/>
    </row>
    <row r="48" spans="2:15" ht="15.75" customHeight="1" thickBot="1" x14ac:dyDescent="0.3">
      <c r="B48" s="57"/>
      <c r="C48" s="58" t="s">
        <v>3</v>
      </c>
      <c r="D48" s="59">
        <f t="shared" ref="D48:O48" si="0">SUM(D3:D47)</f>
        <v>328.5</v>
      </c>
      <c r="E48" s="59">
        <f t="shared" si="0"/>
        <v>420.34999999999997</v>
      </c>
      <c r="F48" s="59">
        <f t="shared" si="0"/>
        <v>442.3</v>
      </c>
      <c r="G48" s="59">
        <f t="shared" si="0"/>
        <v>430.75</v>
      </c>
      <c r="H48" s="59">
        <f t="shared" si="0"/>
        <v>359.25</v>
      </c>
      <c r="I48" s="59">
        <f t="shared" si="0"/>
        <v>392.3</v>
      </c>
      <c r="J48" s="59">
        <f t="shared" si="0"/>
        <v>427.84999999999997</v>
      </c>
      <c r="K48" s="59">
        <f t="shared" si="0"/>
        <v>0</v>
      </c>
      <c r="L48" s="59">
        <f t="shared" si="0"/>
        <v>0</v>
      </c>
      <c r="M48" s="59">
        <f t="shared" si="0"/>
        <v>0</v>
      </c>
      <c r="N48" s="59">
        <f t="shared" si="0"/>
        <v>0</v>
      </c>
      <c r="O48" s="60">
        <f t="shared" si="0"/>
        <v>0</v>
      </c>
    </row>
  </sheetData>
  <pageMargins left="0.75" right="0.75" top="1" bottom="1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4" sqref="C14"/>
    </sheetView>
  </sheetViews>
  <sheetFormatPr defaultColWidth="9.140625" defaultRowHeight="15" customHeight="1" x14ac:dyDescent="0.25"/>
  <cols>
    <col min="1" max="1" width="9.140625" style="3"/>
    <col min="2" max="2" width="25.5703125" style="4" customWidth="1"/>
    <col min="3" max="3" width="17.140625" style="4" customWidth="1"/>
    <col min="4" max="4" width="9.140625" style="4"/>
    <col min="5" max="5" width="14.140625" style="1" customWidth="1"/>
    <col min="6" max="6" width="29.85546875" style="1" customWidth="1"/>
    <col min="7" max="16384" width="9.140625" style="1"/>
  </cols>
  <sheetData>
    <row r="1" spans="1:6" s="2" customFormat="1" ht="14.25" customHeight="1" x14ac:dyDescent="0.25">
      <c r="A1" s="2" t="s">
        <v>22</v>
      </c>
      <c r="B1" s="2" t="s">
        <v>23</v>
      </c>
      <c r="C1" s="2" t="s">
        <v>27</v>
      </c>
      <c r="D1" s="2" t="s">
        <v>24</v>
      </c>
      <c r="E1" s="2" t="s">
        <v>70</v>
      </c>
      <c r="F1" s="2" t="s">
        <v>79</v>
      </c>
    </row>
    <row r="2" spans="1:6" ht="15" customHeight="1" x14ac:dyDescent="0.25">
      <c r="A2" s="3">
        <v>1</v>
      </c>
      <c r="B2" s="1" t="s">
        <v>33</v>
      </c>
      <c r="C2" s="1" t="s">
        <v>32</v>
      </c>
      <c r="D2" s="4">
        <v>6</v>
      </c>
      <c r="E2" s="11">
        <v>1950</v>
      </c>
      <c r="F2" s="1" t="s">
        <v>81</v>
      </c>
    </row>
    <row r="3" spans="1:6" ht="15" customHeight="1" x14ac:dyDescent="0.25">
      <c r="A3" s="3">
        <v>2</v>
      </c>
      <c r="B3" s="1" t="s">
        <v>21</v>
      </c>
      <c r="C3" s="4" t="s">
        <v>83</v>
      </c>
      <c r="D3" s="4">
        <v>5</v>
      </c>
      <c r="E3" s="11">
        <v>2650</v>
      </c>
      <c r="F3" s="1" t="s">
        <v>80</v>
      </c>
    </row>
    <row r="4" spans="1:6" ht="15" customHeight="1" x14ac:dyDescent="0.25">
      <c r="A4" s="3">
        <v>3</v>
      </c>
      <c r="B4" s="4" t="s">
        <v>71</v>
      </c>
      <c r="C4" s="4" t="s">
        <v>72</v>
      </c>
      <c r="D4" s="4">
        <v>5</v>
      </c>
      <c r="E4" s="11">
        <v>2800</v>
      </c>
      <c r="F4" s="1" t="s">
        <v>81</v>
      </c>
    </row>
    <row r="5" spans="1:6" ht="15" customHeight="1" x14ac:dyDescent="0.25">
      <c r="A5" s="3">
        <v>4</v>
      </c>
      <c r="B5" s="4" t="s">
        <v>62</v>
      </c>
      <c r="C5" s="4" t="s">
        <v>73</v>
      </c>
      <c r="D5" s="4">
        <v>10</v>
      </c>
      <c r="E5" s="11">
        <v>2800</v>
      </c>
      <c r="F5" s="1" t="s">
        <v>80</v>
      </c>
    </row>
    <row r="6" spans="1:6" ht="15" customHeight="1" x14ac:dyDescent="0.25">
      <c r="A6" s="3">
        <v>5</v>
      </c>
      <c r="B6" s="4" t="s">
        <v>19</v>
      </c>
      <c r="C6" s="4" t="s">
        <v>74</v>
      </c>
      <c r="D6" s="4">
        <v>25</v>
      </c>
      <c r="E6" s="11">
        <v>2650</v>
      </c>
      <c r="F6" s="1" t="s">
        <v>80</v>
      </c>
    </row>
    <row r="7" spans="1:6" ht="15" customHeight="1" x14ac:dyDescent="0.25">
      <c r="A7" s="118">
        <v>6</v>
      </c>
      <c r="B7" s="119" t="s">
        <v>75</v>
      </c>
      <c r="C7" s="119" t="s">
        <v>76</v>
      </c>
      <c r="D7" s="119">
        <v>25</v>
      </c>
      <c r="E7" s="120">
        <v>2650</v>
      </c>
      <c r="F7" s="121" t="s">
        <v>80</v>
      </c>
    </row>
    <row r="8" spans="1:6" ht="15" customHeight="1" x14ac:dyDescent="0.25">
      <c r="A8" s="3">
        <v>7</v>
      </c>
      <c r="B8" s="4" t="s">
        <v>15</v>
      </c>
      <c r="C8" s="4" t="s">
        <v>77</v>
      </c>
      <c r="D8" s="4">
        <v>10</v>
      </c>
      <c r="E8" s="11">
        <v>2800</v>
      </c>
      <c r="F8" s="1" t="s">
        <v>81</v>
      </c>
    </row>
    <row r="9" spans="1:6" ht="15" customHeight="1" x14ac:dyDescent="0.25">
      <c r="A9" s="3">
        <v>8</v>
      </c>
      <c r="B9" s="4" t="s">
        <v>84</v>
      </c>
      <c r="C9" s="4" t="s">
        <v>78</v>
      </c>
      <c r="D9" s="4">
        <v>10</v>
      </c>
      <c r="E9" s="11">
        <v>2050</v>
      </c>
      <c r="F9" s="1" t="s">
        <v>80</v>
      </c>
    </row>
    <row r="10" spans="1:6" s="124" customFormat="1" ht="15" customHeight="1" x14ac:dyDescent="0.25">
      <c r="A10" s="122">
        <v>9</v>
      </c>
      <c r="B10" s="123" t="s">
        <v>11</v>
      </c>
      <c r="C10" s="123" t="s">
        <v>104</v>
      </c>
      <c r="D10" s="123">
        <v>25</v>
      </c>
      <c r="E10" s="90">
        <v>2650</v>
      </c>
      <c r="F10" s="124" t="s">
        <v>105</v>
      </c>
    </row>
    <row r="11" spans="1:6" ht="15" customHeight="1" x14ac:dyDescent="0.25">
      <c r="A11" s="3">
        <v>10</v>
      </c>
      <c r="B11" s="4" t="s">
        <v>100</v>
      </c>
      <c r="C11" s="4" t="s">
        <v>99</v>
      </c>
      <c r="D11" s="4">
        <v>10</v>
      </c>
      <c r="E11" s="4">
        <v>2800</v>
      </c>
      <c r="F11" s="1" t="s"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Сводный отчет декабрь</vt:lpstr>
      <vt:lpstr>Доп счета декабрь</vt:lpstr>
      <vt:lpstr>Учет по году</vt:lpstr>
      <vt:lpstr>Договоры</vt:lpstr>
      <vt:lpstr>'Сводный отчет декабрь'!Область_печати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Пользователь Windows</dc:creator>
  <cp:keywords/>
  <dc:description/>
  <cp:lastModifiedBy>Тимур Дока</cp:lastModifiedBy>
  <cp:lastPrinted>2023-01-22T07:39:36Z</cp:lastPrinted>
  <dcterms:created xsi:type="dcterms:W3CDTF">2020-03-30T16:25:47Z</dcterms:created>
  <dcterms:modified xsi:type="dcterms:W3CDTF">2023-01-26T11:26:40Z</dcterms:modified>
  <cp:category/>
</cp:coreProperties>
</file>