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se 1C\АНО РЧК\Задания\2023.06.13\"/>
    </mc:Choice>
  </mc:AlternateContent>
  <bookViews>
    <workbookView xWindow="0" yWindow="0" windowWidth="28800" windowHeight="12345"/>
  </bookViews>
  <sheets>
    <sheet name="Общий с расшифровкой" sheetId="1" r:id="rId1"/>
  </sheets>
  <calcPr calcId="162913" refMode="R1C1"/>
</workbook>
</file>

<file path=xl/calcChain.xml><?xml version="1.0" encoding="utf-8"?>
<calcChain xmlns="http://schemas.openxmlformats.org/spreadsheetml/2006/main">
  <c r="K164" i="1" l="1"/>
  <c r="L164" i="1" s="1"/>
  <c r="K24" i="1"/>
  <c r="L24" i="1" s="1"/>
  <c r="K256" i="1"/>
  <c r="L256" i="1" s="1"/>
  <c r="K19" i="1"/>
  <c r="K37" i="1"/>
  <c r="L37" i="1" s="1"/>
  <c r="K41" i="1"/>
  <c r="L41" i="1" s="1"/>
  <c r="K44" i="1"/>
  <c r="L44" i="1" s="1"/>
  <c r="K46" i="1"/>
  <c r="L46" i="1" s="1"/>
  <c r="K48" i="1"/>
  <c r="L48" i="1" s="1"/>
  <c r="K51" i="1"/>
  <c r="L51" i="1" s="1"/>
  <c r="K59" i="1"/>
  <c r="L59" i="1" s="1"/>
  <c r="K61" i="1"/>
  <c r="L61" i="1" s="1"/>
  <c r="K89" i="1"/>
  <c r="L89" i="1" s="1"/>
  <c r="K91" i="1"/>
  <c r="L91" i="1" s="1"/>
  <c r="K93" i="1"/>
  <c r="L93" i="1" s="1"/>
  <c r="K95" i="1"/>
  <c r="L95" i="1" s="1"/>
  <c r="K103" i="1"/>
  <c r="L103" i="1" s="1"/>
  <c r="K109" i="1"/>
  <c r="L109" i="1" s="1"/>
  <c r="K113" i="1"/>
  <c r="L113" i="1" s="1"/>
  <c r="K116" i="1"/>
  <c r="L116" i="1" s="1"/>
  <c r="K118" i="1"/>
  <c r="L118" i="1" s="1"/>
  <c r="K120" i="1"/>
  <c r="L120" i="1" s="1"/>
  <c r="K122" i="1"/>
  <c r="L122" i="1" s="1"/>
  <c r="K124" i="1"/>
  <c r="L124" i="1" s="1"/>
  <c r="K126" i="1"/>
  <c r="L126" i="1" s="1"/>
  <c r="K128" i="1"/>
  <c r="K130" i="1"/>
  <c r="L130" i="1" s="1"/>
  <c r="K132" i="1"/>
  <c r="L132" i="1" s="1"/>
  <c r="K134" i="1"/>
  <c r="L134" i="1" s="1"/>
  <c r="K136" i="1"/>
  <c r="L136" i="1" s="1"/>
  <c r="K138" i="1"/>
  <c r="L138" i="1" s="1"/>
  <c r="K143" i="1"/>
  <c r="L143" i="1" s="1"/>
  <c r="K145" i="1"/>
  <c r="L145" i="1" s="1"/>
  <c r="K150" i="1"/>
  <c r="L150" i="1" s="1"/>
  <c r="K152" i="1"/>
  <c r="L152" i="1" s="1"/>
  <c r="K155" i="1"/>
  <c r="L155" i="1" s="1"/>
  <c r="K157" i="1"/>
  <c r="L157" i="1" s="1"/>
  <c r="K161" i="1"/>
  <c r="L161" i="1" s="1"/>
  <c r="K180" i="1"/>
  <c r="L180" i="1" s="1"/>
  <c r="K183" i="1"/>
  <c r="L183" i="1" s="1"/>
  <c r="K187" i="1"/>
  <c r="L187" i="1" s="1"/>
  <c r="K189" i="1"/>
  <c r="K191" i="1"/>
  <c r="L191" i="1" s="1"/>
  <c r="K203" i="1"/>
  <c r="L203" i="1" s="1"/>
  <c r="K212" i="1"/>
  <c r="K214" i="1"/>
  <c r="L214" i="1" s="1"/>
  <c r="K220" i="1"/>
  <c r="L220" i="1" s="1"/>
  <c r="K222" i="1"/>
  <c r="L222" i="1" s="1"/>
  <c r="K224" i="1"/>
  <c r="L224" i="1" s="1"/>
  <c r="K227" i="1"/>
  <c r="L227" i="1" s="1"/>
  <c r="K231" i="1"/>
  <c r="L231" i="1" s="1"/>
  <c r="K234" i="1"/>
  <c r="L234" i="1" s="1"/>
  <c r="K236" i="1"/>
  <c r="L236" i="1" s="1"/>
  <c r="K238" i="1"/>
  <c r="L238" i="1" s="1"/>
  <c r="K240" i="1"/>
  <c r="L240" i="1" s="1"/>
  <c r="K242" i="1"/>
  <c r="L242" i="1" s="1"/>
  <c r="K254" i="1"/>
  <c r="K252" i="1" s="1"/>
  <c r="L252" i="1" s="1"/>
  <c r="K274" i="1"/>
  <c r="L274" i="1" s="1"/>
  <c r="K276" i="1"/>
  <c r="L276" i="1" s="1"/>
  <c r="K278" i="1"/>
  <c r="L278" i="1" s="1"/>
  <c r="K282" i="1"/>
  <c r="L282" i="1" s="1"/>
  <c r="K286" i="1"/>
  <c r="L286" i="1" s="1"/>
  <c r="K289" i="1"/>
  <c r="L289" i="1" s="1"/>
  <c r="K297" i="1"/>
  <c r="L297" i="1" s="1"/>
  <c r="K299" i="1"/>
  <c r="L299" i="1" s="1"/>
  <c r="K302" i="1"/>
  <c r="L302" i="1" s="1"/>
  <c r="K304" i="1"/>
  <c r="L304" i="1" s="1"/>
  <c r="K307" i="1"/>
  <c r="L307" i="1" s="1"/>
  <c r="K309" i="1"/>
  <c r="L309" i="1" s="1"/>
  <c r="K312" i="1"/>
  <c r="L312" i="1" s="1"/>
  <c r="K319" i="1"/>
  <c r="L319" i="1" s="1"/>
  <c r="K321" i="1"/>
  <c r="L321" i="1" s="1"/>
  <c r="K323" i="1"/>
  <c r="L323" i="1" s="1"/>
  <c r="K326" i="1"/>
  <c r="L326" i="1" s="1"/>
  <c r="K330" i="1"/>
  <c r="K332" i="1"/>
  <c r="L332" i="1" s="1"/>
  <c r="K337" i="1"/>
  <c r="L337" i="1" s="1"/>
  <c r="L248" i="1"/>
  <c r="L206" i="1"/>
  <c r="L153" i="1"/>
  <c r="L166" i="1"/>
  <c r="L62" i="1"/>
  <c r="L64" i="1"/>
  <c r="L167" i="1"/>
  <c r="L69" i="1"/>
  <c r="L283" i="1"/>
  <c r="L63" i="1"/>
  <c r="L179" i="1"/>
  <c r="L165" i="1"/>
  <c r="L247" i="1"/>
  <c r="L128" i="1"/>
  <c r="L22" i="1"/>
  <c r="I61" i="1"/>
  <c r="I242" i="1"/>
  <c r="K340" i="1" l="1"/>
</calcChain>
</file>

<file path=xl/sharedStrings.xml><?xml version="1.0" encoding="utf-8"?>
<sst xmlns="http://schemas.openxmlformats.org/spreadsheetml/2006/main" count="343" uniqueCount="332">
  <si>
    <t>№</t>
  </si>
  <si>
    <t>Наименование должности</t>
  </si>
  <si>
    <t>Сотрудник</t>
  </si>
  <si>
    <t>Кол-во ставок (план)</t>
  </si>
  <si>
    <t>Кол-во занятых ставок на конец периода (факт)</t>
  </si>
  <si>
    <t>ФОТ план (месячный)</t>
  </si>
  <si>
    <t>Средний заработок план (месячный)</t>
  </si>
  <si>
    <t>ФОТ факт  (начислено всего за период с учётом премий)</t>
  </si>
  <si>
    <t>Средний заработок факт (месячный)</t>
  </si>
  <si>
    <t>Fronted-разработчик</t>
  </si>
  <si>
    <t>PHP-разработчик</t>
  </si>
  <si>
    <t>Рощина Татьяна Валерьевна</t>
  </si>
  <si>
    <t>PR - менеджер</t>
  </si>
  <si>
    <t>Web-дизайнер</t>
  </si>
  <si>
    <t>Косточкин Максим Юрьевич</t>
  </si>
  <si>
    <t>Администратор</t>
  </si>
  <si>
    <t>Андрианова Елена Юрьевна</t>
  </si>
  <si>
    <t>Безмолитвенная Татьяна Викторовна</t>
  </si>
  <si>
    <t>Исаев Фёдор Андреевич</t>
  </si>
  <si>
    <t>Комарова Татьяна Викторовна</t>
  </si>
  <si>
    <t>Котова Анна Андреевна</t>
  </si>
  <si>
    <t>Лияськина Светлана Юрьевна</t>
  </si>
  <si>
    <t>Мудриевская Алла Константиновна</t>
  </si>
  <si>
    <t>Руснак Инга Николаевна</t>
  </si>
  <si>
    <t>Смирнов Владимир Николаевич</t>
  </si>
  <si>
    <t>Стороженко Денис Юрьевич</t>
  </si>
  <si>
    <t>Черников Иван Александрович</t>
  </si>
  <si>
    <t>Чуприна Игорь Борисович</t>
  </si>
  <si>
    <t>Администратор организации мероприятий</t>
  </si>
  <si>
    <t>Кельм Ахсар Владимирович</t>
  </si>
  <si>
    <t>Ольхов Иван Русланович</t>
  </si>
  <si>
    <t>Павлов Максим Юрьевич</t>
  </si>
  <si>
    <t>Аналитик</t>
  </si>
  <si>
    <t>Аболин Павел Витальевич</t>
  </si>
  <si>
    <t>Кондратьева Ольга Сергеевна</t>
  </si>
  <si>
    <t>Ассистент</t>
  </si>
  <si>
    <t>Афанасьева Мария Владиславовна</t>
  </si>
  <si>
    <t>Бухгалтер</t>
  </si>
  <si>
    <t>Сапрыкина Татьяна Валерьевна</t>
  </si>
  <si>
    <t>Ведущий бухгалтер</t>
  </si>
  <si>
    <t>Маслов Сергей Владимирович</t>
  </si>
  <si>
    <t>Поршнева Наталья Викторовна</t>
  </si>
  <si>
    <t>Ведущий специалист</t>
  </si>
  <si>
    <t>Клюс Людмила</t>
  </si>
  <si>
    <t>Козлова Ирина Максимовна</t>
  </si>
  <si>
    <t>Оспищева Наталья Александровна</t>
  </si>
  <si>
    <t>Седова Екатерина Сергеевна</t>
  </si>
  <si>
    <t>Филиппов Дмитрий Михайлович</t>
  </si>
  <si>
    <t>Чистов Роман Александрович</t>
  </si>
  <si>
    <t>Шевчик Александр Андреевич</t>
  </si>
  <si>
    <t>Генеральный директор</t>
  </si>
  <si>
    <t>Киселев Максим Юрьевич</t>
  </si>
  <si>
    <t>Главный специалист</t>
  </si>
  <si>
    <t>Метельский Кирилл Александрович</t>
  </si>
  <si>
    <t>Отливаникова Екатерина Олеговна</t>
  </si>
  <si>
    <t>Хутжатуллина Неля Сагитовна</t>
  </si>
  <si>
    <t>Шовунова Наталья Юрьевна</t>
  </si>
  <si>
    <t>Балялина Екатерина Борисовна</t>
  </si>
  <si>
    <t>Бибиков Денис Викторович</t>
  </si>
  <si>
    <t>Борздов Леонид Леонидович</t>
  </si>
  <si>
    <t>Борискина Светлана Геннадиевна</t>
  </si>
  <si>
    <t>Бурцева Татьяна Сергеевна</t>
  </si>
  <si>
    <t>Демидкова Валерия Александровна</t>
  </si>
  <si>
    <t>Джувалек Фериде Нуриевна</t>
  </si>
  <si>
    <t>Дубровин Георгий Михайлович</t>
  </si>
  <si>
    <t>Жебит Людмила Михайловна</t>
  </si>
  <si>
    <t>Иванюшкин Никита Михайлович</t>
  </si>
  <si>
    <t>Катышкина Маргарита Артуровна</t>
  </si>
  <si>
    <t>Козлова Наталья Юрьевна</t>
  </si>
  <si>
    <t>Лазаревич Михаил Валерьевич</t>
  </si>
  <si>
    <t>Макарьев Артем Максимович</t>
  </si>
  <si>
    <t>Мелкая Екатерина Сергеевна</t>
  </si>
  <si>
    <t>Пузанова Надежда Васильевна</t>
  </si>
  <si>
    <t>Разоренов Роман Алексеевич</t>
  </si>
  <si>
    <t>Самошина Юлия Вадимовна</t>
  </si>
  <si>
    <t>Смолин Кирилл Александрович</t>
  </si>
  <si>
    <t>Умнова Анастасия Николаевна</t>
  </si>
  <si>
    <t>Главный специалист по делопроизводству</t>
  </si>
  <si>
    <t>Масловская Людмила Александровна</t>
  </si>
  <si>
    <t>Главный специалист по закупкам</t>
  </si>
  <si>
    <t>Налетова Марина Юрьевна</t>
  </si>
  <si>
    <t>Главный специалист-архивариус</t>
  </si>
  <si>
    <t>Литвинова Виктория Сергеевна</t>
  </si>
  <si>
    <t>Главный эксперт</t>
  </si>
  <si>
    <t>Аванесов Вадим Игоревич</t>
  </si>
  <si>
    <t>Анисимова Наталия Ивановна</t>
  </si>
  <si>
    <t>Григорюк Ольга Андреевна</t>
  </si>
  <si>
    <t>Кривчанская Екатерина Михайловна</t>
  </si>
  <si>
    <t>Малинина Ольга Валентиновна</t>
  </si>
  <si>
    <t>Федорова Марианна Михайловна</t>
  </si>
  <si>
    <t>Шафрановская Дарья Андреевна</t>
  </si>
  <si>
    <t>Главный юрисконсульт</t>
  </si>
  <si>
    <t>Васильева Наталья Сергеевна</t>
  </si>
  <si>
    <t>Климонтов Сергей Владимирович</t>
  </si>
  <si>
    <t>Назарова Юлия Сергеевна</t>
  </si>
  <si>
    <t>Синица Андрей Иванович</t>
  </si>
  <si>
    <t>Стаценко Екатерина Валерьевна</t>
  </si>
  <si>
    <t>Графический дизайнер</t>
  </si>
  <si>
    <t>Калинкина Наталья Григорьевна</t>
  </si>
  <si>
    <t>Нестерюк Михаил Александрович</t>
  </si>
  <si>
    <t>Смирнова Людмила Ивановна</t>
  </si>
  <si>
    <t>Дизайнер-верстальщик</t>
  </si>
  <si>
    <t>Павлова Елена Валерьевна</t>
  </si>
  <si>
    <t>Директор обособленного подразделения "Техноград"</t>
  </si>
  <si>
    <t>Заведующий складом</t>
  </si>
  <si>
    <t>Хажиев Ильгиз Фагимович</t>
  </si>
  <si>
    <t>Заместитель генерального директора - операционный директор</t>
  </si>
  <si>
    <t>Филимонов Егор Сергеевич</t>
  </si>
  <si>
    <t>Заместитель генерального директора по PR и маркетингу</t>
  </si>
  <si>
    <t>Горелый Николай Евгеньевич</t>
  </si>
  <si>
    <t>Заместитель генерального директора по развитию талантов и личностного потенциала</t>
  </si>
  <si>
    <t>Марченко Марина Осьевна</t>
  </si>
  <si>
    <t>Заместитель генерального директора по реализации проектов профориентации</t>
  </si>
  <si>
    <t>Гумашян Зори Артурович</t>
  </si>
  <si>
    <t>Заместитель генерального директора по финансам</t>
  </si>
  <si>
    <t>Шовгенов Альберт Борисович</t>
  </si>
  <si>
    <t>Заместитель директора обособленного подразделения по карьерному развитию</t>
  </si>
  <si>
    <t>Филимонова Наталья Валентиновна</t>
  </si>
  <si>
    <t>Заместитель директора обособленного подразделения по обеспечению деятельности</t>
  </si>
  <si>
    <t>Кулиджанян Арсен Торосович</t>
  </si>
  <si>
    <t>Заместитель директора обособленного подразделения по образовательным программам</t>
  </si>
  <si>
    <t>Иванов Иван Владимирович</t>
  </si>
  <si>
    <t>Заместитель начальника отдела</t>
  </si>
  <si>
    <t>Мельник Василиса Сергеевна</t>
  </si>
  <si>
    <t>Заместитель руководителя дирекции</t>
  </si>
  <si>
    <t>Слепцов Федор Васильевич</t>
  </si>
  <si>
    <t>Заместитель руководителя управления</t>
  </si>
  <si>
    <t>Китаева Надежда Владимировна</t>
  </si>
  <si>
    <t>Кожухарь Анна Викторовна</t>
  </si>
  <si>
    <t>Панферов Роман Федорович</t>
  </si>
  <si>
    <t>Стрижак Елизавета Александровна</t>
  </si>
  <si>
    <t>Заместитель руководителя управления - главного бухгалтера</t>
  </si>
  <si>
    <t>Бабина Светлана Сергеевна</t>
  </si>
  <si>
    <t>Инженер</t>
  </si>
  <si>
    <t>Волохов Алексей Николаевич</t>
  </si>
  <si>
    <t>Лукахин Игорь Александрович</t>
  </si>
  <si>
    <t>Сенченко Денис Дмитриевич</t>
  </si>
  <si>
    <t>Стулов Евгений Владимирович</t>
  </si>
  <si>
    <t>Инженер-сметчик</t>
  </si>
  <si>
    <t>Бурлакова Лидия Петровна</t>
  </si>
  <si>
    <t>Интернет-маркетолог</t>
  </si>
  <si>
    <t>Черненко Ольга Сергеевна</t>
  </si>
  <si>
    <t>Карьерный консультант</t>
  </si>
  <si>
    <t>Гуляева Ольга Константиновна</t>
  </si>
  <si>
    <t>Кладовщик</t>
  </si>
  <si>
    <t>Ермаков Сергей Алексеевич</t>
  </si>
  <si>
    <t>Кремнев Сергей Николаевич</t>
  </si>
  <si>
    <t>Ситов Павел Александрович</t>
  </si>
  <si>
    <t>Комьюнити-менеджер</t>
  </si>
  <si>
    <t>Качалова Арина Сергеевна</t>
  </si>
  <si>
    <t>Морозова Оксана Александровна</t>
  </si>
  <si>
    <t>Координатор проекта</t>
  </si>
  <si>
    <t>Аврамченко Татьяна Владимировна</t>
  </si>
  <si>
    <t>Аксенова Софья Александровна</t>
  </si>
  <si>
    <t>Володин Владислав Викторович</t>
  </si>
  <si>
    <t>Дудин Никита Валерьевич</t>
  </si>
  <si>
    <t>Изусов Антон Сергеевич</t>
  </si>
  <si>
    <t>Кормина Инга Вадимовна</t>
  </si>
  <si>
    <t>Костромова Анастасия Юрьевна</t>
  </si>
  <si>
    <t>Лобанов Игорь Игоревич</t>
  </si>
  <si>
    <t>Минакова Екатерина Дмитриевна</t>
  </si>
  <si>
    <t>Петрова Ирина Николаевна</t>
  </si>
  <si>
    <t>Рюхина Вероника Борисовна</t>
  </si>
  <si>
    <t>Савенко Влада Дмитриевна</t>
  </si>
  <si>
    <t>Сарнавская Екатерина Александровна</t>
  </si>
  <si>
    <t>Хохлова Яна Андреевна</t>
  </si>
  <si>
    <t>Мастер производственного обучения</t>
  </si>
  <si>
    <t>Благовещенская Ирина Дмитриевна</t>
  </si>
  <si>
    <t>Ляхов Артём Алексеевич</t>
  </si>
  <si>
    <t>Менеджер</t>
  </si>
  <si>
    <t>Волкова Кристина Сергеевна</t>
  </si>
  <si>
    <t>Макарцева Анастасия Александровна</t>
  </si>
  <si>
    <t>Чекрыгина Анастасия Евгеньевна</t>
  </si>
  <si>
    <t>Менеджер по привлечению и сопровождению партнеров</t>
  </si>
  <si>
    <t>Еськова Мария Александровна</t>
  </si>
  <si>
    <t>Менеджер по привлечению мероприятий</t>
  </si>
  <si>
    <t>Бурцева Светлана Михайловна</t>
  </si>
  <si>
    <t>Менеджер по работе с клиентами</t>
  </si>
  <si>
    <t>Быкова Евгения Алексеевна</t>
  </si>
  <si>
    <t>Грауле Наталья Сергеевна</t>
  </si>
  <si>
    <t>Давыденко Ирина Александровна</t>
  </si>
  <si>
    <t>Карманчикова Лариса Александровна</t>
  </si>
  <si>
    <t>Каштанова Валентина Александровна</t>
  </si>
  <si>
    <t>Колесова Ирина Владимировна</t>
  </si>
  <si>
    <t>Наумова Нияра Рафаэльевна</t>
  </si>
  <si>
    <t>Рябцева Марина Александровна</t>
  </si>
  <si>
    <t>Рябцева Светлана Васильевна</t>
  </si>
  <si>
    <t>Младший кладовщик</t>
  </si>
  <si>
    <t>Младший юрисконсульт</t>
  </si>
  <si>
    <t>Начальник отдела</t>
  </si>
  <si>
    <t>Березова Татьяна Юрьевна</t>
  </si>
  <si>
    <t>Дронов Дмитрий Петрович</t>
  </si>
  <si>
    <t>Рогозян Дмитрий Алексеевич</t>
  </si>
  <si>
    <t>Хорев Игорь Владимирович</t>
  </si>
  <si>
    <t>Черкесов Азамат Анатольевич</t>
  </si>
  <si>
    <t>Шилохвостов Михаил Юрьевич</t>
  </si>
  <si>
    <t>Оператор колл-центра</t>
  </si>
  <si>
    <t>Первый заместитель генерального директора</t>
  </si>
  <si>
    <t>Литвин Дмитрий Валериевич</t>
  </si>
  <si>
    <t>Подсобный рабочий</t>
  </si>
  <si>
    <t>Дедов Александр Иванович</t>
  </si>
  <si>
    <t>Меджидов Зурканай Нажукович</t>
  </si>
  <si>
    <t>Панасенко Сергей Викторович</t>
  </si>
  <si>
    <t>Федоренков Владимир Александрович</t>
  </si>
  <si>
    <t>Преподаватель</t>
  </si>
  <si>
    <t>Пресс-секретарь</t>
  </si>
  <si>
    <t>Зыбенок Ольга Святославовна</t>
  </si>
  <si>
    <t>Рекрутер</t>
  </si>
  <si>
    <t>Козлова Ксения Анатольевна</t>
  </si>
  <si>
    <t>Руководитель группы</t>
  </si>
  <si>
    <t>Педченко Виктория Владимировна</t>
  </si>
  <si>
    <t>Подергина Ольга Сергеевна</t>
  </si>
  <si>
    <t>Руководитель дирекции</t>
  </si>
  <si>
    <t>Добрыш Игорь Алексеевич</t>
  </si>
  <si>
    <t>Заварзина Виктория Сергеевна</t>
  </si>
  <si>
    <t>Мелкобродов Кирилл Александрович</t>
  </si>
  <si>
    <t>Руководитель направления</t>
  </si>
  <si>
    <t>Баранова Надежда Юрьевна</t>
  </si>
  <si>
    <t>Никулина Ирина Геннадьевна</t>
  </si>
  <si>
    <t>Руководитель направления - куратор проектов</t>
  </si>
  <si>
    <t>Андреева Марина Михайловна</t>
  </si>
  <si>
    <t>Руководитель направления по обеспечению безопасности</t>
  </si>
  <si>
    <t>Карпович Сергей Петрович</t>
  </si>
  <si>
    <t>Руководитель направления по техническому обеспечению "Бизнес.Техноград"</t>
  </si>
  <si>
    <t>Откидач Алексей Владимирович</t>
  </si>
  <si>
    <t>Руководитель направления пресс-службы</t>
  </si>
  <si>
    <t>Мироненко Екатерина Владимировна</t>
  </si>
  <si>
    <t>Руководитель проекта</t>
  </si>
  <si>
    <t>Литвинова Елена Николаевна</t>
  </si>
  <si>
    <t>Варнаев Андрей Валерьевич</t>
  </si>
  <si>
    <t>Горьков Сергей Михайлович</t>
  </si>
  <si>
    <t>Дьяков Дмитрий Александрович</t>
  </si>
  <si>
    <t>Колбешина Елена Валентиновна</t>
  </si>
  <si>
    <t>Крымова Ирина Александровна</t>
  </si>
  <si>
    <t>Меншутина Юлия Петровна</t>
  </si>
  <si>
    <t>Пермякова Юлия Сергеевна</t>
  </si>
  <si>
    <t>Руководитель проектного офиса</t>
  </si>
  <si>
    <t>Комиссарова Галина Александровна</t>
  </si>
  <si>
    <t>Леванова Татьяна Владимировна</t>
  </si>
  <si>
    <t>Наумова Ирина Львовна</t>
  </si>
  <si>
    <t>Руководитель управления</t>
  </si>
  <si>
    <t>Банников Денис Игоревич</t>
  </si>
  <si>
    <t>Галкина Наталья Александровна</t>
  </si>
  <si>
    <t>Зубарева Александра Александровна</t>
  </si>
  <si>
    <t>Корнеев Дмитрий Васильевич</t>
  </si>
  <si>
    <t>Корнилов Павел Александрович</t>
  </si>
  <si>
    <t>Лапин Дмитрий Владимирович</t>
  </si>
  <si>
    <t>Лещенко Светлана Анатольевна</t>
  </si>
  <si>
    <t>Мчедлов Михаил Викторович</t>
  </si>
  <si>
    <t>Павлик Александр Викторович</t>
  </si>
  <si>
    <t>Пинских Мария Викторовна</t>
  </si>
  <si>
    <t>Попонов Олег Константинович</t>
  </si>
  <si>
    <t>Степаненко Елена Александровна</t>
  </si>
  <si>
    <t>Уварова Анна Сергеевна</t>
  </si>
  <si>
    <t>Хлебникова Альбина Миннехановна</t>
  </si>
  <si>
    <t>Черниловская Ольга Сергеевна</t>
  </si>
  <si>
    <t>Якимов Михаил Юрьевич</t>
  </si>
  <si>
    <t>Баранивская Наталья Викторовна</t>
  </si>
  <si>
    <t>Руководитель управления - Главный бухгалтер</t>
  </si>
  <si>
    <t>Белова Елена Анатольевна</t>
  </si>
  <si>
    <t>Руководитель центра</t>
  </si>
  <si>
    <t>Лях Елена Викторовна</t>
  </si>
  <si>
    <t>Системный администратор</t>
  </si>
  <si>
    <t>Иванов Герман Вадимович</t>
  </si>
  <si>
    <t>Осипов Егор Павлович</t>
  </si>
  <si>
    <t>Самарцев Даниил Тихонович</t>
  </si>
  <si>
    <t>Специалист</t>
  </si>
  <si>
    <t>Жукова Анна Борисовна</t>
  </si>
  <si>
    <t>Лядов Александр Александрович</t>
  </si>
  <si>
    <t>Специалист по охране труда</t>
  </si>
  <si>
    <t>Ивина Елена Вячеславовна</t>
  </si>
  <si>
    <t>Специалист по подготовке учебных мероприятий</t>
  </si>
  <si>
    <t>Специалист по работе с детьми</t>
  </si>
  <si>
    <t>Акимов Вадим Вадимович</t>
  </si>
  <si>
    <t>Аксёнова Анна Алексеевна</t>
  </si>
  <si>
    <t>Алексеенко Марина Анатольевна</t>
  </si>
  <si>
    <t>Глухова Екатерина Михайловна</t>
  </si>
  <si>
    <t>Киселева Ольга Игоревна</t>
  </si>
  <si>
    <t>Кузьмина Любовь Алексеевна</t>
  </si>
  <si>
    <t>Степанов Илья Андреевич</t>
  </si>
  <si>
    <t>Специалист по учету имущества</t>
  </si>
  <si>
    <t>Еремеева Светлана Владимировна</t>
  </si>
  <si>
    <t>Старший администратор</t>
  </si>
  <si>
    <t>Болгов Кирилл Николаевич</t>
  </si>
  <si>
    <t>Пузиков Александр Сергеевич</t>
  </si>
  <si>
    <t>Старший бухгалтер</t>
  </si>
  <si>
    <t>Агапова Мария Михайловна</t>
  </si>
  <si>
    <t>Старший кладовщик</t>
  </si>
  <si>
    <t>Семенова Надежда Андреевна</t>
  </si>
  <si>
    <t>Стрельников Павел Сергеевич</t>
  </si>
  <si>
    <t>Старший менеджер</t>
  </si>
  <si>
    <t>Дерябкин Алексей Николаевич</t>
  </si>
  <si>
    <t>Старший менеджер по работе с клиентами</t>
  </si>
  <si>
    <t>Андреев Сергей Александрович</t>
  </si>
  <si>
    <t>Мкртумян Карен Карапетович</t>
  </si>
  <si>
    <t>Старший эксперт</t>
  </si>
  <si>
    <t>Енин Егор Михайлович</t>
  </si>
  <si>
    <t>Кузьмина Татьяна Сергеевна</t>
  </si>
  <si>
    <t>Родионов Дмитрий Иванович</t>
  </si>
  <si>
    <t>Соломенцева Надежда Михайловна</t>
  </si>
  <si>
    <t>Спиридонова Ольга Викторовна</t>
  </si>
  <si>
    <t>Чернецова Мария Сергеевна</t>
  </si>
  <si>
    <t>Кикоть Олег Михайлович</t>
  </si>
  <si>
    <t>Старший эксперт по защите персональных данных</t>
  </si>
  <si>
    <t>Кибардин Дмитрий Вальтерович</t>
  </si>
  <si>
    <t>Старший эксперт по информационной безопасности</t>
  </si>
  <si>
    <t>Лапенко Александр Олегович</t>
  </si>
  <si>
    <t>Таргетолог</t>
  </si>
  <si>
    <t>Тренер-психолог</t>
  </si>
  <si>
    <t>Елизарова Юлия Валерьевна</t>
  </si>
  <si>
    <t>Коробова Марина Юрьевна</t>
  </si>
  <si>
    <t>Фотограф-видеограф</t>
  </si>
  <si>
    <t>Экскурсовод</t>
  </si>
  <si>
    <t>Сафина Диляра Азатовна</t>
  </si>
  <si>
    <t>Эксперт</t>
  </si>
  <si>
    <t>Буянова Олеся Сергеевна</t>
  </si>
  <si>
    <t>Горохова Вера Андреевна</t>
  </si>
  <si>
    <t>Лагуткина Нина Михайловна</t>
  </si>
  <si>
    <t>Филоненко Алина Дмитриевна</t>
  </si>
  <si>
    <t>Эксперт по закупкам</t>
  </si>
  <si>
    <t>Тимохович Юлия Геннадьевна</t>
  </si>
  <si>
    <t>Юрисконсульт</t>
  </si>
  <si>
    <t>Итого</t>
  </si>
  <si>
    <t>Комментарий</t>
  </si>
  <si>
    <t>Премии
(справочно)</t>
  </si>
  <si>
    <t>1ч. приём</t>
  </si>
  <si>
    <t>1ч. кадр. перевод</t>
  </si>
  <si>
    <r>
      <rPr>
        <b/>
        <sz val="10"/>
        <rFont val="Arial"/>
        <family val="2"/>
        <charset val="204"/>
      </rPr>
      <t>2.</t>
    </r>
    <r>
      <rPr>
        <sz val="10"/>
        <rFont val="Arial"/>
        <family val="2"/>
        <charset val="204"/>
      </rPr>
      <t xml:space="preserve"> Изменить механизм для столбца "</t>
    </r>
    <r>
      <rPr>
        <b/>
        <sz val="10"/>
        <rFont val="Arial"/>
        <family val="2"/>
        <charset val="204"/>
      </rPr>
      <t>Кол-во занятых ставок на конец периода (факт)</t>
    </r>
    <r>
      <rPr>
        <sz val="10"/>
        <rFont val="Arial"/>
        <family val="2"/>
        <charset val="204"/>
      </rPr>
      <t>" - "</t>
    </r>
    <r>
      <rPr>
        <b/>
        <sz val="10"/>
        <rFont val="Arial"/>
        <family val="2"/>
        <charset val="204"/>
      </rPr>
      <t>5</t>
    </r>
    <r>
      <rPr>
        <sz val="10"/>
        <rFont val="Arial"/>
        <family val="2"/>
        <charset val="204"/>
      </rPr>
      <t xml:space="preserve">" 
Для уровня </t>
    </r>
    <r>
      <rPr>
        <b/>
        <sz val="10"/>
        <rFont val="Arial"/>
        <family val="2"/>
        <charset val="204"/>
      </rPr>
      <t>"Должность"</t>
    </r>
    <r>
      <rPr>
        <sz val="10"/>
        <rFont val="Arial"/>
        <family val="2"/>
        <charset val="204"/>
      </rPr>
      <t xml:space="preserve"> выводится кол-во ставок по ней на конец периода (по старому, без изменения), а в уровне "</t>
    </r>
    <r>
      <rPr>
        <b/>
        <sz val="10"/>
        <rFont val="Arial"/>
        <family val="2"/>
        <charset val="204"/>
      </rPr>
      <t>Сотрудник</t>
    </r>
    <r>
      <rPr>
        <sz val="10"/>
        <rFont val="Arial"/>
        <family val="2"/>
        <charset val="204"/>
      </rPr>
      <t>" должно быть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пустое значение и выводиться сам струдник, если сотрудник на конец периода перевелся на другую должность или значение "кол-во ставки по должности" если он работает в ней на конец периода отчета.
</t>
    </r>
  </si>
  <si>
    <r>
      <rPr>
        <b/>
        <sz val="10"/>
        <rFont val="Arial"/>
        <family val="2"/>
        <charset val="204"/>
      </rPr>
      <t xml:space="preserve">3. </t>
    </r>
    <r>
      <rPr>
        <sz val="10"/>
        <rFont val="Arial"/>
        <family val="2"/>
        <charset val="204"/>
      </rPr>
      <t>Изменить механизм для столбца "</t>
    </r>
    <r>
      <rPr>
        <b/>
        <sz val="10"/>
        <rFont val="Arial"/>
        <family val="2"/>
        <charset val="204"/>
      </rPr>
      <t>Средний заработок факт (месячный)</t>
    </r>
    <r>
      <rPr>
        <sz val="10"/>
        <rFont val="Arial"/>
        <family val="2"/>
        <charset val="204"/>
      </rPr>
      <t>" - "</t>
    </r>
    <r>
      <rPr>
        <b/>
        <sz val="10"/>
        <rFont val="Arial"/>
        <family val="2"/>
        <charset val="204"/>
      </rPr>
      <t>9</t>
    </r>
    <r>
      <rPr>
        <sz val="10"/>
        <rFont val="Arial"/>
        <family val="2"/>
        <charset val="204"/>
      </rPr>
      <t xml:space="preserve">"
Для 1 уровня - </t>
    </r>
    <r>
      <rPr>
        <b/>
        <sz val="10"/>
        <rFont val="Arial"/>
        <family val="2"/>
        <charset val="204"/>
      </rPr>
      <t>"ДОЛЖНОСТЬ"</t>
    </r>
    <r>
      <rPr>
        <sz val="10"/>
        <rFont val="Arial"/>
        <family val="2"/>
        <charset val="204"/>
      </rPr>
      <t xml:space="preserve"> значение нужно рассчитываться по формуле: Если в столбце "5" значение ставок больше 1, то расчет равен столбец "8" / столбец ""5" / Кол-во месяцев периода отчета, иначе если в столбце "5" значение ставок меньше 1, то расчет равен столбец "8" / Кол-во месяцев периода отчета. Для уровня </t>
    </r>
    <r>
      <rPr>
        <b/>
        <sz val="10"/>
        <rFont val="Arial"/>
        <family val="2"/>
        <charset val="204"/>
      </rPr>
      <t>"Сотрудник"</t>
    </r>
    <r>
      <rPr>
        <sz val="10"/>
        <rFont val="Arial"/>
        <family val="2"/>
        <charset val="204"/>
      </rPr>
      <t xml:space="preserve">  все формируется по старому.</t>
    </r>
  </si>
  <si>
    <r>
      <rPr>
        <b/>
        <sz val="10"/>
        <rFont val="Arial"/>
        <family val="2"/>
        <charset val="204"/>
      </rPr>
      <t>5.</t>
    </r>
    <r>
      <rPr>
        <sz val="10"/>
        <rFont val="Arial"/>
        <family val="2"/>
        <charset val="204"/>
      </rPr>
      <t xml:space="preserve"> Добавить новый столбец "</t>
    </r>
    <r>
      <rPr>
        <b/>
        <sz val="10"/>
        <rFont val="Arial"/>
        <family val="2"/>
        <charset val="204"/>
      </rPr>
      <t>Премии (справочно)</t>
    </r>
    <r>
      <rPr>
        <sz val="10"/>
        <rFont val="Arial"/>
        <family val="2"/>
        <charset val="204"/>
      </rPr>
      <t>" - "</t>
    </r>
    <r>
      <rPr>
        <b/>
        <sz val="10"/>
        <rFont val="Arial"/>
        <family val="2"/>
        <charset val="204"/>
      </rPr>
      <t>11</t>
    </r>
    <r>
      <rPr>
        <sz val="10"/>
        <rFont val="Arial"/>
        <family val="2"/>
        <charset val="204"/>
      </rPr>
      <t xml:space="preserve">"
Вывод сумм премий по должностям (берутся виды расчетов с типом премия) за период отчета. Вывод значенний по всем уровням отчета. По уровню </t>
    </r>
    <r>
      <rPr>
        <b/>
        <sz val="10"/>
        <rFont val="Arial"/>
        <family val="2"/>
        <charset val="204"/>
      </rPr>
      <t>"ДОЛЖНОСТЬ</t>
    </r>
    <r>
      <rPr>
        <sz val="10"/>
        <rFont val="Arial"/>
        <family val="2"/>
        <charset val="204"/>
      </rPr>
      <t>" - сумма премий по сотрудникам этой должности</t>
    </r>
  </si>
  <si>
    <r>
      <rPr>
        <b/>
        <sz val="10"/>
        <rFont val="Arial"/>
        <family val="2"/>
        <charset val="204"/>
      </rPr>
      <t>4.</t>
    </r>
    <r>
      <rPr>
        <sz val="10"/>
        <rFont val="Arial"/>
        <family val="2"/>
        <charset val="204"/>
      </rPr>
      <t xml:space="preserve"> Добавить новый столбец "</t>
    </r>
    <r>
      <rPr>
        <b/>
        <sz val="10"/>
        <rFont val="Arial"/>
        <family val="2"/>
        <charset val="204"/>
      </rPr>
      <t>Комментарий</t>
    </r>
    <r>
      <rPr>
        <sz val="10"/>
        <rFont val="Arial"/>
        <family val="2"/>
        <charset val="204"/>
      </rPr>
      <t>" - "</t>
    </r>
    <r>
      <rPr>
        <b/>
        <sz val="10"/>
        <rFont val="Arial"/>
        <family val="2"/>
        <charset val="204"/>
      </rPr>
      <t>10</t>
    </r>
    <r>
      <rPr>
        <sz val="10"/>
        <rFont val="Arial"/>
        <family val="2"/>
        <charset val="204"/>
      </rPr>
      <t xml:space="preserve">"
Выводятся данные по всем уровням. По уровню </t>
    </r>
    <r>
      <rPr>
        <b/>
        <sz val="10"/>
        <rFont val="Arial"/>
        <family val="2"/>
        <charset val="204"/>
      </rPr>
      <t>"ДОЛЖНОСТЬ"</t>
    </r>
    <r>
      <rPr>
        <sz val="10"/>
        <rFont val="Arial"/>
        <family val="2"/>
        <charset val="204"/>
      </rPr>
      <t xml:space="preserve"> (суммируется информация по сотрудникам этой должности) должна выводиться сокращенно информация об отклонениях (данных приёмах, переводах, увольнениях) по должности.
Например: 1 ч. увольнение, 2 ч. кадр. перевод, 3 ч. приём - если по должности у сотрудников за период были 1 увольнение, 2 кадровых перевода, 3 приёма. "ч" - это сокращение от человек.</t>
    </r>
  </si>
  <si>
    <r>
      <rPr>
        <b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. Изменить механизм формирования данных для столбца "</t>
    </r>
    <r>
      <rPr>
        <b/>
        <sz val="10"/>
        <rFont val="Arial"/>
        <family val="2"/>
        <charset val="204"/>
      </rPr>
      <t>8</t>
    </r>
    <r>
      <rPr>
        <sz val="10"/>
        <rFont val="Arial"/>
        <family val="2"/>
        <charset val="204"/>
      </rPr>
      <t>". Данные по всем начислениям должны формироваться аналогично механизму типового отчета "</t>
    </r>
    <r>
      <rPr>
        <b/>
        <sz val="10"/>
        <rFont val="Arial"/>
        <family val="2"/>
        <charset val="204"/>
      </rPr>
      <t>Анализ зарплаты по сотрудникам</t>
    </r>
    <r>
      <rPr>
        <sz val="10"/>
        <rFont val="Arial"/>
        <family val="2"/>
        <charset val="204"/>
      </rPr>
      <t>", вариант отчета "</t>
    </r>
    <r>
      <rPr>
        <b/>
        <sz val="10"/>
        <rFont val="Arial"/>
        <family val="2"/>
        <charset val="204"/>
      </rPr>
      <t>Вывод по должностям</t>
    </r>
    <r>
      <rPr>
        <sz val="10"/>
        <rFont val="Arial"/>
        <family val="2"/>
        <charset val="204"/>
      </rPr>
      <t xml:space="preserve">".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</si>
</sst>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b/>
      <sz val="8"/>
      <color rgb="FF003F2F"/>
      <name val="Arial"/>
      <family val="2"/>
      <charset val="204"/>
    </font>
    <font>
      <sz val="8"/>
      <color rgb="FF003F2F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/>
      <top/>
      <bottom style="thin">
        <color rgb="FFACC8BD"/>
      </bottom>
      <diagonal/>
    </border>
    <border>
      <left/>
      <right style="thin">
        <color rgb="FFACC8BD"/>
      </right>
      <top/>
      <bottom style="thin">
        <color rgb="FFACC8B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0" fillId="0" borderId="0" xfId="0" applyAlignment="1">
      <alignment horizontal="left"/>
    </xf>
    <xf numFmtId="1" fontId="2" fillId="3" borderId="2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2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4" fontId="2" fillId="3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left" vertical="top"/>
    </xf>
    <xf numFmtId="4" fontId="5" fillId="0" borderId="9" xfId="1" applyNumberFormat="1" applyFont="1" applyBorder="1" applyAlignment="1">
      <alignment horizontal="right" vertical="top"/>
    </xf>
    <xf numFmtId="4" fontId="4" fillId="0" borderId="9" xfId="1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right" vertical="top"/>
    </xf>
    <xf numFmtId="0" fontId="3" fillId="4" borderId="6" xfId="0" applyFont="1" applyFill="1" applyBorder="1" applyAlignment="1">
      <alignment horizontal="right" vertical="top"/>
    </xf>
    <xf numFmtId="4" fontId="2" fillId="4" borderId="6" xfId="0" applyNumberFormat="1" applyFont="1" applyFill="1" applyBorder="1" applyAlignment="1">
      <alignment horizontal="right" vertical="top"/>
    </xf>
    <xf numFmtId="4" fontId="3" fillId="4" borderId="6" xfId="0" applyNumberFormat="1" applyFont="1" applyFill="1" applyBorder="1" applyAlignment="1">
      <alignment horizontal="right" vertical="top"/>
    </xf>
    <xf numFmtId="4" fontId="1" fillId="4" borderId="6" xfId="0" applyNumberFormat="1" applyFont="1" applyFill="1" applyBorder="1" applyAlignment="1">
      <alignment horizontal="right" vertical="top"/>
    </xf>
    <xf numFmtId="0" fontId="1" fillId="2" borderId="12" xfId="0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right" vertical="top" wrapText="1"/>
    </xf>
    <xf numFmtId="0" fontId="2" fillId="3" borderId="15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2" fontId="2" fillId="3" borderId="14" xfId="0" applyNumberFormat="1" applyFont="1" applyFill="1" applyBorder="1" applyAlignment="1">
      <alignment horizontal="right" vertical="top"/>
    </xf>
    <xf numFmtId="0" fontId="2" fillId="3" borderId="14" xfId="0" applyFont="1" applyFill="1" applyBorder="1" applyAlignment="1">
      <alignment horizontal="left" vertical="top"/>
    </xf>
    <xf numFmtId="4" fontId="2" fillId="3" borderId="14" xfId="0" applyNumberFormat="1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right" vertical="top"/>
    </xf>
    <xf numFmtId="0" fontId="2" fillId="5" borderId="3" xfId="0" applyFont="1" applyFill="1" applyBorder="1" applyAlignment="1">
      <alignment horizontal="left" vertical="top"/>
    </xf>
    <xf numFmtId="4" fontId="2" fillId="5" borderId="3" xfId="0" applyNumberFormat="1" applyFont="1" applyFill="1" applyBorder="1" applyAlignment="1">
      <alignment horizontal="right" vertical="top"/>
    </xf>
    <xf numFmtId="4" fontId="3" fillId="5" borderId="3" xfId="0" applyNumberFormat="1" applyFont="1" applyFill="1" applyBorder="1" applyAlignment="1">
      <alignment horizontal="right" vertical="top"/>
    </xf>
    <xf numFmtId="4" fontId="1" fillId="5" borderId="7" xfId="0" applyNumberFormat="1" applyFont="1" applyFill="1" applyBorder="1" applyAlignment="1">
      <alignment horizontal="right" vertical="top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top"/>
    </xf>
    <xf numFmtId="0" fontId="2" fillId="7" borderId="6" xfId="0" applyFont="1" applyFill="1" applyBorder="1" applyAlignment="1">
      <alignment horizontal="right" vertical="top"/>
    </xf>
    <xf numFmtId="0" fontId="3" fillId="7" borderId="6" xfId="0" applyFont="1" applyFill="1" applyBorder="1" applyAlignment="1">
      <alignment horizontal="right" vertical="top"/>
    </xf>
    <xf numFmtId="4" fontId="2" fillId="7" borderId="6" xfId="0" applyNumberFormat="1" applyFont="1" applyFill="1" applyBorder="1" applyAlignment="1">
      <alignment horizontal="right" vertical="top"/>
    </xf>
    <xf numFmtId="4" fontId="3" fillId="7" borderId="6" xfId="0" applyNumberFormat="1" applyFont="1" applyFill="1" applyBorder="1" applyAlignment="1">
      <alignment horizontal="right" vertical="top"/>
    </xf>
    <xf numFmtId="4" fontId="1" fillId="7" borderId="6" xfId="0" applyNumberFormat="1" applyFont="1" applyFill="1" applyBorder="1" applyAlignment="1">
      <alignment horizontal="right" vertical="top"/>
    </xf>
    <xf numFmtId="4" fontId="3" fillId="4" borderId="6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top"/>
    </xf>
    <xf numFmtId="0" fontId="2" fillId="8" borderId="2" xfId="0" applyFont="1" applyFill="1" applyBorder="1" applyAlignment="1">
      <alignment horizontal="right" vertical="top"/>
    </xf>
    <xf numFmtId="0" fontId="3" fillId="8" borderId="2" xfId="0" applyFont="1" applyFill="1" applyBorder="1" applyAlignment="1">
      <alignment horizontal="right" vertical="top"/>
    </xf>
    <xf numFmtId="0" fontId="2" fillId="8" borderId="2" xfId="0" applyFont="1" applyFill="1" applyBorder="1" applyAlignment="1">
      <alignment horizontal="left" vertical="top"/>
    </xf>
    <xf numFmtId="2" fontId="2" fillId="8" borderId="2" xfId="0" applyNumberFormat="1" applyFont="1" applyFill="1" applyBorder="1" applyAlignment="1">
      <alignment horizontal="right" vertical="top"/>
    </xf>
    <xf numFmtId="2" fontId="3" fillId="8" borderId="2" xfId="0" applyNumberFormat="1" applyFont="1" applyFill="1" applyBorder="1" applyAlignment="1">
      <alignment horizontal="right" vertical="top"/>
    </xf>
    <xf numFmtId="0" fontId="3" fillId="8" borderId="2" xfId="0" applyFont="1" applyFill="1" applyBorder="1" applyAlignment="1">
      <alignment horizontal="left" vertical="top"/>
    </xf>
    <xf numFmtId="2" fontId="1" fillId="8" borderId="1" xfId="0" applyNumberFormat="1" applyFont="1" applyFill="1" applyBorder="1" applyAlignment="1">
      <alignment horizontal="right" vertical="top"/>
    </xf>
    <xf numFmtId="0" fontId="6" fillId="4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top" wrapText="1"/>
    </xf>
    <xf numFmtId="0" fontId="6" fillId="6" borderId="22" xfId="0" applyFont="1" applyFill="1" applyBorder="1" applyAlignment="1">
      <alignment horizontal="left" vertical="top" wrapText="1"/>
    </xf>
    <xf numFmtId="0" fontId="6" fillId="8" borderId="17" xfId="0" applyFont="1" applyFill="1" applyBorder="1" applyAlignment="1">
      <alignment horizontal="left" vertical="top" wrapText="1"/>
    </xf>
    <xf numFmtId="0" fontId="6" fillId="8" borderId="18" xfId="0" applyFont="1" applyFill="1" applyBorder="1" applyAlignment="1">
      <alignment horizontal="left" vertical="top" wrapText="1"/>
    </xf>
    <xf numFmtId="0" fontId="6" fillId="8" borderId="19" xfId="0" applyFont="1" applyFill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8" borderId="0" xfId="0" applyFont="1" applyFill="1" applyBorder="1" applyAlignment="1">
      <alignment horizontal="left" vertical="top" wrapText="1"/>
    </xf>
    <xf numFmtId="0" fontId="6" fillId="8" borderId="24" xfId="0" applyFont="1" applyFill="1" applyBorder="1" applyAlignment="1">
      <alignment horizontal="left" vertical="top" wrapText="1"/>
    </xf>
    <xf numFmtId="0" fontId="6" fillId="8" borderId="20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horizontal="left" vertical="top" wrapText="1"/>
    </xf>
    <xf numFmtId="0" fontId="6" fillId="8" borderId="22" xfId="0" applyFont="1" applyFill="1" applyBorder="1" applyAlignment="1">
      <alignment horizontal="left" vertical="top" wrapText="1"/>
    </xf>
    <xf numFmtId="0" fontId="6" fillId="5" borderId="17" xfId="0" applyFont="1" applyFill="1" applyBorder="1" applyAlignment="1">
      <alignment horizontal="left" vertical="top" wrapText="1"/>
    </xf>
    <xf numFmtId="0" fontId="6" fillId="5" borderId="18" xfId="0" applyFont="1" applyFill="1" applyBorder="1" applyAlignment="1">
      <alignment horizontal="left" vertical="top" wrapText="1"/>
    </xf>
    <xf numFmtId="0" fontId="6" fillId="5" borderId="19" xfId="0" applyFont="1" applyFill="1" applyBorder="1" applyAlignment="1">
      <alignment horizontal="left" vertical="top" wrapText="1"/>
    </xf>
    <xf numFmtId="0" fontId="6" fillId="5" borderId="23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5" borderId="20" xfId="0" applyFont="1" applyFill="1" applyBorder="1" applyAlignment="1">
      <alignment horizontal="left" vertical="top" wrapText="1"/>
    </xf>
    <xf numFmtId="0" fontId="6" fillId="5" borderId="21" xfId="0" applyFont="1" applyFill="1" applyBorder="1" applyAlignment="1">
      <alignment horizontal="left" vertical="top" wrapText="1"/>
    </xf>
    <xf numFmtId="0" fontId="6" fillId="5" borderId="2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V341"/>
  <sheetViews>
    <sheetView tabSelected="1" topLeftCell="A105" workbookViewId="0">
      <selection activeCell="E315" sqref="E315:F315"/>
    </sheetView>
  </sheetViews>
  <sheetFormatPr defaultColWidth="10.5" defaultRowHeight="11.25" outlineLevelRow="1" x14ac:dyDescent="0.2"/>
  <cols>
    <col min="1" max="1" width="5" style="1" customWidth="1"/>
    <col min="2" max="2" width="5.5" style="1" customWidth="1"/>
    <col min="3" max="3" width="2.6640625" style="1" customWidth="1"/>
    <col min="4" max="4" width="34.33203125" style="1" customWidth="1"/>
    <col min="5" max="5" width="27.6640625" style="1" customWidth="1"/>
    <col min="6" max="6" width="7.83203125" style="1" customWidth="1"/>
    <col min="7" max="7" width="11.6640625" style="1" customWidth="1"/>
    <col min="8" max="8" width="17.5" style="1" customWidth="1"/>
    <col min="9" max="9" width="17.6640625" style="1" customWidth="1"/>
    <col min="10" max="10" width="17.5" style="1" customWidth="1"/>
    <col min="11" max="11" width="18.83203125" style="1" customWidth="1"/>
    <col min="12" max="12" width="17.5" style="1" customWidth="1"/>
    <col min="13" max="14" width="24.5" style="1" customWidth="1"/>
  </cols>
  <sheetData>
    <row r="2" spans="1:22" x14ac:dyDescent="0.2">
      <c r="B2" s="78" t="s">
        <v>331</v>
      </c>
      <c r="C2" s="79"/>
      <c r="D2" s="79"/>
      <c r="E2" s="79"/>
      <c r="F2" s="79"/>
      <c r="G2" s="79"/>
      <c r="H2" s="79"/>
      <c r="I2" s="80"/>
      <c r="K2" s="65" t="s">
        <v>330</v>
      </c>
      <c r="L2" s="65"/>
      <c r="M2" s="65"/>
      <c r="N2" s="65"/>
      <c r="O2" s="65"/>
      <c r="P2" s="65"/>
      <c r="Q2" s="65"/>
      <c r="R2" s="65"/>
      <c r="S2" s="1"/>
      <c r="T2" s="1"/>
      <c r="U2" s="1"/>
      <c r="V2" s="1"/>
    </row>
    <row r="3" spans="1:22" ht="16.5" customHeight="1" x14ac:dyDescent="0.2">
      <c r="B3" s="81"/>
      <c r="C3" s="82"/>
      <c r="D3" s="82"/>
      <c r="E3" s="82"/>
      <c r="F3" s="82"/>
      <c r="G3" s="82"/>
      <c r="H3" s="82"/>
      <c r="I3" s="83"/>
      <c r="K3" s="65"/>
      <c r="L3" s="65"/>
      <c r="M3" s="65"/>
      <c r="N3" s="65"/>
      <c r="O3" s="65"/>
      <c r="P3" s="65"/>
      <c r="Q3" s="65"/>
      <c r="R3" s="65"/>
      <c r="S3" s="1"/>
      <c r="T3" s="1"/>
      <c r="U3" s="1"/>
      <c r="V3" s="1"/>
    </row>
    <row r="4" spans="1:22" s="1" customFormat="1" x14ac:dyDescent="0.2">
      <c r="K4" s="65"/>
      <c r="L4" s="65"/>
      <c r="M4" s="65"/>
      <c r="N4" s="65"/>
      <c r="O4" s="65"/>
      <c r="P4" s="65"/>
      <c r="Q4" s="65"/>
      <c r="R4" s="65"/>
    </row>
    <row r="5" spans="1:22" s="1" customFormat="1" ht="11.25" customHeight="1" outlineLevel="1" x14ac:dyDescent="0.2">
      <c r="B5" s="84" t="s">
        <v>327</v>
      </c>
      <c r="C5" s="85"/>
      <c r="D5" s="85"/>
      <c r="E5" s="85"/>
      <c r="F5" s="85"/>
      <c r="G5" s="85"/>
      <c r="H5" s="85"/>
      <c r="I5" s="86"/>
      <c r="K5" s="65"/>
      <c r="L5" s="65"/>
      <c r="M5" s="65"/>
      <c r="N5" s="65"/>
      <c r="O5" s="65"/>
      <c r="P5" s="65"/>
      <c r="Q5" s="65"/>
      <c r="R5" s="65"/>
    </row>
    <row r="6" spans="1:22" s="1" customFormat="1" ht="11.25" customHeight="1" outlineLevel="1" x14ac:dyDescent="0.2">
      <c r="B6" s="87"/>
      <c r="C6" s="88"/>
      <c r="D6" s="88"/>
      <c r="E6" s="88"/>
      <c r="F6" s="88"/>
      <c r="G6" s="88"/>
      <c r="H6" s="88"/>
      <c r="I6" s="89"/>
    </row>
    <row r="7" spans="1:22" s="1" customFormat="1" outlineLevel="1" x14ac:dyDescent="0.2">
      <c r="B7" s="87"/>
      <c r="C7" s="88"/>
      <c r="D7" s="88"/>
      <c r="E7" s="88"/>
      <c r="F7" s="88"/>
      <c r="G7" s="88"/>
      <c r="H7" s="88"/>
      <c r="I7" s="89"/>
      <c r="K7" s="77" t="s">
        <v>329</v>
      </c>
      <c r="L7" s="77"/>
      <c r="M7" s="77"/>
      <c r="N7" s="77"/>
      <c r="O7" s="77"/>
      <c r="P7" s="77"/>
      <c r="Q7" s="77"/>
      <c r="R7" s="77"/>
    </row>
    <row r="8" spans="1:22" s="1" customFormat="1" ht="35.25" customHeight="1" outlineLevel="1" x14ac:dyDescent="0.2">
      <c r="B8" s="90"/>
      <c r="C8" s="91"/>
      <c r="D8" s="91"/>
      <c r="E8" s="91"/>
      <c r="F8" s="91"/>
      <c r="G8" s="91"/>
      <c r="H8" s="91"/>
      <c r="I8" s="92"/>
      <c r="K8" s="77"/>
      <c r="L8" s="77"/>
      <c r="M8" s="77"/>
      <c r="N8" s="77"/>
      <c r="O8" s="77"/>
      <c r="P8" s="77"/>
      <c r="Q8" s="77"/>
      <c r="R8" s="77"/>
    </row>
    <row r="9" spans="1:22" s="1" customFormat="1" x14ac:dyDescent="0.2"/>
    <row r="10" spans="1:22" s="1" customFormat="1" ht="11.25" customHeight="1" x14ac:dyDescent="0.2">
      <c r="B10" s="93" t="s">
        <v>328</v>
      </c>
      <c r="C10" s="94"/>
      <c r="D10" s="94"/>
      <c r="E10" s="94"/>
      <c r="F10" s="94"/>
      <c r="G10" s="94"/>
      <c r="H10" s="94"/>
      <c r="I10" s="95"/>
    </row>
    <row r="11" spans="1:22" s="1" customFormat="1" ht="30.75" customHeight="1" x14ac:dyDescent="0.2">
      <c r="B11" s="96"/>
      <c r="C11" s="97"/>
      <c r="D11" s="97"/>
      <c r="E11" s="97"/>
      <c r="F11" s="97"/>
      <c r="G11" s="97"/>
      <c r="H11" s="97"/>
      <c r="I11" s="98"/>
    </row>
    <row r="12" spans="1:22" s="1" customFormat="1" outlineLevel="1" x14ac:dyDescent="0.2">
      <c r="B12" s="96"/>
      <c r="C12" s="97"/>
      <c r="D12" s="97"/>
      <c r="E12" s="97"/>
      <c r="F12" s="97"/>
      <c r="G12" s="97"/>
      <c r="H12" s="97"/>
      <c r="I12" s="98"/>
    </row>
    <row r="13" spans="1:22" s="1" customFormat="1" ht="12.75" customHeight="1" outlineLevel="1" x14ac:dyDescent="0.2">
      <c r="B13" s="99"/>
      <c r="C13" s="100"/>
      <c r="D13" s="100"/>
      <c r="E13" s="100"/>
      <c r="F13" s="100"/>
      <c r="G13" s="100"/>
      <c r="H13" s="100"/>
      <c r="I13" s="101"/>
    </row>
    <row r="14" spans="1:22" s="1" customFormat="1" ht="11.25" customHeight="1" outlineLevel="1" x14ac:dyDescent="0.2"/>
    <row r="15" spans="1:22" s="1" customFormat="1" x14ac:dyDescent="0.2"/>
    <row r="16" spans="1:22" ht="45" x14ac:dyDescent="0.2">
      <c r="A16" s="29" t="s">
        <v>0</v>
      </c>
      <c r="B16" s="72" t="s">
        <v>1</v>
      </c>
      <c r="C16" s="72"/>
      <c r="D16" s="72"/>
      <c r="E16" s="72" t="s">
        <v>2</v>
      </c>
      <c r="F16" s="72"/>
      <c r="G16" s="29" t="s">
        <v>3</v>
      </c>
      <c r="H16" s="55" t="s">
        <v>4</v>
      </c>
      <c r="I16" s="29" t="s">
        <v>5</v>
      </c>
      <c r="J16" s="29" t="s">
        <v>6</v>
      </c>
      <c r="K16" s="29" t="s">
        <v>7</v>
      </c>
      <c r="L16" s="37" t="s">
        <v>8</v>
      </c>
      <c r="M16" s="22" t="s">
        <v>323</v>
      </c>
      <c r="N16" s="46" t="s">
        <v>324</v>
      </c>
    </row>
    <row r="17" spans="1:14" ht="12.75" x14ac:dyDescent="0.2">
      <c r="A17" s="36">
        <v>1</v>
      </c>
      <c r="B17" s="74">
        <v>2</v>
      </c>
      <c r="C17" s="75"/>
      <c r="D17" s="76"/>
      <c r="E17" s="74">
        <v>3</v>
      </c>
      <c r="F17" s="76"/>
      <c r="G17" s="36">
        <v>4</v>
      </c>
      <c r="H17" s="56">
        <v>5</v>
      </c>
      <c r="I17" s="36">
        <v>6</v>
      </c>
      <c r="J17" s="36">
        <v>7</v>
      </c>
      <c r="K17" s="36">
        <v>8</v>
      </c>
      <c r="L17" s="38">
        <v>9</v>
      </c>
      <c r="M17" s="22">
        <v>10</v>
      </c>
      <c r="N17" s="46">
        <v>11</v>
      </c>
    </row>
    <row r="18" spans="1:14" x14ac:dyDescent="0.2">
      <c r="A18" s="30">
        <v>1</v>
      </c>
      <c r="B18" s="73" t="s">
        <v>9</v>
      </c>
      <c r="C18" s="73"/>
      <c r="D18" s="73"/>
      <c r="E18" s="31"/>
      <c r="F18" s="32"/>
      <c r="G18" s="33">
        <v>1</v>
      </c>
      <c r="H18" s="57"/>
      <c r="I18" s="35">
        <v>184000</v>
      </c>
      <c r="J18" s="35">
        <v>184000</v>
      </c>
      <c r="K18" s="34"/>
      <c r="L18" s="39"/>
      <c r="M18" s="23"/>
      <c r="N18" s="47"/>
    </row>
    <row r="19" spans="1:14" x14ac:dyDescent="0.2">
      <c r="A19" s="2">
        <v>2</v>
      </c>
      <c r="B19" s="67" t="s">
        <v>10</v>
      </c>
      <c r="C19" s="67"/>
      <c r="D19" s="67"/>
      <c r="E19" s="3"/>
      <c r="F19" s="4"/>
      <c r="G19" s="5">
        <v>1</v>
      </c>
      <c r="H19" s="58"/>
      <c r="I19" s="7">
        <v>184000</v>
      </c>
      <c r="J19" s="7">
        <v>184000</v>
      </c>
      <c r="K19" s="7">
        <f>SUM(K20)</f>
        <v>393242.67</v>
      </c>
      <c r="L19" s="40"/>
      <c r="M19" s="24"/>
      <c r="N19" s="48"/>
    </row>
    <row r="20" spans="1:14" s="1" customFormat="1" outlineLevel="1" x14ac:dyDescent="0.2">
      <c r="A20" s="8"/>
      <c r="B20" s="9"/>
      <c r="C20" s="10"/>
      <c r="D20" s="11"/>
      <c r="E20" s="66" t="s">
        <v>11</v>
      </c>
      <c r="F20" s="66"/>
      <c r="G20" s="8"/>
      <c r="H20" s="59"/>
      <c r="I20" s="8"/>
      <c r="J20" s="8"/>
      <c r="K20" s="13">
        <v>393242.67</v>
      </c>
      <c r="L20" s="41"/>
      <c r="M20" s="25"/>
      <c r="N20" s="49"/>
    </row>
    <row r="21" spans="1:14" x14ac:dyDescent="0.2">
      <c r="A21" s="2">
        <v>3</v>
      </c>
      <c r="B21" s="67" t="s">
        <v>12</v>
      </c>
      <c r="C21" s="67"/>
      <c r="D21" s="67"/>
      <c r="E21" s="3"/>
      <c r="F21" s="4"/>
      <c r="G21" s="5">
        <v>1</v>
      </c>
      <c r="H21" s="60"/>
      <c r="I21" s="7">
        <v>108000</v>
      </c>
      <c r="J21" s="7">
        <v>108000</v>
      </c>
      <c r="K21" s="6"/>
      <c r="L21" s="42"/>
      <c r="M21" s="23"/>
      <c r="N21" s="47"/>
    </row>
    <row r="22" spans="1:14" x14ac:dyDescent="0.2">
      <c r="A22" s="2">
        <v>4</v>
      </c>
      <c r="B22" s="67" t="s">
        <v>13</v>
      </c>
      <c r="C22" s="67"/>
      <c r="D22" s="67"/>
      <c r="E22" s="3"/>
      <c r="F22" s="4"/>
      <c r="G22" s="5">
        <v>1</v>
      </c>
      <c r="H22" s="61">
        <v>0.69</v>
      </c>
      <c r="I22" s="7">
        <v>130000</v>
      </c>
      <c r="J22" s="7">
        <v>130000</v>
      </c>
      <c r="K22" s="7">
        <v>15681.82</v>
      </c>
      <c r="L22" s="43">
        <f>K22/3/H22</f>
        <v>7575.7584541062806</v>
      </c>
      <c r="M22" s="53" t="s">
        <v>325</v>
      </c>
      <c r="N22" s="50"/>
    </row>
    <row r="23" spans="1:14" s="1" customFormat="1" outlineLevel="1" x14ac:dyDescent="0.2">
      <c r="A23" s="8"/>
      <c r="B23" s="9"/>
      <c r="C23" s="10"/>
      <c r="D23" s="11"/>
      <c r="E23" s="66" t="s">
        <v>14</v>
      </c>
      <c r="F23" s="66"/>
      <c r="G23" s="8"/>
      <c r="H23" s="62">
        <v>0.69</v>
      </c>
      <c r="I23" s="8"/>
      <c r="J23" s="8"/>
      <c r="K23" s="13">
        <v>15681.82</v>
      </c>
      <c r="L23" s="44">
        <v>5227.2700000000004</v>
      </c>
      <c r="M23" s="53" t="s">
        <v>325</v>
      </c>
      <c r="N23" s="51"/>
    </row>
    <row r="24" spans="1:14" x14ac:dyDescent="0.2">
      <c r="A24" s="2">
        <v>5</v>
      </c>
      <c r="B24" s="67" t="s">
        <v>15</v>
      </c>
      <c r="C24" s="67"/>
      <c r="D24" s="67"/>
      <c r="E24" s="3"/>
      <c r="F24" s="4"/>
      <c r="G24" s="5">
        <v>15</v>
      </c>
      <c r="H24" s="61">
        <v>10.5</v>
      </c>
      <c r="I24" s="7">
        <v>975000</v>
      </c>
      <c r="J24" s="7">
        <v>65000</v>
      </c>
      <c r="K24" s="7">
        <f>SUM(K25:K36)</f>
        <v>2459164.2600000002</v>
      </c>
      <c r="L24" s="43">
        <f>K24/3/H24</f>
        <v>78068.706666666665</v>
      </c>
      <c r="M24" s="54" t="s">
        <v>326</v>
      </c>
      <c r="N24" s="50"/>
    </row>
    <row r="25" spans="1:14" s="1" customFormat="1" outlineLevel="1" x14ac:dyDescent="0.2">
      <c r="A25" s="8"/>
      <c r="B25" s="9"/>
      <c r="C25" s="10"/>
      <c r="D25" s="11"/>
      <c r="E25" s="66" t="s">
        <v>16</v>
      </c>
      <c r="F25" s="66"/>
      <c r="G25" s="8"/>
      <c r="H25" s="62">
        <v>1</v>
      </c>
      <c r="I25" s="8"/>
      <c r="J25" s="13"/>
      <c r="K25" s="13">
        <v>186874.99</v>
      </c>
      <c r="L25" s="44">
        <v>62291.66</v>
      </c>
      <c r="M25" s="53"/>
      <c r="N25" s="51"/>
    </row>
    <row r="26" spans="1:14" s="1" customFormat="1" outlineLevel="1" x14ac:dyDescent="0.2">
      <c r="A26" s="8"/>
      <c r="B26" s="9"/>
      <c r="C26" s="10"/>
      <c r="D26" s="11"/>
      <c r="E26" s="66" t="s">
        <v>17</v>
      </c>
      <c r="F26" s="66"/>
      <c r="G26" s="8"/>
      <c r="H26" s="62">
        <v>1</v>
      </c>
      <c r="I26" s="15"/>
      <c r="J26" s="13"/>
      <c r="K26" s="13">
        <v>194999.99</v>
      </c>
      <c r="L26" s="44">
        <v>65000</v>
      </c>
      <c r="M26" s="53"/>
      <c r="N26" s="51"/>
    </row>
    <row r="27" spans="1:14" s="1" customFormat="1" outlineLevel="1" x14ac:dyDescent="0.2">
      <c r="A27" s="8"/>
      <c r="B27" s="9"/>
      <c r="C27" s="10"/>
      <c r="D27" s="11"/>
      <c r="E27" s="66" t="s">
        <v>18</v>
      </c>
      <c r="F27" s="66"/>
      <c r="G27" s="8"/>
      <c r="H27" s="62">
        <v>1</v>
      </c>
      <c r="I27" s="8"/>
      <c r="J27" s="13"/>
      <c r="K27" s="13">
        <v>197729.57</v>
      </c>
      <c r="L27" s="44">
        <v>65909.86</v>
      </c>
      <c r="M27" s="53"/>
      <c r="N27" s="51"/>
    </row>
    <row r="28" spans="1:14" s="1" customFormat="1" outlineLevel="1" x14ac:dyDescent="0.2">
      <c r="A28" s="8"/>
      <c r="B28" s="9"/>
      <c r="C28" s="10"/>
      <c r="D28" s="11"/>
      <c r="E28" s="66" t="s">
        <v>19</v>
      </c>
      <c r="F28" s="66"/>
      <c r="G28" s="8"/>
      <c r="H28" s="62">
        <v>1</v>
      </c>
      <c r="I28" s="8"/>
      <c r="J28" s="13"/>
      <c r="K28" s="13">
        <v>216976.19</v>
      </c>
      <c r="L28" s="44">
        <v>72325.399999999994</v>
      </c>
      <c r="M28" s="53"/>
      <c r="N28" s="51"/>
    </row>
    <row r="29" spans="1:14" s="1" customFormat="1" outlineLevel="1" x14ac:dyDescent="0.2">
      <c r="A29" s="8"/>
      <c r="B29" s="9"/>
      <c r="C29" s="10"/>
      <c r="D29" s="11"/>
      <c r="E29" s="66" t="s">
        <v>20</v>
      </c>
      <c r="F29" s="66"/>
      <c r="G29" s="8"/>
      <c r="H29" s="62">
        <v>1</v>
      </c>
      <c r="I29" s="8"/>
      <c r="J29" s="13"/>
      <c r="K29" s="13">
        <v>208928.57</v>
      </c>
      <c r="L29" s="44">
        <v>69642.86</v>
      </c>
      <c r="M29" s="53"/>
      <c r="N29" s="51"/>
    </row>
    <row r="30" spans="1:14" s="1" customFormat="1" outlineLevel="1" x14ac:dyDescent="0.2">
      <c r="A30" s="8"/>
      <c r="B30" s="9"/>
      <c r="C30" s="10"/>
      <c r="D30" s="11"/>
      <c r="E30" s="66" t="s">
        <v>21</v>
      </c>
      <c r="F30" s="66"/>
      <c r="G30" s="8"/>
      <c r="H30" s="62">
        <v>1</v>
      </c>
      <c r="I30" s="8"/>
      <c r="J30" s="13"/>
      <c r="K30" s="13">
        <v>213261.9</v>
      </c>
      <c r="L30" s="44">
        <v>71087.3</v>
      </c>
      <c r="M30" s="53"/>
      <c r="N30" s="51"/>
    </row>
    <row r="31" spans="1:14" s="1" customFormat="1" outlineLevel="1" x14ac:dyDescent="0.2">
      <c r="A31" s="8"/>
      <c r="B31" s="9"/>
      <c r="C31" s="10"/>
      <c r="D31" s="11"/>
      <c r="E31" s="66" t="s">
        <v>22</v>
      </c>
      <c r="F31" s="66"/>
      <c r="G31" s="8"/>
      <c r="H31" s="62">
        <v>1</v>
      </c>
      <c r="I31" s="8"/>
      <c r="J31" s="13"/>
      <c r="K31" s="13">
        <v>208928.57</v>
      </c>
      <c r="L31" s="44">
        <v>69642.86</v>
      </c>
      <c r="M31" s="53"/>
      <c r="N31" s="51"/>
    </row>
    <row r="32" spans="1:14" s="1" customFormat="1" outlineLevel="1" x14ac:dyDescent="0.2">
      <c r="A32" s="8"/>
      <c r="B32" s="9"/>
      <c r="C32" s="10"/>
      <c r="D32" s="11"/>
      <c r="E32" s="66" t="s">
        <v>23</v>
      </c>
      <c r="F32" s="66"/>
      <c r="G32" s="8"/>
      <c r="H32" s="62">
        <v>1</v>
      </c>
      <c r="I32" s="8"/>
      <c r="J32" s="13"/>
      <c r="K32" s="13">
        <v>190976.19</v>
      </c>
      <c r="L32" s="44">
        <v>63658.73</v>
      </c>
      <c r="M32" s="53"/>
      <c r="N32" s="51"/>
    </row>
    <row r="33" spans="1:14" s="1" customFormat="1" outlineLevel="1" x14ac:dyDescent="0.2">
      <c r="A33" s="8"/>
      <c r="B33" s="9"/>
      <c r="C33" s="10"/>
      <c r="D33" s="11"/>
      <c r="E33" s="66" t="s">
        <v>24</v>
      </c>
      <c r="F33" s="66"/>
      <c r="G33" s="8"/>
      <c r="H33" s="62">
        <v>1</v>
      </c>
      <c r="I33" s="8"/>
      <c r="J33" s="13"/>
      <c r="K33" s="13">
        <v>208557.46</v>
      </c>
      <c r="L33" s="44">
        <v>69519.149999999994</v>
      </c>
      <c r="M33" s="53"/>
      <c r="N33" s="51"/>
    </row>
    <row r="34" spans="1:14" s="1" customFormat="1" outlineLevel="1" x14ac:dyDescent="0.2">
      <c r="A34" s="8"/>
      <c r="B34" s="9"/>
      <c r="C34" s="10"/>
      <c r="D34" s="11"/>
      <c r="E34" s="66" t="s">
        <v>25</v>
      </c>
      <c r="F34" s="66"/>
      <c r="G34" s="8"/>
      <c r="H34" s="59"/>
      <c r="I34" s="8"/>
      <c r="J34" s="13"/>
      <c r="K34" s="13">
        <v>323157.02</v>
      </c>
      <c r="L34" s="41"/>
      <c r="M34" s="54" t="s">
        <v>326</v>
      </c>
      <c r="N34" s="49"/>
    </row>
    <row r="35" spans="1:14" s="1" customFormat="1" outlineLevel="1" x14ac:dyDescent="0.2">
      <c r="A35" s="8"/>
      <c r="B35" s="9"/>
      <c r="C35" s="10"/>
      <c r="D35" s="11"/>
      <c r="E35" s="66" t="s">
        <v>26</v>
      </c>
      <c r="F35" s="66"/>
      <c r="G35" s="8"/>
      <c r="H35" s="62">
        <v>0.5</v>
      </c>
      <c r="I35" s="8"/>
      <c r="J35" s="13"/>
      <c r="K35" s="13">
        <v>91797.62</v>
      </c>
      <c r="L35" s="44">
        <v>30473.93</v>
      </c>
      <c r="M35" s="27"/>
      <c r="N35" s="51"/>
    </row>
    <row r="36" spans="1:14" s="1" customFormat="1" outlineLevel="1" x14ac:dyDescent="0.2">
      <c r="A36" s="8"/>
      <c r="B36" s="9"/>
      <c r="C36" s="10"/>
      <c r="D36" s="11"/>
      <c r="E36" s="66" t="s">
        <v>27</v>
      </c>
      <c r="F36" s="66"/>
      <c r="G36" s="8"/>
      <c r="H36" s="62">
        <v>1</v>
      </c>
      <c r="I36" s="8"/>
      <c r="J36" s="13"/>
      <c r="K36" s="13">
        <v>216976.19</v>
      </c>
      <c r="L36" s="44">
        <v>72325.399999999994</v>
      </c>
      <c r="M36" s="27"/>
      <c r="N36" s="51"/>
    </row>
    <row r="37" spans="1:14" x14ac:dyDescent="0.2">
      <c r="A37" s="2">
        <v>6</v>
      </c>
      <c r="B37" s="67" t="s">
        <v>28</v>
      </c>
      <c r="C37" s="67"/>
      <c r="D37" s="67"/>
      <c r="E37" s="3"/>
      <c r="F37" s="4"/>
      <c r="G37" s="5">
        <v>3</v>
      </c>
      <c r="H37" s="61">
        <v>3</v>
      </c>
      <c r="I37" s="7">
        <v>244500</v>
      </c>
      <c r="J37" s="7">
        <v>81500</v>
      </c>
      <c r="K37" s="7">
        <f>SUM(K38:K40)</f>
        <v>832090.20000000007</v>
      </c>
      <c r="L37" s="43">
        <f>K37/3/H37</f>
        <v>92454.466666666674</v>
      </c>
      <c r="M37" s="26"/>
      <c r="N37" s="50"/>
    </row>
    <row r="38" spans="1:14" outlineLevel="1" x14ac:dyDescent="0.2">
      <c r="A38" s="8"/>
      <c r="B38" s="9"/>
      <c r="C38" s="10"/>
      <c r="D38" s="11"/>
      <c r="E38" s="66" t="s">
        <v>29</v>
      </c>
      <c r="F38" s="66"/>
      <c r="G38" s="8"/>
      <c r="H38" s="62">
        <v>1</v>
      </c>
      <c r="I38" s="8"/>
      <c r="J38" s="8"/>
      <c r="K38" s="13">
        <v>288501.53000000003</v>
      </c>
      <c r="L38" s="44">
        <v>96167.18</v>
      </c>
      <c r="M38" s="27"/>
      <c r="N38" s="51"/>
    </row>
    <row r="39" spans="1:14" outlineLevel="1" x14ac:dyDescent="0.2">
      <c r="A39" s="8"/>
      <c r="B39" s="9"/>
      <c r="C39" s="10"/>
      <c r="D39" s="11"/>
      <c r="E39" s="66" t="s">
        <v>30</v>
      </c>
      <c r="F39" s="66"/>
      <c r="G39" s="8"/>
      <c r="H39" s="62">
        <v>1</v>
      </c>
      <c r="I39" s="8"/>
      <c r="J39" s="8"/>
      <c r="K39" s="13">
        <v>261964.29</v>
      </c>
      <c r="L39" s="44">
        <v>87321.43</v>
      </c>
      <c r="M39" s="27"/>
      <c r="N39" s="51"/>
    </row>
    <row r="40" spans="1:14" outlineLevel="1" x14ac:dyDescent="0.2">
      <c r="A40" s="8"/>
      <c r="B40" s="9"/>
      <c r="C40" s="10"/>
      <c r="D40" s="11"/>
      <c r="E40" s="66" t="s">
        <v>31</v>
      </c>
      <c r="F40" s="66"/>
      <c r="G40" s="8"/>
      <c r="H40" s="62">
        <v>1</v>
      </c>
      <c r="I40" s="8"/>
      <c r="J40" s="8"/>
      <c r="K40" s="13">
        <v>281624.38</v>
      </c>
      <c r="L40" s="44">
        <v>93874.79</v>
      </c>
      <c r="M40" s="27"/>
      <c r="N40" s="51"/>
    </row>
    <row r="41" spans="1:14" x14ac:dyDescent="0.2">
      <c r="A41" s="2">
        <v>7</v>
      </c>
      <c r="B41" s="67" t="s">
        <v>32</v>
      </c>
      <c r="C41" s="67"/>
      <c r="D41" s="67"/>
      <c r="E41" s="3"/>
      <c r="F41" s="4"/>
      <c r="G41" s="5">
        <v>2</v>
      </c>
      <c r="H41" s="61">
        <v>0.25</v>
      </c>
      <c r="I41" s="7">
        <v>368000</v>
      </c>
      <c r="J41" s="7">
        <v>184000</v>
      </c>
      <c r="K41" s="7">
        <f>SUM(K42:K43)</f>
        <v>222049.12</v>
      </c>
      <c r="L41" s="43">
        <f>K41/3/H41</f>
        <v>296065.49333333335</v>
      </c>
      <c r="M41" s="26"/>
      <c r="N41" s="50"/>
    </row>
    <row r="42" spans="1:14" s="1" customFormat="1" outlineLevel="1" x14ac:dyDescent="0.2">
      <c r="A42" s="8"/>
      <c r="B42" s="9"/>
      <c r="C42" s="10"/>
      <c r="D42" s="11"/>
      <c r="E42" s="66" t="s">
        <v>33</v>
      </c>
      <c r="F42" s="66"/>
      <c r="G42" s="8"/>
      <c r="H42" s="59"/>
      <c r="I42" s="8"/>
      <c r="J42" s="8"/>
      <c r="K42" s="13">
        <v>106549.12</v>
      </c>
      <c r="L42" s="41"/>
      <c r="M42" s="25"/>
      <c r="N42" s="49"/>
    </row>
    <row r="43" spans="1:14" s="1" customFormat="1" outlineLevel="1" x14ac:dyDescent="0.2">
      <c r="A43" s="8"/>
      <c r="B43" s="9"/>
      <c r="C43" s="10"/>
      <c r="D43" s="11"/>
      <c r="E43" s="66" t="s">
        <v>34</v>
      </c>
      <c r="F43" s="66"/>
      <c r="G43" s="8"/>
      <c r="H43" s="62">
        <v>0.25</v>
      </c>
      <c r="I43" s="8"/>
      <c r="J43" s="8"/>
      <c r="K43" s="13">
        <v>115500</v>
      </c>
      <c r="L43" s="44">
        <v>38500</v>
      </c>
      <c r="M43" s="27"/>
      <c r="N43" s="51"/>
    </row>
    <row r="44" spans="1:14" x14ac:dyDescent="0.2">
      <c r="A44" s="2">
        <v>8</v>
      </c>
      <c r="B44" s="67" t="s">
        <v>35</v>
      </c>
      <c r="C44" s="67"/>
      <c r="D44" s="67"/>
      <c r="E44" s="3"/>
      <c r="F44" s="4"/>
      <c r="G44" s="5">
        <v>1</v>
      </c>
      <c r="H44" s="61">
        <v>1</v>
      </c>
      <c r="I44" s="7">
        <v>65000</v>
      </c>
      <c r="J44" s="7">
        <v>65000</v>
      </c>
      <c r="K44" s="7">
        <f>SUM(K45)</f>
        <v>195000</v>
      </c>
      <c r="L44" s="43">
        <f>K44/3/H44</f>
        <v>65000</v>
      </c>
      <c r="M44" s="26"/>
      <c r="N44" s="50"/>
    </row>
    <row r="45" spans="1:14" s="1" customFormat="1" outlineLevel="1" x14ac:dyDescent="0.2">
      <c r="A45" s="8"/>
      <c r="B45" s="9"/>
      <c r="C45" s="10"/>
      <c r="D45" s="11"/>
      <c r="E45" s="66" t="s">
        <v>36</v>
      </c>
      <c r="F45" s="66"/>
      <c r="G45" s="8"/>
      <c r="H45" s="62">
        <v>1</v>
      </c>
      <c r="I45" s="8"/>
      <c r="J45" s="8"/>
      <c r="K45" s="13">
        <v>195000</v>
      </c>
      <c r="L45" s="44">
        <v>65000</v>
      </c>
      <c r="M45" s="27"/>
      <c r="N45" s="51"/>
    </row>
    <row r="46" spans="1:14" x14ac:dyDescent="0.2">
      <c r="A46" s="2">
        <v>9</v>
      </c>
      <c r="B46" s="67" t="s">
        <v>37</v>
      </c>
      <c r="C46" s="67"/>
      <c r="D46" s="67"/>
      <c r="E46" s="3"/>
      <c r="F46" s="4"/>
      <c r="G46" s="5">
        <v>2</v>
      </c>
      <c r="H46" s="61">
        <v>1</v>
      </c>
      <c r="I46" s="7">
        <v>258000</v>
      </c>
      <c r="J46" s="7">
        <v>129000</v>
      </c>
      <c r="K46" s="7">
        <f>SUM(K47)</f>
        <v>387000</v>
      </c>
      <c r="L46" s="43">
        <f>K46/3/H46</f>
        <v>129000</v>
      </c>
      <c r="M46" s="26"/>
      <c r="N46" s="50"/>
    </row>
    <row r="47" spans="1:14" s="1" customFormat="1" outlineLevel="1" x14ac:dyDescent="0.2">
      <c r="A47" s="8"/>
      <c r="B47" s="9"/>
      <c r="C47" s="10"/>
      <c r="D47" s="11"/>
      <c r="E47" s="66" t="s">
        <v>38</v>
      </c>
      <c r="F47" s="66"/>
      <c r="G47" s="8"/>
      <c r="H47" s="62">
        <v>1</v>
      </c>
      <c r="I47" s="8"/>
      <c r="J47" s="8"/>
      <c r="K47" s="13">
        <v>387000</v>
      </c>
      <c r="L47" s="44">
        <v>129000</v>
      </c>
      <c r="M47" s="27"/>
      <c r="N47" s="51"/>
    </row>
    <row r="48" spans="1:14" x14ac:dyDescent="0.2">
      <c r="A48" s="2">
        <v>10</v>
      </c>
      <c r="B48" s="67" t="s">
        <v>39</v>
      </c>
      <c r="C48" s="67"/>
      <c r="D48" s="67"/>
      <c r="E48" s="3"/>
      <c r="F48" s="4"/>
      <c r="G48" s="5">
        <v>2</v>
      </c>
      <c r="H48" s="61">
        <v>2</v>
      </c>
      <c r="I48" s="7">
        <v>280000</v>
      </c>
      <c r="J48" s="7">
        <v>140000</v>
      </c>
      <c r="K48" s="7">
        <f>SUM(K49:K50)</f>
        <v>841354.16999999993</v>
      </c>
      <c r="L48" s="43">
        <f>K48/3/H48</f>
        <v>140225.69499999998</v>
      </c>
      <c r="M48" s="26"/>
      <c r="N48" s="50"/>
    </row>
    <row r="49" spans="1:14" s="1" customFormat="1" outlineLevel="1" x14ac:dyDescent="0.2">
      <c r="A49" s="8"/>
      <c r="B49" s="9"/>
      <c r="C49" s="10"/>
      <c r="D49" s="11"/>
      <c r="E49" s="66" t="s">
        <v>40</v>
      </c>
      <c r="F49" s="66"/>
      <c r="G49" s="8"/>
      <c r="H49" s="62">
        <v>1</v>
      </c>
      <c r="I49" s="8"/>
      <c r="J49" s="8"/>
      <c r="K49" s="13">
        <v>413636.37</v>
      </c>
      <c r="L49" s="44">
        <v>137878.79</v>
      </c>
      <c r="M49" s="27"/>
      <c r="N49" s="51"/>
    </row>
    <row r="50" spans="1:14" s="1" customFormat="1" outlineLevel="1" x14ac:dyDescent="0.2">
      <c r="A50" s="8"/>
      <c r="B50" s="9"/>
      <c r="C50" s="10"/>
      <c r="D50" s="11"/>
      <c r="E50" s="66" t="s">
        <v>41</v>
      </c>
      <c r="F50" s="66"/>
      <c r="G50" s="8"/>
      <c r="H50" s="62">
        <v>1</v>
      </c>
      <c r="I50" s="8"/>
      <c r="J50" s="8"/>
      <c r="K50" s="13">
        <v>427717.8</v>
      </c>
      <c r="L50" s="44">
        <v>142572.6</v>
      </c>
      <c r="M50" s="27"/>
      <c r="N50" s="51"/>
    </row>
    <row r="51" spans="1:14" x14ac:dyDescent="0.2">
      <c r="A51" s="2">
        <v>11</v>
      </c>
      <c r="B51" s="67" t="s">
        <v>42</v>
      </c>
      <c r="C51" s="67"/>
      <c r="D51" s="67"/>
      <c r="E51" s="3"/>
      <c r="F51" s="4"/>
      <c r="G51" s="5">
        <v>8</v>
      </c>
      <c r="H51" s="61">
        <v>7</v>
      </c>
      <c r="I51" s="7">
        <v>864000</v>
      </c>
      <c r="J51" s="7">
        <v>108000</v>
      </c>
      <c r="K51" s="7">
        <f>SUM(K52:K58)</f>
        <v>1918593.22</v>
      </c>
      <c r="L51" s="43">
        <f>K51/3/H51</f>
        <v>91361.581904761915</v>
      </c>
      <c r="M51" s="26"/>
      <c r="N51" s="50"/>
    </row>
    <row r="52" spans="1:14" s="1" customFormat="1" outlineLevel="1" x14ac:dyDescent="0.2">
      <c r="A52" s="8"/>
      <c r="B52" s="9"/>
      <c r="C52" s="10"/>
      <c r="D52" s="11"/>
      <c r="E52" s="66" t="s">
        <v>43</v>
      </c>
      <c r="F52" s="66"/>
      <c r="G52" s="8"/>
      <c r="H52" s="62">
        <v>1</v>
      </c>
      <c r="I52" s="8"/>
      <c r="J52" s="8"/>
      <c r="K52" s="13">
        <v>227026.37</v>
      </c>
      <c r="L52" s="44">
        <v>75675.460000000006</v>
      </c>
      <c r="M52" s="27"/>
      <c r="N52" s="51"/>
    </row>
    <row r="53" spans="1:14" s="1" customFormat="1" outlineLevel="1" x14ac:dyDescent="0.2">
      <c r="A53" s="8"/>
      <c r="B53" s="9"/>
      <c r="C53" s="10"/>
      <c r="D53" s="11"/>
      <c r="E53" s="66" t="s">
        <v>44</v>
      </c>
      <c r="F53" s="66"/>
      <c r="G53" s="8"/>
      <c r="H53" s="62">
        <v>1</v>
      </c>
      <c r="I53" s="8"/>
      <c r="J53" s="8"/>
      <c r="K53" s="13">
        <v>264000</v>
      </c>
      <c r="L53" s="44">
        <v>88000</v>
      </c>
      <c r="M53" s="27"/>
      <c r="N53" s="51"/>
    </row>
    <row r="54" spans="1:14" s="1" customFormat="1" outlineLevel="1" x14ac:dyDescent="0.2">
      <c r="A54" s="8"/>
      <c r="B54" s="9"/>
      <c r="C54" s="10"/>
      <c r="D54" s="11"/>
      <c r="E54" s="66" t="s">
        <v>45</v>
      </c>
      <c r="F54" s="66"/>
      <c r="G54" s="8"/>
      <c r="H54" s="62">
        <v>1</v>
      </c>
      <c r="I54" s="8"/>
      <c r="J54" s="8"/>
      <c r="K54" s="13">
        <v>280000</v>
      </c>
      <c r="L54" s="44">
        <v>93333.33</v>
      </c>
      <c r="M54" s="27"/>
      <c r="N54" s="51"/>
    </row>
    <row r="55" spans="1:14" s="1" customFormat="1" outlineLevel="1" x14ac:dyDescent="0.2">
      <c r="A55" s="8"/>
      <c r="B55" s="9"/>
      <c r="C55" s="10"/>
      <c r="D55" s="11"/>
      <c r="E55" s="66" t="s">
        <v>46</v>
      </c>
      <c r="F55" s="66"/>
      <c r="G55" s="8"/>
      <c r="H55" s="62">
        <v>1</v>
      </c>
      <c r="I55" s="8"/>
      <c r="J55" s="8"/>
      <c r="K55" s="13">
        <v>324000</v>
      </c>
      <c r="L55" s="44">
        <v>108000</v>
      </c>
      <c r="M55" s="27"/>
      <c r="N55" s="51"/>
    </row>
    <row r="56" spans="1:14" s="1" customFormat="1" outlineLevel="1" x14ac:dyDescent="0.2">
      <c r="A56" s="8"/>
      <c r="B56" s="9"/>
      <c r="C56" s="10"/>
      <c r="D56" s="11"/>
      <c r="E56" s="66" t="s">
        <v>47</v>
      </c>
      <c r="F56" s="66"/>
      <c r="G56" s="8"/>
      <c r="H56" s="62">
        <v>1</v>
      </c>
      <c r="I56" s="8"/>
      <c r="J56" s="8"/>
      <c r="K56" s="13">
        <v>209625.67</v>
      </c>
      <c r="L56" s="44">
        <v>69875.22</v>
      </c>
      <c r="M56" s="27"/>
      <c r="N56" s="51"/>
    </row>
    <row r="57" spans="1:14" s="1" customFormat="1" outlineLevel="1" x14ac:dyDescent="0.2">
      <c r="A57" s="8"/>
      <c r="B57" s="9"/>
      <c r="C57" s="10"/>
      <c r="D57" s="11"/>
      <c r="E57" s="66" t="s">
        <v>48</v>
      </c>
      <c r="F57" s="66"/>
      <c r="G57" s="8"/>
      <c r="H57" s="62">
        <v>1</v>
      </c>
      <c r="I57" s="8"/>
      <c r="J57" s="8"/>
      <c r="K57" s="13">
        <v>324000</v>
      </c>
      <c r="L57" s="44">
        <v>108000</v>
      </c>
      <c r="M57" s="27"/>
      <c r="N57" s="51"/>
    </row>
    <row r="58" spans="1:14" s="1" customFormat="1" outlineLevel="1" x14ac:dyDescent="0.2">
      <c r="A58" s="8"/>
      <c r="B58" s="9"/>
      <c r="C58" s="10"/>
      <c r="D58" s="11"/>
      <c r="E58" s="66" t="s">
        <v>49</v>
      </c>
      <c r="F58" s="66"/>
      <c r="G58" s="8"/>
      <c r="H58" s="62">
        <v>1</v>
      </c>
      <c r="I58" s="8"/>
      <c r="J58" s="8"/>
      <c r="K58" s="13">
        <v>289941.18</v>
      </c>
      <c r="L58" s="44">
        <v>96647.06</v>
      </c>
      <c r="M58" s="27"/>
      <c r="N58" s="51"/>
    </row>
    <row r="59" spans="1:14" x14ac:dyDescent="0.2">
      <c r="A59" s="2">
        <v>12</v>
      </c>
      <c r="B59" s="67" t="s">
        <v>50</v>
      </c>
      <c r="C59" s="67"/>
      <c r="D59" s="67"/>
      <c r="E59" s="3"/>
      <c r="F59" s="4"/>
      <c r="G59" s="5">
        <v>1</v>
      </c>
      <c r="H59" s="61">
        <v>1</v>
      </c>
      <c r="I59" s="7">
        <v>458000</v>
      </c>
      <c r="J59" s="7">
        <v>458000</v>
      </c>
      <c r="K59" s="7">
        <f>SUM(K60)</f>
        <v>1239294.1200000001</v>
      </c>
      <c r="L59" s="43">
        <f>K59/3/H59</f>
        <v>413098.04000000004</v>
      </c>
      <c r="M59" s="26"/>
      <c r="N59" s="50"/>
    </row>
    <row r="60" spans="1:14" s="1" customFormat="1" outlineLevel="1" x14ac:dyDescent="0.2">
      <c r="A60" s="8"/>
      <c r="B60" s="9"/>
      <c r="C60" s="10"/>
      <c r="D60" s="11"/>
      <c r="E60" s="66" t="s">
        <v>51</v>
      </c>
      <c r="F60" s="66"/>
      <c r="G60" s="8"/>
      <c r="H60" s="62">
        <v>1</v>
      </c>
      <c r="I60" s="8"/>
      <c r="J60" s="8"/>
      <c r="K60" s="13">
        <v>1239294.1200000001</v>
      </c>
      <c r="L60" s="44">
        <v>413098.04</v>
      </c>
      <c r="M60" s="27"/>
      <c r="N60" s="51"/>
    </row>
    <row r="61" spans="1:14" x14ac:dyDescent="0.2">
      <c r="A61" s="2">
        <v>13</v>
      </c>
      <c r="B61" s="67" t="s">
        <v>52</v>
      </c>
      <c r="C61" s="67"/>
      <c r="D61" s="67"/>
      <c r="E61" s="3"/>
      <c r="F61" s="4"/>
      <c r="G61" s="5">
        <v>29</v>
      </c>
      <c r="H61" s="61">
        <v>22</v>
      </c>
      <c r="I61" s="7">
        <f>520000 +3250000</f>
        <v>3770000</v>
      </c>
      <c r="J61" s="7">
        <v>130000</v>
      </c>
      <c r="K61" s="7">
        <f>SUM(K62:K88)</f>
        <v>8727640.0600000005</v>
      </c>
      <c r="L61" s="43">
        <f>K61/3/H61</f>
        <v>132236.97060606061</v>
      </c>
      <c r="M61" s="26"/>
      <c r="N61" s="50"/>
    </row>
    <row r="62" spans="1:14" s="1" customFormat="1" outlineLevel="1" x14ac:dyDescent="0.2">
      <c r="A62" s="8"/>
      <c r="B62" s="9"/>
      <c r="C62" s="10"/>
      <c r="D62" s="11"/>
      <c r="E62" s="66" t="s">
        <v>152</v>
      </c>
      <c r="F62" s="66"/>
      <c r="G62" s="8"/>
      <c r="H62" s="63"/>
      <c r="I62" s="8"/>
      <c r="J62" s="8"/>
      <c r="K62" s="16">
        <v>38235.29</v>
      </c>
      <c r="L62" s="44" t="e">
        <f>K62*#REF!</f>
        <v>#REF!</v>
      </c>
      <c r="M62" s="27"/>
      <c r="N62" s="51"/>
    </row>
    <row r="63" spans="1:14" s="1" customFormat="1" outlineLevel="1" x14ac:dyDescent="0.2">
      <c r="A63" s="8"/>
      <c r="B63" s="9"/>
      <c r="C63" s="10"/>
      <c r="D63" s="11"/>
      <c r="E63" s="66" t="s">
        <v>165</v>
      </c>
      <c r="F63" s="66"/>
      <c r="G63" s="8"/>
      <c r="H63" s="63"/>
      <c r="I63" s="8"/>
      <c r="J63" s="8"/>
      <c r="K63" s="13">
        <v>209444.44</v>
      </c>
      <c r="L63" s="44" t="e">
        <f>K63/#REF!</f>
        <v>#REF!</v>
      </c>
      <c r="M63" s="27"/>
      <c r="N63" s="51"/>
    </row>
    <row r="64" spans="1:14" s="1" customFormat="1" outlineLevel="1" x14ac:dyDescent="0.2">
      <c r="A64" s="8"/>
      <c r="B64" s="9"/>
      <c r="C64" s="10"/>
      <c r="D64" s="11"/>
      <c r="E64" s="66" t="s">
        <v>153</v>
      </c>
      <c r="F64" s="66"/>
      <c r="G64" s="8"/>
      <c r="H64" s="62"/>
      <c r="I64" s="8"/>
      <c r="J64" s="8"/>
      <c r="K64" s="13">
        <v>319090.90999999997</v>
      </c>
      <c r="L64" s="44" t="e">
        <f>K64/#REF!</f>
        <v>#REF!</v>
      </c>
      <c r="M64" s="27"/>
      <c r="N64" s="51"/>
    </row>
    <row r="65" spans="1:14" s="1" customFormat="1" outlineLevel="1" x14ac:dyDescent="0.2">
      <c r="A65" s="8"/>
      <c r="B65" s="9"/>
      <c r="C65" s="10"/>
      <c r="D65" s="11"/>
      <c r="E65" s="66" t="s">
        <v>53</v>
      </c>
      <c r="F65" s="66"/>
      <c r="G65" s="8"/>
      <c r="H65" s="62">
        <v>1</v>
      </c>
      <c r="I65" s="8"/>
      <c r="J65" s="8"/>
      <c r="K65" s="13">
        <v>390000</v>
      </c>
      <c r="L65" s="44">
        <v>130000</v>
      </c>
      <c r="M65" s="27"/>
      <c r="N65" s="51"/>
    </row>
    <row r="66" spans="1:14" s="1" customFormat="1" outlineLevel="1" x14ac:dyDescent="0.2">
      <c r="A66" s="8"/>
      <c r="B66" s="9"/>
      <c r="C66" s="10"/>
      <c r="D66" s="11"/>
      <c r="E66" s="66" t="s">
        <v>54</v>
      </c>
      <c r="F66" s="66"/>
      <c r="G66" s="8"/>
      <c r="H66" s="62">
        <v>1</v>
      </c>
      <c r="I66" s="8"/>
      <c r="J66" s="8"/>
      <c r="K66" s="13">
        <v>50000</v>
      </c>
      <c r="L66" s="44">
        <v>16666.669999999998</v>
      </c>
      <c r="M66" s="27"/>
      <c r="N66" s="51"/>
    </row>
    <row r="67" spans="1:14" s="1" customFormat="1" outlineLevel="1" x14ac:dyDescent="0.2">
      <c r="A67" s="8"/>
      <c r="B67" s="9"/>
      <c r="C67" s="10"/>
      <c r="D67" s="11"/>
      <c r="E67" s="66" t="s">
        <v>55</v>
      </c>
      <c r="F67" s="66"/>
      <c r="G67" s="8"/>
      <c r="H67" s="62">
        <v>1</v>
      </c>
      <c r="I67" s="8"/>
      <c r="J67" s="8"/>
      <c r="K67" s="13">
        <v>300000</v>
      </c>
      <c r="L67" s="44">
        <v>100000</v>
      </c>
      <c r="M67" s="27"/>
      <c r="N67" s="51"/>
    </row>
    <row r="68" spans="1:14" s="1" customFormat="1" outlineLevel="1" x14ac:dyDescent="0.2">
      <c r="A68" s="8"/>
      <c r="B68" s="9"/>
      <c r="C68" s="10"/>
      <c r="D68" s="11"/>
      <c r="E68" s="66" t="s">
        <v>56</v>
      </c>
      <c r="F68" s="66"/>
      <c r="G68" s="8"/>
      <c r="H68" s="62">
        <v>1</v>
      </c>
      <c r="I68" s="8"/>
      <c r="J68" s="8"/>
      <c r="K68" s="13">
        <v>359975.67999999999</v>
      </c>
      <c r="L68" s="44">
        <v>119991.89</v>
      </c>
      <c r="M68" s="27"/>
      <c r="N68" s="51"/>
    </row>
    <row r="69" spans="1:14" s="1" customFormat="1" outlineLevel="1" x14ac:dyDescent="0.2">
      <c r="A69" s="8"/>
      <c r="B69" s="9"/>
      <c r="C69" s="10"/>
      <c r="D69" s="11"/>
      <c r="E69" s="66" t="s">
        <v>57</v>
      </c>
      <c r="F69" s="66"/>
      <c r="G69" s="8"/>
      <c r="H69" s="62">
        <v>1</v>
      </c>
      <c r="I69" s="8"/>
      <c r="J69" s="8"/>
      <c r="K69" s="13">
        <v>98706.52</v>
      </c>
      <c r="L69" s="44" t="e">
        <f>K69/#REF!</f>
        <v>#REF!</v>
      </c>
      <c r="M69" s="27"/>
      <c r="N69" s="51"/>
    </row>
    <row r="70" spans="1:14" s="1" customFormat="1" outlineLevel="1" x14ac:dyDescent="0.2">
      <c r="A70" s="8"/>
      <c r="B70" s="9"/>
      <c r="C70" s="10"/>
      <c r="D70" s="11"/>
      <c r="E70" s="66" t="s">
        <v>58</v>
      </c>
      <c r="F70" s="66"/>
      <c r="G70" s="8"/>
      <c r="H70" s="62">
        <v>1</v>
      </c>
      <c r="I70" s="8"/>
      <c r="J70" s="8"/>
      <c r="K70" s="13">
        <v>379988.24</v>
      </c>
      <c r="L70" s="44">
        <v>126662.75</v>
      </c>
      <c r="M70" s="27"/>
      <c r="N70" s="51"/>
    </row>
    <row r="71" spans="1:14" x14ac:dyDescent="0.2">
      <c r="A71" s="8"/>
      <c r="B71" s="9"/>
      <c r="C71" s="10"/>
      <c r="D71" s="11"/>
      <c r="E71" s="66" t="s">
        <v>59</v>
      </c>
      <c r="F71" s="66"/>
      <c r="G71" s="8"/>
      <c r="H71" s="62">
        <v>1</v>
      </c>
      <c r="I71" s="8"/>
      <c r="J71" s="8"/>
      <c r="K71" s="13">
        <v>390000</v>
      </c>
      <c r="L71" s="44">
        <v>130000</v>
      </c>
      <c r="M71" s="27"/>
      <c r="N71" s="51"/>
    </row>
    <row r="72" spans="1:14" s="1" customFormat="1" outlineLevel="1" x14ac:dyDescent="0.2">
      <c r="A72" s="8"/>
      <c r="B72" s="9"/>
      <c r="C72" s="10"/>
      <c r="D72" s="11"/>
      <c r="E72" s="66" t="s">
        <v>60</v>
      </c>
      <c r="F72" s="66"/>
      <c r="G72" s="8"/>
      <c r="H72" s="62">
        <v>1</v>
      </c>
      <c r="I72" s="8"/>
      <c r="J72" s="8"/>
      <c r="K72" s="13">
        <v>343482.16</v>
      </c>
      <c r="L72" s="44">
        <v>114494.05</v>
      </c>
      <c r="M72" s="27"/>
      <c r="N72" s="51"/>
    </row>
    <row r="73" spans="1:14" s="1" customFormat="1" outlineLevel="1" x14ac:dyDescent="0.2">
      <c r="A73" s="8"/>
      <c r="B73" s="9"/>
      <c r="C73" s="10"/>
      <c r="D73" s="11"/>
      <c r="E73" s="66" t="s">
        <v>61</v>
      </c>
      <c r="F73" s="66"/>
      <c r="G73" s="8"/>
      <c r="H73" s="62">
        <v>1</v>
      </c>
      <c r="I73" s="8"/>
      <c r="J73" s="8"/>
      <c r="K73" s="13">
        <v>388573.71</v>
      </c>
      <c r="L73" s="44">
        <v>129524.57</v>
      </c>
      <c r="M73" s="27"/>
      <c r="N73" s="51"/>
    </row>
    <row r="74" spans="1:14" s="1" customFormat="1" outlineLevel="1" x14ac:dyDescent="0.2">
      <c r="A74" s="8"/>
      <c r="B74" s="9"/>
      <c r="C74" s="10"/>
      <c r="D74" s="11"/>
      <c r="E74" s="66" t="s">
        <v>62</v>
      </c>
      <c r="F74" s="66"/>
      <c r="G74" s="8"/>
      <c r="H74" s="62">
        <v>1</v>
      </c>
      <c r="I74" s="8"/>
      <c r="J74" s="8"/>
      <c r="K74" s="13">
        <v>50000</v>
      </c>
      <c r="L74" s="44">
        <v>16666.669999999998</v>
      </c>
      <c r="M74" s="27"/>
      <c r="N74" s="51"/>
    </row>
    <row r="75" spans="1:14" s="1" customFormat="1" outlineLevel="1" x14ac:dyDescent="0.2">
      <c r="A75" s="8"/>
      <c r="B75" s="9"/>
      <c r="C75" s="10"/>
      <c r="D75" s="11"/>
      <c r="E75" s="66" t="s">
        <v>63</v>
      </c>
      <c r="F75" s="66"/>
      <c r="G75" s="8"/>
      <c r="H75" s="62">
        <v>1</v>
      </c>
      <c r="I75" s="8"/>
      <c r="J75" s="8"/>
      <c r="K75" s="13">
        <v>400983.92</v>
      </c>
      <c r="L75" s="44">
        <v>133661.31</v>
      </c>
      <c r="M75" s="27"/>
      <c r="N75" s="51"/>
    </row>
    <row r="76" spans="1:14" s="1" customFormat="1" outlineLevel="1" x14ac:dyDescent="0.2">
      <c r="A76" s="8"/>
      <c r="B76" s="9"/>
      <c r="C76" s="10"/>
      <c r="D76" s="11"/>
      <c r="E76" s="66" t="s">
        <v>64</v>
      </c>
      <c r="F76" s="66"/>
      <c r="G76" s="8"/>
      <c r="H76" s="62">
        <v>1</v>
      </c>
      <c r="I76" s="8"/>
      <c r="J76" s="8"/>
      <c r="K76" s="13">
        <v>322704.34999999998</v>
      </c>
      <c r="L76" s="44">
        <v>107568.12</v>
      </c>
      <c r="M76" s="27"/>
      <c r="N76" s="51"/>
    </row>
    <row r="77" spans="1:14" s="1" customFormat="1" outlineLevel="1" x14ac:dyDescent="0.2">
      <c r="A77" s="8"/>
      <c r="B77" s="9"/>
      <c r="C77" s="10"/>
      <c r="D77" s="11"/>
      <c r="E77" s="66" t="s">
        <v>65</v>
      </c>
      <c r="F77" s="66"/>
      <c r="G77" s="8"/>
      <c r="H77" s="62">
        <v>1</v>
      </c>
      <c r="I77" s="8"/>
      <c r="J77" s="8"/>
      <c r="K77" s="13">
        <v>366363.63</v>
      </c>
      <c r="L77" s="44">
        <v>122121.21</v>
      </c>
      <c r="M77" s="27"/>
      <c r="N77" s="51"/>
    </row>
    <row r="78" spans="1:14" s="1" customFormat="1" outlineLevel="1" x14ac:dyDescent="0.2">
      <c r="A78" s="8"/>
      <c r="B78" s="9"/>
      <c r="C78" s="10"/>
      <c r="D78" s="11"/>
      <c r="E78" s="66" t="s">
        <v>66</v>
      </c>
      <c r="F78" s="66"/>
      <c r="G78" s="8"/>
      <c r="H78" s="62">
        <v>1</v>
      </c>
      <c r="I78" s="8"/>
      <c r="J78" s="8"/>
      <c r="K78" s="13">
        <v>390000</v>
      </c>
      <c r="L78" s="44">
        <v>130000</v>
      </c>
      <c r="M78" s="27"/>
      <c r="N78" s="51"/>
    </row>
    <row r="79" spans="1:14" s="1" customFormat="1" outlineLevel="1" x14ac:dyDescent="0.2">
      <c r="A79" s="8"/>
      <c r="B79" s="9"/>
      <c r="C79" s="10"/>
      <c r="D79" s="11"/>
      <c r="E79" s="66" t="s">
        <v>67</v>
      </c>
      <c r="F79" s="66"/>
      <c r="G79" s="8"/>
      <c r="H79" s="62">
        <v>1</v>
      </c>
      <c r="I79" s="8"/>
      <c r="J79" s="8"/>
      <c r="K79" s="13">
        <v>390000</v>
      </c>
      <c r="L79" s="44">
        <v>130000</v>
      </c>
      <c r="M79" s="27"/>
      <c r="N79" s="51"/>
    </row>
    <row r="80" spans="1:14" s="1" customFormat="1" outlineLevel="1" x14ac:dyDescent="0.2">
      <c r="A80" s="8"/>
      <c r="B80" s="9"/>
      <c r="C80" s="10"/>
      <c r="D80" s="11"/>
      <c r="E80" s="66" t="s">
        <v>68</v>
      </c>
      <c r="F80" s="66"/>
      <c r="G80" s="8"/>
      <c r="H80" s="59"/>
      <c r="I80" s="8"/>
      <c r="J80" s="8"/>
      <c r="K80" s="13">
        <v>329514.03999999998</v>
      </c>
      <c r="L80" s="41"/>
      <c r="M80" s="25"/>
      <c r="N80" s="49"/>
    </row>
    <row r="81" spans="1:14" s="1" customFormat="1" outlineLevel="1" x14ac:dyDescent="0.2">
      <c r="A81" s="8"/>
      <c r="B81" s="9"/>
      <c r="C81" s="10"/>
      <c r="D81" s="11"/>
      <c r="E81" s="66" t="s">
        <v>69</v>
      </c>
      <c r="F81" s="66"/>
      <c r="G81" s="8"/>
      <c r="H81" s="62">
        <v>1</v>
      </c>
      <c r="I81" s="8"/>
      <c r="J81" s="8"/>
      <c r="K81" s="13">
        <v>446308.29</v>
      </c>
      <c r="L81" s="44">
        <v>148769.43</v>
      </c>
      <c r="M81" s="27"/>
      <c r="N81" s="51"/>
    </row>
    <row r="82" spans="1:14" s="1" customFormat="1" outlineLevel="1" x14ac:dyDescent="0.2">
      <c r="A82" s="8"/>
      <c r="B82" s="9"/>
      <c r="C82" s="10"/>
      <c r="D82" s="11"/>
      <c r="E82" s="66" t="s">
        <v>70</v>
      </c>
      <c r="F82" s="66"/>
      <c r="G82" s="8"/>
      <c r="H82" s="59"/>
      <c r="I82" s="8"/>
      <c r="J82" s="8"/>
      <c r="K82" s="13">
        <v>710607.01</v>
      </c>
      <c r="L82" s="41"/>
      <c r="M82" s="25"/>
      <c r="N82" s="49"/>
    </row>
    <row r="83" spans="1:14" s="1" customFormat="1" outlineLevel="1" x14ac:dyDescent="0.2">
      <c r="A83" s="8"/>
      <c r="B83" s="9"/>
      <c r="C83" s="10"/>
      <c r="D83" s="11"/>
      <c r="E83" s="66" t="s">
        <v>71</v>
      </c>
      <c r="F83" s="66"/>
      <c r="G83" s="8"/>
      <c r="H83" s="62">
        <v>1</v>
      </c>
      <c r="I83" s="8"/>
      <c r="J83" s="8"/>
      <c r="K83" s="13">
        <v>382777.77</v>
      </c>
      <c r="L83" s="44">
        <v>127592.59</v>
      </c>
      <c r="M83" s="27"/>
      <c r="N83" s="51"/>
    </row>
    <row r="84" spans="1:14" s="1" customFormat="1" outlineLevel="1" x14ac:dyDescent="0.2">
      <c r="A84" s="8"/>
      <c r="B84" s="9"/>
      <c r="C84" s="10"/>
      <c r="D84" s="11"/>
      <c r="E84" s="66" t="s">
        <v>72</v>
      </c>
      <c r="F84" s="66"/>
      <c r="G84" s="8"/>
      <c r="H84" s="62">
        <v>1</v>
      </c>
      <c r="I84" s="8"/>
      <c r="J84" s="8"/>
      <c r="K84" s="13">
        <v>339946.53</v>
      </c>
      <c r="L84" s="44">
        <v>113315.51</v>
      </c>
      <c r="M84" s="27"/>
      <c r="N84" s="51"/>
    </row>
    <row r="85" spans="1:14" s="1" customFormat="1" outlineLevel="1" x14ac:dyDescent="0.2">
      <c r="A85" s="8"/>
      <c r="B85" s="9"/>
      <c r="C85" s="10"/>
      <c r="D85" s="11"/>
      <c r="E85" s="66" t="s">
        <v>73</v>
      </c>
      <c r="F85" s="66"/>
      <c r="G85" s="8"/>
      <c r="H85" s="62">
        <v>1</v>
      </c>
      <c r="I85" s="8"/>
      <c r="J85" s="8"/>
      <c r="K85" s="13">
        <v>417857.14</v>
      </c>
      <c r="L85" s="44">
        <v>139285.71</v>
      </c>
      <c r="M85" s="27"/>
      <c r="N85" s="51"/>
    </row>
    <row r="86" spans="1:14" s="1" customFormat="1" outlineLevel="1" x14ac:dyDescent="0.2">
      <c r="A86" s="8"/>
      <c r="B86" s="9"/>
      <c r="C86" s="10"/>
      <c r="D86" s="11"/>
      <c r="E86" s="66" t="s">
        <v>74</v>
      </c>
      <c r="F86" s="66"/>
      <c r="G86" s="8"/>
      <c r="H86" s="62">
        <v>1</v>
      </c>
      <c r="I86" s="8"/>
      <c r="J86" s="8"/>
      <c r="K86" s="13">
        <v>130000</v>
      </c>
      <c r="L86" s="44">
        <v>43333.33</v>
      </c>
      <c r="M86" s="27"/>
      <c r="N86" s="51"/>
    </row>
    <row r="87" spans="1:14" s="1" customFormat="1" outlineLevel="1" x14ac:dyDescent="0.2">
      <c r="A87" s="8"/>
      <c r="B87" s="9"/>
      <c r="C87" s="10"/>
      <c r="D87" s="11"/>
      <c r="E87" s="66" t="s">
        <v>75</v>
      </c>
      <c r="F87" s="66"/>
      <c r="G87" s="8"/>
      <c r="H87" s="62">
        <v>1</v>
      </c>
      <c r="I87" s="8"/>
      <c r="J87" s="8"/>
      <c r="K87" s="13">
        <v>390000</v>
      </c>
      <c r="L87" s="44">
        <v>130000</v>
      </c>
      <c r="M87" s="27"/>
      <c r="N87" s="51"/>
    </row>
    <row r="88" spans="1:14" s="1" customFormat="1" outlineLevel="1" x14ac:dyDescent="0.2">
      <c r="A88" s="8"/>
      <c r="B88" s="9"/>
      <c r="C88" s="10"/>
      <c r="D88" s="11"/>
      <c r="E88" s="66" t="s">
        <v>76</v>
      </c>
      <c r="F88" s="66"/>
      <c r="G88" s="8"/>
      <c r="H88" s="62">
        <v>1</v>
      </c>
      <c r="I88" s="8"/>
      <c r="J88" s="8"/>
      <c r="K88" s="13">
        <v>393080.43</v>
      </c>
      <c r="L88" s="44">
        <v>131026.81</v>
      </c>
      <c r="M88" s="27"/>
      <c r="N88" s="51"/>
    </row>
    <row r="89" spans="1:14" s="1" customFormat="1" outlineLevel="1" x14ac:dyDescent="0.2">
      <c r="A89" s="2">
        <v>14</v>
      </c>
      <c r="B89" s="67" t="s">
        <v>77</v>
      </c>
      <c r="C89" s="67"/>
      <c r="D89" s="67"/>
      <c r="E89" s="3"/>
      <c r="F89" s="4"/>
      <c r="G89" s="5">
        <v>1</v>
      </c>
      <c r="H89" s="61">
        <v>1</v>
      </c>
      <c r="I89" s="7">
        <v>130000</v>
      </c>
      <c r="J89" s="7">
        <v>130000</v>
      </c>
      <c r="K89" s="7">
        <f>SUM(K90)</f>
        <v>519681.56</v>
      </c>
      <c r="L89" s="43">
        <f>K89/3/H89</f>
        <v>173227.18666666668</v>
      </c>
      <c r="M89" s="26"/>
      <c r="N89" s="50"/>
    </row>
    <row r="90" spans="1:14" s="1" customFormat="1" outlineLevel="1" x14ac:dyDescent="0.2">
      <c r="A90" s="8"/>
      <c r="B90" s="9"/>
      <c r="C90" s="10"/>
      <c r="D90" s="11"/>
      <c r="E90" s="66" t="s">
        <v>78</v>
      </c>
      <c r="F90" s="66"/>
      <c r="G90" s="8"/>
      <c r="H90" s="62">
        <v>1</v>
      </c>
      <c r="I90" s="8"/>
      <c r="J90" s="8"/>
      <c r="K90" s="13">
        <v>519681.56</v>
      </c>
      <c r="L90" s="44">
        <v>173227.19</v>
      </c>
      <c r="M90" s="27"/>
      <c r="N90" s="51"/>
    </row>
    <row r="91" spans="1:14" s="1" customFormat="1" outlineLevel="1" x14ac:dyDescent="0.2">
      <c r="A91" s="2">
        <v>15</v>
      </c>
      <c r="B91" s="67" t="s">
        <v>79</v>
      </c>
      <c r="C91" s="67"/>
      <c r="D91" s="67"/>
      <c r="E91" s="3"/>
      <c r="F91" s="4"/>
      <c r="G91" s="5">
        <v>2</v>
      </c>
      <c r="H91" s="61">
        <v>1</v>
      </c>
      <c r="I91" s="7">
        <v>260000</v>
      </c>
      <c r="J91" s="7">
        <v>130000</v>
      </c>
      <c r="K91" s="7">
        <f>SUM(K92)</f>
        <v>403868.61</v>
      </c>
      <c r="L91" s="43">
        <f>K91/3/H91</f>
        <v>134622.87</v>
      </c>
      <c r="M91" s="26"/>
      <c r="N91" s="50"/>
    </row>
    <row r="92" spans="1:14" ht="23.25" customHeight="1" x14ac:dyDescent="0.2">
      <c r="A92" s="8"/>
      <c r="B92" s="9"/>
      <c r="C92" s="10"/>
      <c r="D92" s="11"/>
      <c r="E92" s="66" t="s">
        <v>80</v>
      </c>
      <c r="F92" s="66"/>
      <c r="G92" s="8"/>
      <c r="H92" s="62">
        <v>1</v>
      </c>
      <c r="I92" s="8"/>
      <c r="J92" s="8"/>
      <c r="K92" s="13">
        <v>403868.61</v>
      </c>
      <c r="L92" s="44">
        <v>134622.87</v>
      </c>
      <c r="M92" s="27"/>
      <c r="N92" s="51"/>
    </row>
    <row r="93" spans="1:14" s="1" customFormat="1" outlineLevel="1" x14ac:dyDescent="0.2">
      <c r="A93" s="2">
        <v>16</v>
      </c>
      <c r="B93" s="67" t="s">
        <v>81</v>
      </c>
      <c r="C93" s="67"/>
      <c r="D93" s="67"/>
      <c r="E93" s="3"/>
      <c r="F93" s="4"/>
      <c r="G93" s="5">
        <v>1</v>
      </c>
      <c r="H93" s="61">
        <v>0.5</v>
      </c>
      <c r="I93" s="7">
        <v>130000</v>
      </c>
      <c r="J93" s="7">
        <v>130000</v>
      </c>
      <c r="K93" s="7">
        <f>SUM(K94)</f>
        <v>176665.83</v>
      </c>
      <c r="L93" s="43">
        <f>K93/3/H93</f>
        <v>117777.21999999999</v>
      </c>
      <c r="M93" s="26"/>
      <c r="N93" s="50"/>
    </row>
    <row r="94" spans="1:14" x14ac:dyDescent="0.2">
      <c r="A94" s="8"/>
      <c r="B94" s="9"/>
      <c r="C94" s="10"/>
      <c r="D94" s="11"/>
      <c r="E94" s="66" t="s">
        <v>82</v>
      </c>
      <c r="F94" s="66"/>
      <c r="G94" s="8"/>
      <c r="H94" s="62">
        <v>0.5</v>
      </c>
      <c r="I94" s="8"/>
      <c r="J94" s="8"/>
      <c r="K94" s="13">
        <v>176665.83</v>
      </c>
      <c r="L94" s="44">
        <v>58888.61</v>
      </c>
      <c r="M94" s="27"/>
      <c r="N94" s="51"/>
    </row>
    <row r="95" spans="1:14" s="1" customFormat="1" outlineLevel="1" x14ac:dyDescent="0.2">
      <c r="A95" s="2">
        <v>17</v>
      </c>
      <c r="B95" s="67" t="s">
        <v>83</v>
      </c>
      <c r="C95" s="67"/>
      <c r="D95" s="67"/>
      <c r="E95" s="3"/>
      <c r="F95" s="4"/>
      <c r="G95" s="5">
        <v>7</v>
      </c>
      <c r="H95" s="61">
        <v>7</v>
      </c>
      <c r="I95" s="7">
        <v>1134000</v>
      </c>
      <c r="J95" s="7">
        <v>162000</v>
      </c>
      <c r="K95" s="7">
        <f>SUM(K96:K102)</f>
        <v>2132694.91</v>
      </c>
      <c r="L95" s="43">
        <f>K95/3/H95</f>
        <v>101556.90047619048</v>
      </c>
      <c r="M95" s="26"/>
      <c r="N95" s="50"/>
    </row>
    <row r="96" spans="1:14" x14ac:dyDescent="0.2">
      <c r="A96" s="8"/>
      <c r="B96" s="9"/>
      <c r="C96" s="10"/>
      <c r="D96" s="11"/>
      <c r="E96" s="66" t="s">
        <v>84</v>
      </c>
      <c r="F96" s="66"/>
      <c r="G96" s="8"/>
      <c r="H96" s="62">
        <v>1</v>
      </c>
      <c r="I96" s="8"/>
      <c r="J96" s="8"/>
      <c r="K96" s="12"/>
      <c r="L96" s="41"/>
      <c r="M96" s="25"/>
      <c r="N96" s="49"/>
    </row>
    <row r="97" spans="1:14" s="1" customFormat="1" outlineLevel="1" x14ac:dyDescent="0.2">
      <c r="A97" s="8"/>
      <c r="B97" s="9"/>
      <c r="C97" s="10"/>
      <c r="D97" s="11"/>
      <c r="E97" s="66" t="s">
        <v>85</v>
      </c>
      <c r="F97" s="66"/>
      <c r="G97" s="8"/>
      <c r="H97" s="62">
        <v>1</v>
      </c>
      <c r="I97" s="8"/>
      <c r="J97" s="8"/>
      <c r="K97" s="13">
        <v>436660.37</v>
      </c>
      <c r="L97" s="44">
        <v>145553.46</v>
      </c>
      <c r="M97" s="27"/>
      <c r="N97" s="51"/>
    </row>
    <row r="98" spans="1:14" x14ac:dyDescent="0.2">
      <c r="A98" s="8"/>
      <c r="B98" s="9"/>
      <c r="C98" s="10"/>
      <c r="D98" s="11"/>
      <c r="E98" s="66" t="s">
        <v>86</v>
      </c>
      <c r="F98" s="66"/>
      <c r="G98" s="8"/>
      <c r="H98" s="62">
        <v>1</v>
      </c>
      <c r="I98" s="8"/>
      <c r="J98" s="8"/>
      <c r="K98" s="13">
        <v>407034.54</v>
      </c>
      <c r="L98" s="44">
        <v>135678.18</v>
      </c>
      <c r="M98" s="27"/>
      <c r="N98" s="51"/>
    </row>
    <row r="99" spans="1:14" s="1" customFormat="1" outlineLevel="1" x14ac:dyDescent="0.2">
      <c r="A99" s="8"/>
      <c r="B99" s="9"/>
      <c r="C99" s="10"/>
      <c r="D99" s="11"/>
      <c r="E99" s="66" t="s">
        <v>87</v>
      </c>
      <c r="F99" s="66"/>
      <c r="G99" s="8"/>
      <c r="H99" s="62">
        <v>1</v>
      </c>
      <c r="I99" s="8"/>
      <c r="J99" s="8"/>
      <c r="K99" s="13">
        <v>377000</v>
      </c>
      <c r="L99" s="44">
        <v>125666.67</v>
      </c>
      <c r="M99" s="27"/>
      <c r="N99" s="51"/>
    </row>
    <row r="100" spans="1:14" s="1" customFormat="1" outlineLevel="1" x14ac:dyDescent="0.2">
      <c r="A100" s="8"/>
      <c r="B100" s="9"/>
      <c r="C100" s="10"/>
      <c r="D100" s="11"/>
      <c r="E100" s="66" t="s">
        <v>88</v>
      </c>
      <c r="F100" s="66"/>
      <c r="G100" s="8"/>
      <c r="H100" s="62">
        <v>1</v>
      </c>
      <c r="I100" s="8"/>
      <c r="J100" s="8"/>
      <c r="K100" s="13">
        <v>426000</v>
      </c>
      <c r="L100" s="44">
        <v>142000</v>
      </c>
      <c r="M100" s="27"/>
      <c r="N100" s="51"/>
    </row>
    <row r="101" spans="1:14" s="1" customFormat="1" outlineLevel="1" x14ac:dyDescent="0.2">
      <c r="A101" s="8"/>
      <c r="B101" s="9"/>
      <c r="C101" s="10"/>
      <c r="D101" s="11"/>
      <c r="E101" s="66" t="s">
        <v>89</v>
      </c>
      <c r="F101" s="66"/>
      <c r="G101" s="8"/>
      <c r="H101" s="62">
        <v>1</v>
      </c>
      <c r="I101" s="8"/>
      <c r="J101" s="8"/>
      <c r="K101" s="12"/>
      <c r="L101" s="41"/>
      <c r="M101" s="25"/>
      <c r="N101" s="49"/>
    </row>
    <row r="102" spans="1:14" s="1" customFormat="1" outlineLevel="1" x14ac:dyDescent="0.2">
      <c r="A102" s="8"/>
      <c r="B102" s="9"/>
      <c r="C102" s="10"/>
      <c r="D102" s="11"/>
      <c r="E102" s="66" t="s">
        <v>90</v>
      </c>
      <c r="F102" s="66"/>
      <c r="G102" s="8"/>
      <c r="H102" s="62">
        <v>1</v>
      </c>
      <c r="I102" s="8"/>
      <c r="J102" s="8"/>
      <c r="K102" s="13">
        <v>486000</v>
      </c>
      <c r="L102" s="44">
        <v>162000</v>
      </c>
      <c r="M102" s="27"/>
      <c r="N102" s="51"/>
    </row>
    <row r="103" spans="1:14" s="1" customFormat="1" outlineLevel="1" x14ac:dyDescent="0.2">
      <c r="A103" s="2">
        <v>18</v>
      </c>
      <c r="B103" s="67" t="s">
        <v>91</v>
      </c>
      <c r="C103" s="67"/>
      <c r="D103" s="67"/>
      <c r="E103" s="3"/>
      <c r="F103" s="4"/>
      <c r="G103" s="5">
        <v>6</v>
      </c>
      <c r="H103" s="61">
        <v>5</v>
      </c>
      <c r="I103" s="7">
        <v>972000</v>
      </c>
      <c r="J103" s="7">
        <v>162000</v>
      </c>
      <c r="K103" s="7">
        <f>SUM(K104:K108)</f>
        <v>2383713.09</v>
      </c>
      <c r="L103" s="43">
        <f>K103/3/H103</f>
        <v>158914.20599999998</v>
      </c>
      <c r="M103" s="26"/>
      <c r="N103" s="50"/>
    </row>
    <row r="104" spans="1:14" s="1" customFormat="1" outlineLevel="1" x14ac:dyDescent="0.2">
      <c r="A104" s="8"/>
      <c r="B104" s="9"/>
      <c r="C104" s="10"/>
      <c r="D104" s="11"/>
      <c r="E104" s="66" t="s">
        <v>92</v>
      </c>
      <c r="F104" s="66"/>
      <c r="G104" s="8"/>
      <c r="H104" s="62">
        <v>1</v>
      </c>
      <c r="I104" s="8"/>
      <c r="J104" s="8"/>
      <c r="K104" s="13">
        <v>626208.1</v>
      </c>
      <c r="L104" s="44">
        <v>208736.03</v>
      </c>
      <c r="M104" s="27"/>
      <c r="N104" s="51"/>
    </row>
    <row r="105" spans="1:14" s="1" customFormat="1" outlineLevel="1" x14ac:dyDescent="0.2">
      <c r="A105" s="8"/>
      <c r="B105" s="9"/>
      <c r="C105" s="10"/>
      <c r="D105" s="11"/>
      <c r="E105" s="66" t="s">
        <v>93</v>
      </c>
      <c r="F105" s="66"/>
      <c r="G105" s="8"/>
      <c r="H105" s="62">
        <v>1</v>
      </c>
      <c r="I105" s="8"/>
      <c r="J105" s="8"/>
      <c r="K105" s="13">
        <v>486205.16</v>
      </c>
      <c r="L105" s="44">
        <v>162068.39000000001</v>
      </c>
      <c r="M105" s="27"/>
      <c r="N105" s="51"/>
    </row>
    <row r="106" spans="1:14" x14ac:dyDescent="0.2">
      <c r="A106" s="8"/>
      <c r="B106" s="9"/>
      <c r="C106" s="10"/>
      <c r="D106" s="11"/>
      <c r="E106" s="66" t="s">
        <v>94</v>
      </c>
      <c r="F106" s="66"/>
      <c r="G106" s="8"/>
      <c r="H106" s="62">
        <v>1</v>
      </c>
      <c r="I106" s="8"/>
      <c r="J106" s="8"/>
      <c r="K106" s="13">
        <v>437034.5</v>
      </c>
      <c r="L106" s="44">
        <v>145678.17000000001</v>
      </c>
      <c r="M106" s="27"/>
      <c r="N106" s="51"/>
    </row>
    <row r="107" spans="1:14" s="1" customFormat="1" outlineLevel="1" x14ac:dyDescent="0.2">
      <c r="A107" s="8"/>
      <c r="B107" s="9"/>
      <c r="C107" s="10"/>
      <c r="D107" s="11"/>
      <c r="E107" s="66" t="s">
        <v>95</v>
      </c>
      <c r="F107" s="66"/>
      <c r="G107" s="8"/>
      <c r="H107" s="62">
        <v>1</v>
      </c>
      <c r="I107" s="8"/>
      <c r="J107" s="8"/>
      <c r="K107" s="13">
        <v>503754.93</v>
      </c>
      <c r="L107" s="44">
        <v>167918.31</v>
      </c>
      <c r="M107" s="27"/>
      <c r="N107" s="51"/>
    </row>
    <row r="108" spans="1:14" s="1" customFormat="1" outlineLevel="1" x14ac:dyDescent="0.2">
      <c r="A108" s="8"/>
      <c r="B108" s="9"/>
      <c r="C108" s="10"/>
      <c r="D108" s="11"/>
      <c r="E108" s="66" t="s">
        <v>96</v>
      </c>
      <c r="F108" s="66"/>
      <c r="G108" s="8"/>
      <c r="H108" s="62">
        <v>1</v>
      </c>
      <c r="I108" s="8"/>
      <c r="J108" s="8"/>
      <c r="K108" s="13">
        <v>330510.40000000002</v>
      </c>
      <c r="L108" s="44">
        <v>110170.13</v>
      </c>
      <c r="M108" s="27"/>
      <c r="N108" s="51"/>
    </row>
    <row r="109" spans="1:14" s="1" customFormat="1" outlineLevel="1" x14ac:dyDescent="0.2">
      <c r="A109" s="2">
        <v>19</v>
      </c>
      <c r="B109" s="67" t="s">
        <v>97</v>
      </c>
      <c r="C109" s="67"/>
      <c r="D109" s="67"/>
      <c r="E109" s="3"/>
      <c r="F109" s="4"/>
      <c r="G109" s="5">
        <v>2</v>
      </c>
      <c r="H109" s="61">
        <v>3</v>
      </c>
      <c r="I109" s="7">
        <v>236000</v>
      </c>
      <c r="J109" s="7">
        <v>118000</v>
      </c>
      <c r="K109" s="7">
        <f>SUM(K110:K112)</f>
        <v>324000</v>
      </c>
      <c r="L109" s="43">
        <f>K109/3/H109</f>
        <v>36000</v>
      </c>
      <c r="M109" s="26"/>
      <c r="N109" s="50"/>
    </row>
    <row r="110" spans="1:14" s="1" customFormat="1" outlineLevel="1" x14ac:dyDescent="0.2">
      <c r="A110" s="8"/>
      <c r="B110" s="9"/>
      <c r="C110" s="10"/>
      <c r="D110" s="11"/>
      <c r="E110" s="66" t="s">
        <v>98</v>
      </c>
      <c r="F110" s="66"/>
      <c r="G110" s="8"/>
      <c r="H110" s="62">
        <v>1</v>
      </c>
      <c r="I110" s="8"/>
      <c r="J110" s="8"/>
      <c r="K110" s="12"/>
      <c r="L110" s="41"/>
      <c r="M110" s="25"/>
      <c r="N110" s="49"/>
    </row>
    <row r="111" spans="1:14" s="1" customFormat="1" outlineLevel="1" x14ac:dyDescent="0.2">
      <c r="A111" s="8"/>
      <c r="B111" s="9"/>
      <c r="C111" s="10"/>
      <c r="D111" s="11"/>
      <c r="E111" s="66" t="s">
        <v>99</v>
      </c>
      <c r="F111" s="66"/>
      <c r="G111" s="8"/>
      <c r="H111" s="62">
        <v>1</v>
      </c>
      <c r="I111" s="8"/>
      <c r="J111" s="8"/>
      <c r="K111" s="13">
        <v>324000</v>
      </c>
      <c r="L111" s="44">
        <v>108000</v>
      </c>
      <c r="M111" s="27"/>
      <c r="N111" s="51"/>
    </row>
    <row r="112" spans="1:14" x14ac:dyDescent="0.2">
      <c r="A112" s="8"/>
      <c r="B112" s="9"/>
      <c r="C112" s="10"/>
      <c r="D112" s="11"/>
      <c r="E112" s="66" t="s">
        <v>100</v>
      </c>
      <c r="F112" s="66"/>
      <c r="G112" s="8"/>
      <c r="H112" s="62">
        <v>1</v>
      </c>
      <c r="I112" s="8"/>
      <c r="J112" s="8"/>
      <c r="K112" s="12"/>
      <c r="L112" s="41"/>
      <c r="M112" s="25"/>
      <c r="N112" s="49"/>
    </row>
    <row r="113" spans="1:14" s="1" customFormat="1" outlineLevel="1" x14ac:dyDescent="0.2">
      <c r="A113" s="2">
        <v>20</v>
      </c>
      <c r="B113" s="67" t="s">
        <v>101</v>
      </c>
      <c r="C113" s="67"/>
      <c r="D113" s="67"/>
      <c r="E113" s="3"/>
      <c r="F113" s="4"/>
      <c r="G113" s="5">
        <v>1</v>
      </c>
      <c r="H113" s="61">
        <v>1</v>
      </c>
      <c r="I113" s="7">
        <v>118000</v>
      </c>
      <c r="J113" s="7">
        <v>118000</v>
      </c>
      <c r="K113" s="7">
        <f>SUM(K114)</f>
        <v>363612.32</v>
      </c>
      <c r="L113" s="43">
        <f>K113/3/H113</f>
        <v>121204.10666666667</v>
      </c>
      <c r="M113" s="26"/>
      <c r="N113" s="50"/>
    </row>
    <row r="114" spans="1:14" s="1" customFormat="1" outlineLevel="1" x14ac:dyDescent="0.2">
      <c r="A114" s="8"/>
      <c r="B114" s="9"/>
      <c r="C114" s="10"/>
      <c r="D114" s="11"/>
      <c r="E114" s="66" t="s">
        <v>102</v>
      </c>
      <c r="F114" s="66"/>
      <c r="G114" s="8"/>
      <c r="H114" s="62">
        <v>1</v>
      </c>
      <c r="I114" s="8"/>
      <c r="J114" s="8"/>
      <c r="K114" s="13">
        <v>363612.32</v>
      </c>
      <c r="L114" s="44">
        <v>121204.11</v>
      </c>
      <c r="M114" s="27"/>
      <c r="N114" s="51"/>
    </row>
    <row r="115" spans="1:14" s="1" customFormat="1" ht="24" customHeight="1" outlineLevel="1" x14ac:dyDescent="0.2">
      <c r="A115" s="2">
        <v>21</v>
      </c>
      <c r="B115" s="67" t="s">
        <v>103</v>
      </c>
      <c r="C115" s="67"/>
      <c r="D115" s="67"/>
      <c r="E115" s="3"/>
      <c r="F115" s="4"/>
      <c r="G115" s="5">
        <v>1</v>
      </c>
      <c r="H115" s="60"/>
      <c r="I115" s="7">
        <v>344000</v>
      </c>
      <c r="J115" s="7">
        <v>344000</v>
      </c>
      <c r="K115" s="6"/>
      <c r="L115" s="42"/>
      <c r="M115" s="23"/>
      <c r="N115" s="47"/>
    </row>
    <row r="116" spans="1:14" x14ac:dyDescent="0.2">
      <c r="A116" s="2">
        <v>22</v>
      </c>
      <c r="B116" s="67" t="s">
        <v>104</v>
      </c>
      <c r="C116" s="67"/>
      <c r="D116" s="67"/>
      <c r="E116" s="3"/>
      <c r="F116" s="4"/>
      <c r="G116" s="5">
        <v>1</v>
      </c>
      <c r="H116" s="61">
        <v>1</v>
      </c>
      <c r="I116" s="7">
        <v>130000</v>
      </c>
      <c r="J116" s="7">
        <v>130000</v>
      </c>
      <c r="K116" s="7">
        <f>SUM(K117)</f>
        <v>390000</v>
      </c>
      <c r="L116" s="43">
        <f>K116/3/H116</f>
        <v>130000</v>
      </c>
      <c r="M116" s="26"/>
      <c r="N116" s="50"/>
    </row>
    <row r="117" spans="1:14" s="1" customFormat="1" outlineLevel="1" x14ac:dyDescent="0.2">
      <c r="A117" s="8"/>
      <c r="B117" s="9"/>
      <c r="C117" s="10"/>
      <c r="D117" s="11"/>
      <c r="E117" s="66" t="s">
        <v>105</v>
      </c>
      <c r="F117" s="66"/>
      <c r="G117" s="8"/>
      <c r="H117" s="62">
        <v>1</v>
      </c>
      <c r="I117" s="8"/>
      <c r="J117" s="8"/>
      <c r="K117" s="13">
        <v>390000</v>
      </c>
      <c r="L117" s="44">
        <v>130000</v>
      </c>
      <c r="M117" s="27"/>
      <c r="N117" s="51"/>
    </row>
    <row r="118" spans="1:14" ht="24.75" customHeight="1" x14ac:dyDescent="0.2">
      <c r="A118" s="2">
        <v>23</v>
      </c>
      <c r="B118" s="67" t="s">
        <v>106</v>
      </c>
      <c r="C118" s="67"/>
      <c r="D118" s="67"/>
      <c r="E118" s="3"/>
      <c r="F118" s="4"/>
      <c r="G118" s="5">
        <v>1</v>
      </c>
      <c r="H118" s="61">
        <v>1</v>
      </c>
      <c r="I118" s="7">
        <v>373000</v>
      </c>
      <c r="J118" s="7">
        <v>373000</v>
      </c>
      <c r="K118" s="7">
        <f>SUM(K119)</f>
        <v>1119000</v>
      </c>
      <c r="L118" s="43">
        <f>K118/3/H118</f>
        <v>373000</v>
      </c>
      <c r="M118" s="26"/>
      <c r="N118" s="50"/>
    </row>
    <row r="119" spans="1:14" x14ac:dyDescent="0.2">
      <c r="A119" s="8"/>
      <c r="B119" s="9"/>
      <c r="C119" s="10"/>
      <c r="D119" s="11"/>
      <c r="E119" s="66" t="s">
        <v>107</v>
      </c>
      <c r="F119" s="66"/>
      <c r="G119" s="8"/>
      <c r="H119" s="62">
        <v>1</v>
      </c>
      <c r="I119" s="8"/>
      <c r="J119" s="8"/>
      <c r="K119" s="13">
        <v>1119000</v>
      </c>
      <c r="L119" s="44">
        <v>373000</v>
      </c>
      <c r="M119" s="27"/>
      <c r="N119" s="51"/>
    </row>
    <row r="120" spans="1:14" s="1" customFormat="1" ht="24.75" customHeight="1" outlineLevel="1" x14ac:dyDescent="0.2">
      <c r="A120" s="2">
        <v>24</v>
      </c>
      <c r="B120" s="67" t="s">
        <v>108</v>
      </c>
      <c r="C120" s="67"/>
      <c r="D120" s="67"/>
      <c r="E120" s="3"/>
      <c r="F120" s="4"/>
      <c r="G120" s="5">
        <v>1</v>
      </c>
      <c r="H120" s="61">
        <v>1</v>
      </c>
      <c r="I120" s="7">
        <v>300000</v>
      </c>
      <c r="J120" s="7">
        <v>300000</v>
      </c>
      <c r="K120" s="7">
        <f>SUM(K121)</f>
        <v>300000</v>
      </c>
      <c r="L120" s="43">
        <f>K120/3/H120</f>
        <v>100000</v>
      </c>
      <c r="M120" s="26"/>
      <c r="N120" s="50"/>
    </row>
    <row r="121" spans="1:14" x14ac:dyDescent="0.2">
      <c r="A121" s="8"/>
      <c r="B121" s="9"/>
      <c r="C121" s="10"/>
      <c r="D121" s="11"/>
      <c r="E121" s="66" t="s">
        <v>109</v>
      </c>
      <c r="F121" s="66"/>
      <c r="G121" s="8"/>
      <c r="H121" s="62">
        <v>1</v>
      </c>
      <c r="I121" s="8"/>
      <c r="J121" s="8"/>
      <c r="K121" s="13">
        <v>300000</v>
      </c>
      <c r="L121" s="44">
        <v>100000</v>
      </c>
      <c r="M121" s="27"/>
      <c r="N121" s="51"/>
    </row>
    <row r="122" spans="1:14" s="1" customFormat="1" ht="25.5" customHeight="1" outlineLevel="1" x14ac:dyDescent="0.2">
      <c r="A122" s="2">
        <v>25</v>
      </c>
      <c r="B122" s="67" t="s">
        <v>110</v>
      </c>
      <c r="C122" s="67"/>
      <c r="D122" s="67"/>
      <c r="E122" s="3"/>
      <c r="F122" s="4"/>
      <c r="G122" s="5">
        <v>1</v>
      </c>
      <c r="H122" s="61">
        <v>1</v>
      </c>
      <c r="I122" s="7">
        <v>300000</v>
      </c>
      <c r="J122" s="7">
        <v>300000</v>
      </c>
      <c r="K122" s="7">
        <f>SUM(K123)</f>
        <v>927272.73</v>
      </c>
      <c r="L122" s="43">
        <f>K122/3/H122</f>
        <v>309090.90999999997</v>
      </c>
      <c r="M122" s="26"/>
      <c r="N122" s="50"/>
    </row>
    <row r="123" spans="1:14" x14ac:dyDescent="0.2">
      <c r="A123" s="8"/>
      <c r="B123" s="9"/>
      <c r="C123" s="10"/>
      <c r="D123" s="11"/>
      <c r="E123" s="66" t="s">
        <v>111</v>
      </c>
      <c r="F123" s="66"/>
      <c r="G123" s="8"/>
      <c r="H123" s="62">
        <v>1</v>
      </c>
      <c r="I123" s="8"/>
      <c r="J123" s="8"/>
      <c r="K123" s="13">
        <v>927272.73</v>
      </c>
      <c r="L123" s="44">
        <v>309090.90999999997</v>
      </c>
      <c r="M123" s="27"/>
      <c r="N123" s="51"/>
    </row>
    <row r="124" spans="1:14" s="1" customFormat="1" ht="27" customHeight="1" outlineLevel="1" x14ac:dyDescent="0.2">
      <c r="A124" s="2">
        <v>26</v>
      </c>
      <c r="B124" s="67" t="s">
        <v>112</v>
      </c>
      <c r="C124" s="67"/>
      <c r="D124" s="67"/>
      <c r="E124" s="3"/>
      <c r="F124" s="4"/>
      <c r="G124" s="5">
        <v>1</v>
      </c>
      <c r="H124" s="61">
        <v>1</v>
      </c>
      <c r="I124" s="7">
        <v>300000</v>
      </c>
      <c r="J124" s="7">
        <v>300000</v>
      </c>
      <c r="K124" s="7">
        <f>SUM(K125)</f>
        <v>933022.73</v>
      </c>
      <c r="L124" s="43">
        <f>K124/3/H124</f>
        <v>311007.57666666666</v>
      </c>
      <c r="M124" s="26"/>
      <c r="N124" s="50"/>
    </row>
    <row r="125" spans="1:14" x14ac:dyDescent="0.2">
      <c r="A125" s="8"/>
      <c r="B125" s="9"/>
      <c r="C125" s="10"/>
      <c r="D125" s="11"/>
      <c r="E125" s="66" t="s">
        <v>113</v>
      </c>
      <c r="F125" s="66"/>
      <c r="G125" s="8"/>
      <c r="H125" s="62">
        <v>1</v>
      </c>
      <c r="I125" s="8"/>
      <c r="J125" s="8"/>
      <c r="K125" s="13">
        <v>933022.73</v>
      </c>
      <c r="L125" s="44">
        <v>311007.58</v>
      </c>
      <c r="M125" s="27"/>
      <c r="N125" s="51"/>
    </row>
    <row r="126" spans="1:14" s="1" customFormat="1" ht="22.5" customHeight="1" outlineLevel="1" x14ac:dyDescent="0.2">
      <c r="A126" s="2">
        <v>27</v>
      </c>
      <c r="B126" s="67" t="s">
        <v>114</v>
      </c>
      <c r="C126" s="67"/>
      <c r="D126" s="67"/>
      <c r="E126" s="3"/>
      <c r="F126" s="4"/>
      <c r="G126" s="5">
        <v>1</v>
      </c>
      <c r="H126" s="61">
        <v>1</v>
      </c>
      <c r="I126" s="7">
        <v>300000</v>
      </c>
      <c r="J126" s="7">
        <v>300000</v>
      </c>
      <c r="K126" s="7">
        <f>SUM(K127)</f>
        <v>300000</v>
      </c>
      <c r="L126" s="43">
        <f>K126/3/H126</f>
        <v>100000</v>
      </c>
      <c r="M126" s="26"/>
      <c r="N126" s="50"/>
    </row>
    <row r="127" spans="1:14" x14ac:dyDescent="0.2">
      <c r="A127" s="8"/>
      <c r="B127" s="9"/>
      <c r="C127" s="10"/>
      <c r="D127" s="11"/>
      <c r="E127" s="66" t="s">
        <v>115</v>
      </c>
      <c r="F127" s="66"/>
      <c r="G127" s="8"/>
      <c r="H127" s="62">
        <v>1</v>
      </c>
      <c r="I127" s="8"/>
      <c r="J127" s="8"/>
      <c r="K127" s="13">
        <v>300000</v>
      </c>
      <c r="L127" s="44">
        <v>100000</v>
      </c>
      <c r="M127" s="27"/>
      <c r="N127" s="51"/>
    </row>
    <row r="128" spans="1:14" s="1" customFormat="1" ht="26.25" customHeight="1" outlineLevel="1" x14ac:dyDescent="0.2">
      <c r="A128" s="2">
        <v>28</v>
      </c>
      <c r="B128" s="67" t="s">
        <v>116</v>
      </c>
      <c r="C128" s="67"/>
      <c r="D128" s="67"/>
      <c r="E128" s="3"/>
      <c r="F128" s="4"/>
      <c r="G128" s="5">
        <v>1</v>
      </c>
      <c r="H128" s="61">
        <v>1</v>
      </c>
      <c r="I128" s="7">
        <v>300000</v>
      </c>
      <c r="J128" s="7">
        <v>300000</v>
      </c>
      <c r="K128" s="7">
        <f>SUM(K129)</f>
        <v>920777.82</v>
      </c>
      <c r="L128" s="43">
        <f>K128/3/H128</f>
        <v>306925.94</v>
      </c>
      <c r="M128" s="26"/>
      <c r="N128" s="50"/>
    </row>
    <row r="129" spans="1:14" x14ac:dyDescent="0.2">
      <c r="A129" s="8"/>
      <c r="B129" s="9"/>
      <c r="C129" s="10"/>
      <c r="D129" s="11"/>
      <c r="E129" s="66" t="s">
        <v>117</v>
      </c>
      <c r="F129" s="66"/>
      <c r="G129" s="8"/>
      <c r="H129" s="62">
        <v>1</v>
      </c>
      <c r="I129" s="8"/>
      <c r="J129" s="8"/>
      <c r="K129" s="13">
        <v>920777.82</v>
      </c>
      <c r="L129" s="44">
        <v>306925.94</v>
      </c>
      <c r="M129" s="27"/>
      <c r="N129" s="51"/>
    </row>
    <row r="130" spans="1:14" s="1" customFormat="1" ht="25.5" customHeight="1" outlineLevel="1" x14ac:dyDescent="0.2">
      <c r="A130" s="2">
        <v>29</v>
      </c>
      <c r="B130" s="67" t="s">
        <v>118</v>
      </c>
      <c r="C130" s="67"/>
      <c r="D130" s="67"/>
      <c r="E130" s="3"/>
      <c r="F130" s="4"/>
      <c r="G130" s="5">
        <v>1</v>
      </c>
      <c r="H130" s="61">
        <v>1</v>
      </c>
      <c r="I130" s="7">
        <v>300000</v>
      </c>
      <c r="J130" s="7">
        <v>300000</v>
      </c>
      <c r="K130" s="7">
        <f>SUM(K131)</f>
        <v>995900.18</v>
      </c>
      <c r="L130" s="43">
        <f>K130/3/H130</f>
        <v>331966.72666666668</v>
      </c>
      <c r="M130" s="26"/>
      <c r="N130" s="50"/>
    </row>
    <row r="131" spans="1:14" x14ac:dyDescent="0.2">
      <c r="A131" s="8"/>
      <c r="B131" s="9"/>
      <c r="C131" s="10"/>
      <c r="D131" s="11"/>
      <c r="E131" s="66" t="s">
        <v>119</v>
      </c>
      <c r="F131" s="66"/>
      <c r="G131" s="8"/>
      <c r="H131" s="62">
        <v>1</v>
      </c>
      <c r="I131" s="8"/>
      <c r="J131" s="8"/>
      <c r="K131" s="13">
        <v>995900.18</v>
      </c>
      <c r="L131" s="44">
        <v>331966.73</v>
      </c>
      <c r="M131" s="27"/>
      <c r="N131" s="51"/>
    </row>
    <row r="132" spans="1:14" s="1" customFormat="1" ht="35.25" customHeight="1" outlineLevel="1" x14ac:dyDescent="0.2">
      <c r="A132" s="2">
        <v>30</v>
      </c>
      <c r="B132" s="67" t="s">
        <v>120</v>
      </c>
      <c r="C132" s="67"/>
      <c r="D132" s="67"/>
      <c r="E132" s="3"/>
      <c r="F132" s="4"/>
      <c r="G132" s="5">
        <v>1</v>
      </c>
      <c r="H132" s="61">
        <v>1</v>
      </c>
      <c r="I132" s="7">
        <v>300000</v>
      </c>
      <c r="J132" s="7">
        <v>300000</v>
      </c>
      <c r="K132" s="7">
        <f>SUM(K133)</f>
        <v>940518.55</v>
      </c>
      <c r="L132" s="43">
        <f>K132/3/H132</f>
        <v>313506.18333333335</v>
      </c>
      <c r="M132" s="26"/>
      <c r="N132" s="50"/>
    </row>
    <row r="133" spans="1:14" x14ac:dyDescent="0.2">
      <c r="A133" s="8"/>
      <c r="B133" s="9"/>
      <c r="C133" s="10"/>
      <c r="D133" s="11"/>
      <c r="E133" s="66" t="s">
        <v>121</v>
      </c>
      <c r="F133" s="66"/>
      <c r="G133" s="8"/>
      <c r="H133" s="62">
        <v>1</v>
      </c>
      <c r="I133" s="8"/>
      <c r="J133" s="8"/>
      <c r="K133" s="13">
        <v>940518.55</v>
      </c>
      <c r="L133" s="44">
        <v>313506.18</v>
      </c>
      <c r="M133" s="27"/>
      <c r="N133" s="51"/>
    </row>
    <row r="134" spans="1:14" s="1" customFormat="1" outlineLevel="1" x14ac:dyDescent="0.2">
      <c r="A134" s="2">
        <v>31</v>
      </c>
      <c r="B134" s="67" t="s">
        <v>122</v>
      </c>
      <c r="C134" s="67"/>
      <c r="D134" s="67"/>
      <c r="E134" s="3"/>
      <c r="F134" s="4"/>
      <c r="G134" s="5">
        <v>1</v>
      </c>
      <c r="H134" s="61">
        <v>1</v>
      </c>
      <c r="I134" s="7">
        <v>130000</v>
      </c>
      <c r="J134" s="7">
        <v>130000</v>
      </c>
      <c r="K134" s="7">
        <f>SUM(K135)</f>
        <v>372705.32</v>
      </c>
      <c r="L134" s="43">
        <f>K134/3/H134</f>
        <v>124235.10666666667</v>
      </c>
      <c r="M134" s="26"/>
      <c r="N134" s="50"/>
    </row>
    <row r="135" spans="1:14" x14ac:dyDescent="0.2">
      <c r="A135" s="8"/>
      <c r="B135" s="9"/>
      <c r="C135" s="10"/>
      <c r="D135" s="11"/>
      <c r="E135" s="66" t="s">
        <v>123</v>
      </c>
      <c r="F135" s="66"/>
      <c r="G135" s="8"/>
      <c r="H135" s="62">
        <v>1</v>
      </c>
      <c r="I135" s="8"/>
      <c r="J135" s="8"/>
      <c r="K135" s="13">
        <v>372705.32</v>
      </c>
      <c r="L135" s="44">
        <v>124235.11</v>
      </c>
      <c r="M135" s="27"/>
      <c r="N135" s="51"/>
    </row>
    <row r="136" spans="1:14" s="1" customFormat="1" outlineLevel="1" x14ac:dyDescent="0.2">
      <c r="A136" s="2">
        <v>32</v>
      </c>
      <c r="B136" s="67" t="s">
        <v>124</v>
      </c>
      <c r="C136" s="67"/>
      <c r="D136" s="67"/>
      <c r="E136" s="3"/>
      <c r="F136" s="4"/>
      <c r="G136" s="5">
        <v>1</v>
      </c>
      <c r="H136" s="61">
        <v>1</v>
      </c>
      <c r="I136" s="7">
        <v>265000</v>
      </c>
      <c r="J136" s="7">
        <v>265000</v>
      </c>
      <c r="K136" s="7">
        <f>SUM(K137)</f>
        <v>795000</v>
      </c>
      <c r="L136" s="43">
        <f>K136/3/H136</f>
        <v>265000</v>
      </c>
      <c r="M136" s="26"/>
      <c r="N136" s="50"/>
    </row>
    <row r="137" spans="1:14" x14ac:dyDescent="0.2">
      <c r="A137" s="8"/>
      <c r="B137" s="9"/>
      <c r="C137" s="10"/>
      <c r="D137" s="11"/>
      <c r="E137" s="66" t="s">
        <v>125</v>
      </c>
      <c r="F137" s="66"/>
      <c r="G137" s="8"/>
      <c r="H137" s="62">
        <v>1</v>
      </c>
      <c r="I137" s="8"/>
      <c r="J137" s="8"/>
      <c r="K137" s="13">
        <v>795000</v>
      </c>
      <c r="L137" s="44">
        <v>265000</v>
      </c>
      <c r="M137" s="27"/>
      <c r="N137" s="51"/>
    </row>
    <row r="138" spans="1:14" s="1" customFormat="1" outlineLevel="1" x14ac:dyDescent="0.2">
      <c r="A138" s="2">
        <v>33</v>
      </c>
      <c r="B138" s="67" t="s">
        <v>126</v>
      </c>
      <c r="C138" s="67"/>
      <c r="D138" s="67"/>
      <c r="E138" s="3"/>
      <c r="F138" s="4"/>
      <c r="G138" s="5">
        <v>4</v>
      </c>
      <c r="H138" s="61">
        <v>3.9</v>
      </c>
      <c r="I138" s="7">
        <v>736000</v>
      </c>
      <c r="J138" s="7">
        <v>184000</v>
      </c>
      <c r="K138" s="7">
        <f>SUM(K139:K142)</f>
        <v>2389657.58</v>
      </c>
      <c r="L138" s="43">
        <f>K138/3/H138</f>
        <v>204244.23760683762</v>
      </c>
      <c r="M138" s="26"/>
      <c r="N138" s="50"/>
    </row>
    <row r="139" spans="1:14" x14ac:dyDescent="0.2">
      <c r="A139" s="8"/>
      <c r="B139" s="9"/>
      <c r="C139" s="10"/>
      <c r="D139" s="11"/>
      <c r="E139" s="66" t="s">
        <v>127</v>
      </c>
      <c r="F139" s="66"/>
      <c r="G139" s="8"/>
      <c r="H139" s="62">
        <v>1</v>
      </c>
      <c r="I139" s="8"/>
      <c r="J139" s="8"/>
      <c r="K139" s="13">
        <v>891637.47</v>
      </c>
      <c r="L139" s="44">
        <v>297212.49</v>
      </c>
      <c r="M139" s="27"/>
      <c r="N139" s="51"/>
    </row>
    <row r="140" spans="1:14" s="1" customFormat="1" outlineLevel="1" x14ac:dyDescent="0.2">
      <c r="A140" s="8"/>
      <c r="B140" s="9"/>
      <c r="C140" s="10"/>
      <c r="D140" s="11"/>
      <c r="E140" s="66" t="s">
        <v>128</v>
      </c>
      <c r="F140" s="66"/>
      <c r="G140" s="8"/>
      <c r="H140" s="62">
        <v>1</v>
      </c>
      <c r="I140" s="8"/>
      <c r="J140" s="8"/>
      <c r="K140" s="13">
        <v>630926.4</v>
      </c>
      <c r="L140" s="44">
        <v>210308.8</v>
      </c>
      <c r="M140" s="27"/>
      <c r="N140" s="51"/>
    </row>
    <row r="141" spans="1:14" x14ac:dyDescent="0.2">
      <c r="A141" s="8"/>
      <c r="B141" s="9"/>
      <c r="C141" s="10"/>
      <c r="D141" s="11"/>
      <c r="E141" s="66" t="s">
        <v>129</v>
      </c>
      <c r="F141" s="66"/>
      <c r="G141" s="8"/>
      <c r="H141" s="62">
        <v>0.9</v>
      </c>
      <c r="I141" s="8"/>
      <c r="J141" s="8"/>
      <c r="K141" s="13">
        <v>415800</v>
      </c>
      <c r="L141" s="44">
        <v>138600</v>
      </c>
      <c r="M141" s="27"/>
      <c r="N141" s="51"/>
    </row>
    <row r="142" spans="1:14" s="1" customFormat="1" outlineLevel="1" x14ac:dyDescent="0.2">
      <c r="A142" s="8"/>
      <c r="B142" s="9"/>
      <c r="C142" s="10"/>
      <c r="D142" s="11"/>
      <c r="E142" s="66" t="s">
        <v>130</v>
      </c>
      <c r="F142" s="66"/>
      <c r="G142" s="8"/>
      <c r="H142" s="62">
        <v>1</v>
      </c>
      <c r="I142" s="8"/>
      <c r="J142" s="8"/>
      <c r="K142" s="13">
        <v>451293.71</v>
      </c>
      <c r="L142" s="44">
        <v>150431.24</v>
      </c>
      <c r="M142" s="27"/>
      <c r="N142" s="51"/>
    </row>
    <row r="143" spans="1:14" s="1" customFormat="1" ht="24.75" customHeight="1" outlineLevel="1" x14ac:dyDescent="0.2">
      <c r="A143" s="2">
        <v>34</v>
      </c>
      <c r="B143" s="67" t="s">
        <v>131</v>
      </c>
      <c r="C143" s="67"/>
      <c r="D143" s="67"/>
      <c r="E143" s="3"/>
      <c r="F143" s="4"/>
      <c r="G143" s="5">
        <v>1</v>
      </c>
      <c r="H143" s="61">
        <v>1</v>
      </c>
      <c r="I143" s="7">
        <v>194000</v>
      </c>
      <c r="J143" s="7">
        <v>194000</v>
      </c>
      <c r="K143" s="7">
        <f>SUM(K144)</f>
        <v>555545.44999999995</v>
      </c>
      <c r="L143" s="43">
        <f>K143/3/H143</f>
        <v>185181.81666666665</v>
      </c>
      <c r="M143" s="26"/>
      <c r="N143" s="50"/>
    </row>
    <row r="144" spans="1:14" s="1" customFormat="1" outlineLevel="1" x14ac:dyDescent="0.2">
      <c r="A144" s="8"/>
      <c r="B144" s="9"/>
      <c r="C144" s="10"/>
      <c r="D144" s="11"/>
      <c r="E144" s="66" t="s">
        <v>132</v>
      </c>
      <c r="F144" s="66"/>
      <c r="G144" s="8"/>
      <c r="H144" s="62">
        <v>1</v>
      </c>
      <c r="I144" s="8"/>
      <c r="J144" s="8"/>
      <c r="K144" s="13">
        <v>555545.44999999995</v>
      </c>
      <c r="L144" s="44">
        <v>185181.82</v>
      </c>
      <c r="M144" s="27"/>
      <c r="N144" s="51"/>
    </row>
    <row r="145" spans="1:14" s="1" customFormat="1" outlineLevel="1" x14ac:dyDescent="0.2">
      <c r="A145" s="2">
        <v>35</v>
      </c>
      <c r="B145" s="67" t="s">
        <v>133</v>
      </c>
      <c r="C145" s="67"/>
      <c r="D145" s="67"/>
      <c r="E145" s="3"/>
      <c r="F145" s="4"/>
      <c r="G145" s="5">
        <v>4</v>
      </c>
      <c r="H145" s="61">
        <v>4</v>
      </c>
      <c r="I145" s="7">
        <v>476000</v>
      </c>
      <c r="J145" s="7">
        <v>119000</v>
      </c>
      <c r="K145" s="7">
        <f>SUM(K146:K149)</f>
        <v>1363179.28</v>
      </c>
      <c r="L145" s="43">
        <f>K145/3/H145</f>
        <v>113598.27333333333</v>
      </c>
      <c r="M145" s="26"/>
      <c r="N145" s="50"/>
    </row>
    <row r="146" spans="1:14" x14ac:dyDescent="0.2">
      <c r="A146" s="8"/>
      <c r="B146" s="9"/>
      <c r="C146" s="10"/>
      <c r="D146" s="11"/>
      <c r="E146" s="66" t="s">
        <v>134</v>
      </c>
      <c r="F146" s="66"/>
      <c r="G146" s="8"/>
      <c r="H146" s="62">
        <v>1</v>
      </c>
      <c r="I146" s="8"/>
      <c r="J146" s="8"/>
      <c r="K146" s="13">
        <v>317941.18</v>
      </c>
      <c r="L146" s="44">
        <v>105980.39</v>
      </c>
      <c r="M146" s="27"/>
      <c r="N146" s="51"/>
    </row>
    <row r="147" spans="1:14" s="1" customFormat="1" outlineLevel="1" x14ac:dyDescent="0.2">
      <c r="A147" s="8"/>
      <c r="B147" s="9"/>
      <c r="C147" s="10"/>
      <c r="D147" s="11"/>
      <c r="E147" s="66" t="s">
        <v>135</v>
      </c>
      <c r="F147" s="66"/>
      <c r="G147" s="8"/>
      <c r="H147" s="62">
        <v>1</v>
      </c>
      <c r="I147" s="8"/>
      <c r="J147" s="8"/>
      <c r="K147" s="13">
        <v>390000</v>
      </c>
      <c r="L147" s="44">
        <v>130000</v>
      </c>
      <c r="M147" s="27"/>
      <c r="N147" s="51"/>
    </row>
    <row r="148" spans="1:14" x14ac:dyDescent="0.2">
      <c r="A148" s="8"/>
      <c r="B148" s="9"/>
      <c r="C148" s="10"/>
      <c r="D148" s="11"/>
      <c r="E148" s="66" t="s">
        <v>136</v>
      </c>
      <c r="F148" s="66"/>
      <c r="G148" s="8"/>
      <c r="H148" s="62">
        <v>1</v>
      </c>
      <c r="I148" s="8"/>
      <c r="J148" s="8"/>
      <c r="K148" s="13">
        <v>333809.53000000003</v>
      </c>
      <c r="L148" s="44">
        <v>111269.84</v>
      </c>
      <c r="M148" s="27"/>
      <c r="N148" s="51"/>
    </row>
    <row r="149" spans="1:14" s="1" customFormat="1" outlineLevel="1" x14ac:dyDescent="0.2">
      <c r="A149" s="8"/>
      <c r="B149" s="9"/>
      <c r="C149" s="10"/>
      <c r="D149" s="11"/>
      <c r="E149" s="66" t="s">
        <v>137</v>
      </c>
      <c r="F149" s="66"/>
      <c r="G149" s="8"/>
      <c r="H149" s="62">
        <v>1</v>
      </c>
      <c r="I149" s="8"/>
      <c r="J149" s="8"/>
      <c r="K149" s="13">
        <v>321428.57</v>
      </c>
      <c r="L149" s="44">
        <v>107142.86</v>
      </c>
      <c r="M149" s="27"/>
      <c r="N149" s="51"/>
    </row>
    <row r="150" spans="1:14" s="1" customFormat="1" outlineLevel="1" x14ac:dyDescent="0.2">
      <c r="A150" s="2">
        <v>36</v>
      </c>
      <c r="B150" s="67" t="s">
        <v>138</v>
      </c>
      <c r="C150" s="67"/>
      <c r="D150" s="67"/>
      <c r="E150" s="3"/>
      <c r="F150" s="4"/>
      <c r="G150" s="5">
        <v>1</v>
      </c>
      <c r="H150" s="61">
        <v>1</v>
      </c>
      <c r="I150" s="7">
        <v>140000</v>
      </c>
      <c r="J150" s="7">
        <v>140000</v>
      </c>
      <c r="K150" s="7">
        <f>SUM(K151)</f>
        <v>420000</v>
      </c>
      <c r="L150" s="43">
        <f>K150/3/H150</f>
        <v>140000</v>
      </c>
      <c r="M150" s="26"/>
      <c r="N150" s="50"/>
    </row>
    <row r="151" spans="1:14" s="1" customFormat="1" outlineLevel="1" x14ac:dyDescent="0.2">
      <c r="A151" s="8"/>
      <c r="B151" s="9"/>
      <c r="C151" s="10"/>
      <c r="D151" s="11"/>
      <c r="E151" s="66" t="s">
        <v>139</v>
      </c>
      <c r="F151" s="66"/>
      <c r="G151" s="8"/>
      <c r="H151" s="62">
        <v>1</v>
      </c>
      <c r="I151" s="8"/>
      <c r="J151" s="8"/>
      <c r="K151" s="13">
        <v>420000</v>
      </c>
      <c r="L151" s="44">
        <v>140000</v>
      </c>
      <c r="M151" s="27"/>
      <c r="N151" s="51"/>
    </row>
    <row r="152" spans="1:14" s="1" customFormat="1" outlineLevel="1" x14ac:dyDescent="0.2">
      <c r="A152" s="2">
        <v>37</v>
      </c>
      <c r="B152" s="67" t="s">
        <v>140</v>
      </c>
      <c r="C152" s="67"/>
      <c r="D152" s="67"/>
      <c r="E152" s="3"/>
      <c r="F152" s="4"/>
      <c r="G152" s="5">
        <v>1</v>
      </c>
      <c r="H152" s="61">
        <v>1</v>
      </c>
      <c r="I152" s="7">
        <v>108000</v>
      </c>
      <c r="J152" s="7">
        <v>108000</v>
      </c>
      <c r="K152" s="7">
        <f>SUM(K153:K154)</f>
        <v>58310.149999999994</v>
      </c>
      <c r="L152" s="43">
        <f>K152/3/H152</f>
        <v>19436.716666666664</v>
      </c>
      <c r="M152" s="26"/>
      <c r="N152" s="50"/>
    </row>
    <row r="153" spans="1:14" x14ac:dyDescent="0.2">
      <c r="A153" s="8"/>
      <c r="B153" s="9"/>
      <c r="C153" s="10"/>
      <c r="D153" s="11"/>
      <c r="E153" s="66" t="s">
        <v>192</v>
      </c>
      <c r="F153" s="66"/>
      <c r="G153" s="8"/>
      <c r="H153" s="62"/>
      <c r="I153" s="8"/>
      <c r="J153" s="8"/>
      <c r="K153" s="17">
        <v>38764.699999999997</v>
      </c>
      <c r="L153" s="44" t="e">
        <f>K153/#REF!</f>
        <v>#REF!</v>
      </c>
      <c r="M153" s="27"/>
      <c r="N153" s="51"/>
    </row>
    <row r="154" spans="1:14" x14ac:dyDescent="0.2">
      <c r="A154" s="8"/>
      <c r="B154" s="9"/>
      <c r="C154" s="10"/>
      <c r="D154" s="11"/>
      <c r="E154" s="66" t="s">
        <v>141</v>
      </c>
      <c r="F154" s="66"/>
      <c r="G154" s="8"/>
      <c r="H154" s="62">
        <v>1</v>
      </c>
      <c r="I154" s="8"/>
      <c r="J154" s="8"/>
      <c r="K154" s="13">
        <v>19545.45</v>
      </c>
      <c r="L154" s="44">
        <v>6515.15</v>
      </c>
      <c r="M154" s="27"/>
      <c r="N154" s="51"/>
    </row>
    <row r="155" spans="1:14" s="1" customFormat="1" outlineLevel="1" x14ac:dyDescent="0.2">
      <c r="A155" s="2">
        <v>38</v>
      </c>
      <c r="B155" s="67" t="s">
        <v>142</v>
      </c>
      <c r="C155" s="67"/>
      <c r="D155" s="67"/>
      <c r="E155" s="3"/>
      <c r="F155" s="4"/>
      <c r="G155" s="5">
        <v>1</v>
      </c>
      <c r="H155" s="61">
        <v>1</v>
      </c>
      <c r="I155" s="7">
        <v>163000</v>
      </c>
      <c r="J155" s="7">
        <v>163000</v>
      </c>
      <c r="K155" s="7">
        <f>SUM(K156)</f>
        <v>503742.94</v>
      </c>
      <c r="L155" s="43">
        <f>K155/3/H155</f>
        <v>167914.31333333332</v>
      </c>
      <c r="M155" s="26"/>
      <c r="N155" s="50"/>
    </row>
    <row r="156" spans="1:14" x14ac:dyDescent="0.2">
      <c r="A156" s="8"/>
      <c r="B156" s="9"/>
      <c r="C156" s="10"/>
      <c r="D156" s="11"/>
      <c r="E156" s="66" t="s">
        <v>143</v>
      </c>
      <c r="F156" s="66"/>
      <c r="G156" s="8"/>
      <c r="H156" s="62">
        <v>1</v>
      </c>
      <c r="I156" s="8"/>
      <c r="J156" s="8"/>
      <c r="K156" s="13">
        <v>503742.94</v>
      </c>
      <c r="L156" s="44">
        <v>167914.31</v>
      </c>
      <c r="M156" s="27"/>
      <c r="N156" s="51"/>
    </row>
    <row r="157" spans="1:14" s="1" customFormat="1" outlineLevel="1" x14ac:dyDescent="0.2">
      <c r="A157" s="2">
        <v>39</v>
      </c>
      <c r="B157" s="67" t="s">
        <v>144</v>
      </c>
      <c r="C157" s="67"/>
      <c r="D157" s="67"/>
      <c r="E157" s="3"/>
      <c r="F157" s="4"/>
      <c r="G157" s="5">
        <v>5</v>
      </c>
      <c r="H157" s="61">
        <v>2</v>
      </c>
      <c r="I157" s="7">
        <v>347500</v>
      </c>
      <c r="J157" s="7">
        <v>69500</v>
      </c>
      <c r="K157" s="7">
        <f>SUM(K158:K160)</f>
        <v>302091.33</v>
      </c>
      <c r="L157" s="43">
        <f>K157/3/H157</f>
        <v>50348.555</v>
      </c>
      <c r="M157" s="26"/>
      <c r="N157" s="50"/>
    </row>
    <row r="158" spans="1:14" x14ac:dyDescent="0.2">
      <c r="A158" s="8"/>
      <c r="B158" s="9"/>
      <c r="C158" s="10"/>
      <c r="D158" s="11"/>
      <c r="E158" s="66" t="s">
        <v>145</v>
      </c>
      <c r="F158" s="66"/>
      <c r="G158" s="8"/>
      <c r="H158" s="62">
        <v>1</v>
      </c>
      <c r="I158" s="8"/>
      <c r="J158" s="8"/>
      <c r="K158" s="13">
        <v>171102.38</v>
      </c>
      <c r="L158" s="44">
        <v>57034.13</v>
      </c>
      <c r="M158" s="27"/>
      <c r="N158" s="51"/>
    </row>
    <row r="159" spans="1:14" s="1" customFormat="1" outlineLevel="1" x14ac:dyDescent="0.2">
      <c r="A159" s="8"/>
      <c r="B159" s="9"/>
      <c r="C159" s="10"/>
      <c r="D159" s="11"/>
      <c r="E159" s="66" t="s">
        <v>146</v>
      </c>
      <c r="F159" s="66"/>
      <c r="G159" s="8"/>
      <c r="H159" s="59"/>
      <c r="I159" s="8"/>
      <c r="J159" s="8"/>
      <c r="K159" s="13">
        <v>65058.41</v>
      </c>
      <c r="L159" s="41"/>
      <c r="M159" s="25"/>
      <c r="N159" s="49"/>
    </row>
    <row r="160" spans="1:14" x14ac:dyDescent="0.2">
      <c r="A160" s="8"/>
      <c r="B160" s="9"/>
      <c r="C160" s="10"/>
      <c r="D160" s="11"/>
      <c r="E160" s="66" t="s">
        <v>147</v>
      </c>
      <c r="F160" s="66"/>
      <c r="G160" s="8"/>
      <c r="H160" s="62">
        <v>1</v>
      </c>
      <c r="I160" s="8"/>
      <c r="J160" s="8"/>
      <c r="K160" s="13">
        <v>65930.539999999994</v>
      </c>
      <c r="L160" s="44">
        <v>21976.85</v>
      </c>
      <c r="M160" s="27"/>
      <c r="N160" s="51"/>
    </row>
    <row r="161" spans="1:14" s="1" customFormat="1" outlineLevel="1" x14ac:dyDescent="0.2">
      <c r="A161" s="2">
        <v>40</v>
      </c>
      <c r="B161" s="67" t="s">
        <v>148</v>
      </c>
      <c r="C161" s="67"/>
      <c r="D161" s="67"/>
      <c r="E161" s="3"/>
      <c r="F161" s="4"/>
      <c r="G161" s="5">
        <v>4</v>
      </c>
      <c r="H161" s="61">
        <v>2</v>
      </c>
      <c r="I161" s="7">
        <v>344000</v>
      </c>
      <c r="J161" s="7">
        <v>86000</v>
      </c>
      <c r="K161" s="7">
        <f>SUM(K162:K163)</f>
        <v>392094.83999999997</v>
      </c>
      <c r="L161" s="43">
        <f>K161/3/H161</f>
        <v>65349.139999999992</v>
      </c>
      <c r="M161" s="26"/>
      <c r="N161" s="50"/>
    </row>
    <row r="162" spans="1:14" s="1" customFormat="1" outlineLevel="1" x14ac:dyDescent="0.2">
      <c r="A162" s="8"/>
      <c r="B162" s="9"/>
      <c r="C162" s="10"/>
      <c r="D162" s="11"/>
      <c r="E162" s="66" t="s">
        <v>149</v>
      </c>
      <c r="F162" s="66"/>
      <c r="G162" s="8"/>
      <c r="H162" s="62">
        <v>1</v>
      </c>
      <c r="I162" s="8"/>
      <c r="J162" s="8"/>
      <c r="K162" s="13">
        <v>198021.56</v>
      </c>
      <c r="L162" s="44">
        <v>66007.19</v>
      </c>
      <c r="M162" s="27"/>
      <c r="N162" s="51"/>
    </row>
    <row r="163" spans="1:14" s="1" customFormat="1" outlineLevel="1" x14ac:dyDescent="0.2">
      <c r="A163" s="8"/>
      <c r="B163" s="9"/>
      <c r="C163" s="10"/>
      <c r="D163" s="11"/>
      <c r="E163" s="66" t="s">
        <v>150</v>
      </c>
      <c r="F163" s="66"/>
      <c r="G163" s="8"/>
      <c r="H163" s="62">
        <v>1</v>
      </c>
      <c r="I163" s="8"/>
      <c r="J163" s="8"/>
      <c r="K163" s="13">
        <v>194073.28</v>
      </c>
      <c r="L163" s="44">
        <v>64691.09</v>
      </c>
      <c r="M163" s="27"/>
      <c r="N163" s="51"/>
    </row>
    <row r="164" spans="1:14" x14ac:dyDescent="0.2">
      <c r="A164" s="2">
        <v>41</v>
      </c>
      <c r="B164" s="67" t="s">
        <v>151</v>
      </c>
      <c r="C164" s="67"/>
      <c r="D164" s="67"/>
      <c r="E164" s="3"/>
      <c r="F164" s="4"/>
      <c r="G164" s="5">
        <v>17</v>
      </c>
      <c r="H164" s="61">
        <v>14</v>
      </c>
      <c r="I164" s="7">
        <v>2771000</v>
      </c>
      <c r="J164" s="7">
        <v>163000</v>
      </c>
      <c r="K164" s="7">
        <f>SUM(K165:K179)</f>
        <v>5007855.47</v>
      </c>
      <c r="L164" s="43">
        <f>K164/3/H164</f>
        <v>119234.65404761904</v>
      </c>
      <c r="M164" s="26"/>
      <c r="N164" s="50"/>
    </row>
    <row r="165" spans="1:14" x14ac:dyDescent="0.2">
      <c r="A165" s="8"/>
      <c r="B165" s="9"/>
      <c r="C165" s="10"/>
      <c r="D165" s="11"/>
      <c r="E165" s="71" t="s">
        <v>231</v>
      </c>
      <c r="F165" s="71"/>
      <c r="G165" s="8"/>
      <c r="H165" s="62"/>
      <c r="I165" s="8"/>
      <c r="J165" s="8"/>
      <c r="K165" s="14">
        <v>330252.45</v>
      </c>
      <c r="L165" s="44" t="e">
        <f>K165/#REF!</f>
        <v>#REF!</v>
      </c>
      <c r="M165" s="27"/>
      <c r="N165" s="51"/>
    </row>
    <row r="166" spans="1:14" s="1" customFormat="1" outlineLevel="1" x14ac:dyDescent="0.2">
      <c r="A166" s="8"/>
      <c r="B166" s="9"/>
      <c r="C166" s="10"/>
      <c r="D166" s="11"/>
      <c r="E166" s="71" t="s">
        <v>152</v>
      </c>
      <c r="F166" s="71"/>
      <c r="G166" s="8"/>
      <c r="H166" s="62">
        <v>1</v>
      </c>
      <c r="I166" s="8"/>
      <c r="J166" s="18"/>
      <c r="K166" s="14">
        <v>406162.47</v>
      </c>
      <c r="L166" s="44" t="e">
        <f>K166/#REF!</f>
        <v>#REF!</v>
      </c>
      <c r="M166" s="27"/>
      <c r="N166" s="51"/>
    </row>
    <row r="167" spans="1:14" s="1" customFormat="1" outlineLevel="1" x14ac:dyDescent="0.2">
      <c r="A167" s="8"/>
      <c r="B167" s="9"/>
      <c r="C167" s="10"/>
      <c r="D167" s="11"/>
      <c r="E167" s="71" t="s">
        <v>153</v>
      </c>
      <c r="F167" s="71"/>
      <c r="G167" s="8"/>
      <c r="H167" s="62">
        <v>1</v>
      </c>
      <c r="I167" s="8"/>
      <c r="J167" s="14"/>
      <c r="K167" s="14">
        <v>88909.09</v>
      </c>
      <c r="L167" s="44" t="e">
        <f>K167/#REF!</f>
        <v>#REF!</v>
      </c>
      <c r="M167" s="27"/>
      <c r="N167" s="51"/>
    </row>
    <row r="168" spans="1:14" x14ac:dyDescent="0.2">
      <c r="A168" s="8"/>
      <c r="B168" s="9"/>
      <c r="C168" s="10"/>
      <c r="D168" s="11"/>
      <c r="E168" s="71" t="s">
        <v>154</v>
      </c>
      <c r="F168" s="71"/>
      <c r="G168" s="8"/>
      <c r="H168" s="62">
        <v>1</v>
      </c>
      <c r="I168" s="8"/>
      <c r="J168" s="14"/>
      <c r="K168" s="14">
        <v>520045.33</v>
      </c>
      <c r="L168" s="44">
        <v>173348.44</v>
      </c>
      <c r="M168" s="27"/>
      <c r="N168" s="51"/>
    </row>
    <row r="169" spans="1:14" s="1" customFormat="1" outlineLevel="1" x14ac:dyDescent="0.2">
      <c r="A169" s="8"/>
      <c r="B169" s="9"/>
      <c r="C169" s="10"/>
      <c r="D169" s="11"/>
      <c r="E169" s="71" t="s">
        <v>155</v>
      </c>
      <c r="F169" s="71"/>
      <c r="G169" s="8"/>
      <c r="H169" s="62">
        <v>1</v>
      </c>
      <c r="I169" s="8"/>
      <c r="J169" s="14"/>
      <c r="K169" s="14">
        <v>510383.63</v>
      </c>
      <c r="L169" s="44">
        <v>170127.88</v>
      </c>
      <c r="M169" s="27"/>
      <c r="N169" s="51"/>
    </row>
    <row r="170" spans="1:14" s="1" customFormat="1" outlineLevel="1" x14ac:dyDescent="0.2">
      <c r="A170" s="8"/>
      <c r="B170" s="9"/>
      <c r="C170" s="10"/>
      <c r="D170" s="11"/>
      <c r="E170" s="71" t="s">
        <v>156</v>
      </c>
      <c r="F170" s="71"/>
      <c r="G170" s="8"/>
      <c r="H170" s="62">
        <v>1</v>
      </c>
      <c r="I170" s="8"/>
      <c r="J170" s="14"/>
      <c r="K170" s="14">
        <v>463630.68</v>
      </c>
      <c r="L170" s="44">
        <v>154543.56</v>
      </c>
      <c r="M170" s="27"/>
      <c r="N170" s="51"/>
    </row>
    <row r="171" spans="1:14" s="1" customFormat="1" outlineLevel="1" x14ac:dyDescent="0.2">
      <c r="A171" s="8"/>
      <c r="B171" s="9"/>
      <c r="C171" s="10"/>
      <c r="D171" s="11"/>
      <c r="E171" s="71" t="s">
        <v>157</v>
      </c>
      <c r="F171" s="71"/>
      <c r="G171" s="8"/>
      <c r="H171" s="62">
        <v>1</v>
      </c>
      <c r="I171" s="8"/>
      <c r="J171" s="14"/>
      <c r="K171" s="14">
        <v>461712.42</v>
      </c>
      <c r="L171" s="44">
        <v>153904.14000000001</v>
      </c>
      <c r="M171" s="27"/>
      <c r="N171" s="51"/>
    </row>
    <row r="172" spans="1:14" s="1" customFormat="1" outlineLevel="1" x14ac:dyDescent="0.2">
      <c r="A172" s="8"/>
      <c r="B172" s="9"/>
      <c r="C172" s="10"/>
      <c r="D172" s="11"/>
      <c r="E172" s="71" t="s">
        <v>158</v>
      </c>
      <c r="F172" s="71"/>
      <c r="G172" s="8"/>
      <c r="H172" s="62">
        <v>1</v>
      </c>
      <c r="I172" s="8"/>
      <c r="J172" s="14"/>
      <c r="K172" s="14">
        <v>458913.89</v>
      </c>
      <c r="L172" s="44">
        <v>152971.29999999999</v>
      </c>
      <c r="M172" s="27"/>
      <c r="N172" s="51"/>
    </row>
    <row r="173" spans="1:14" s="1" customFormat="1" outlineLevel="1" x14ac:dyDescent="0.2">
      <c r="A173" s="8"/>
      <c r="B173" s="9"/>
      <c r="C173" s="10"/>
      <c r="D173" s="11"/>
      <c r="E173" s="71" t="s">
        <v>159</v>
      </c>
      <c r="F173" s="71"/>
      <c r="G173" s="8"/>
      <c r="H173" s="62">
        <v>1</v>
      </c>
      <c r="I173" s="8"/>
      <c r="J173" s="14"/>
      <c r="K173" s="14">
        <v>489000</v>
      </c>
      <c r="L173" s="44">
        <v>163000</v>
      </c>
      <c r="M173" s="27"/>
      <c r="N173" s="51"/>
    </row>
    <row r="174" spans="1:14" s="1" customFormat="1" outlineLevel="1" x14ac:dyDescent="0.2">
      <c r="A174" s="8"/>
      <c r="B174" s="9"/>
      <c r="C174" s="10"/>
      <c r="D174" s="11"/>
      <c r="E174" s="71" t="s">
        <v>160</v>
      </c>
      <c r="F174" s="71"/>
      <c r="G174" s="8"/>
      <c r="H174" s="62">
        <v>1</v>
      </c>
      <c r="I174" s="8"/>
      <c r="J174" s="14"/>
      <c r="K174" s="14">
        <v>202222.22</v>
      </c>
      <c r="L174" s="44">
        <v>67407.41</v>
      </c>
      <c r="M174" s="27"/>
      <c r="N174" s="51"/>
    </row>
    <row r="175" spans="1:14" s="1" customFormat="1" outlineLevel="1" x14ac:dyDescent="0.2">
      <c r="A175" s="8"/>
      <c r="B175" s="9"/>
      <c r="C175" s="10"/>
      <c r="D175" s="11"/>
      <c r="E175" s="71" t="s">
        <v>161</v>
      </c>
      <c r="F175" s="71"/>
      <c r="G175" s="8"/>
      <c r="H175" s="62">
        <v>1</v>
      </c>
      <c r="I175" s="8"/>
      <c r="J175" s="8"/>
      <c r="K175" s="14"/>
      <c r="L175" s="41"/>
      <c r="M175" s="25"/>
      <c r="N175" s="49"/>
    </row>
    <row r="176" spans="1:14" s="1" customFormat="1" outlineLevel="1" x14ac:dyDescent="0.2">
      <c r="A176" s="8"/>
      <c r="B176" s="9"/>
      <c r="C176" s="10"/>
      <c r="D176" s="11"/>
      <c r="E176" s="71" t="s">
        <v>162</v>
      </c>
      <c r="F176" s="71"/>
      <c r="G176" s="8"/>
      <c r="H176" s="62">
        <v>1</v>
      </c>
      <c r="I176" s="8"/>
      <c r="J176" s="8"/>
      <c r="K176" s="14"/>
      <c r="L176" s="41"/>
      <c r="M176" s="25"/>
      <c r="N176" s="49"/>
    </row>
    <row r="177" spans="1:14" s="1" customFormat="1" outlineLevel="1" x14ac:dyDescent="0.2">
      <c r="A177" s="8"/>
      <c r="B177" s="9"/>
      <c r="C177" s="10"/>
      <c r="D177" s="11"/>
      <c r="E177" s="71" t="s">
        <v>163</v>
      </c>
      <c r="F177" s="71"/>
      <c r="G177" s="8"/>
      <c r="H177" s="62">
        <v>1</v>
      </c>
      <c r="I177" s="8"/>
      <c r="J177" s="14"/>
      <c r="K177" s="14">
        <v>467067.73</v>
      </c>
      <c r="L177" s="44">
        <v>155689.24</v>
      </c>
      <c r="M177" s="27"/>
      <c r="N177" s="51"/>
    </row>
    <row r="178" spans="1:14" s="1" customFormat="1" outlineLevel="1" x14ac:dyDescent="0.2">
      <c r="A178" s="8"/>
      <c r="B178" s="9"/>
      <c r="C178" s="10"/>
      <c r="D178" s="11"/>
      <c r="E178" s="71" t="s">
        <v>164</v>
      </c>
      <c r="F178" s="71"/>
      <c r="G178" s="8"/>
      <c r="H178" s="62">
        <v>1</v>
      </c>
      <c r="I178" s="8"/>
      <c r="J178" s="14"/>
      <c r="K178" s="14">
        <v>429000</v>
      </c>
      <c r="L178" s="44">
        <v>143000</v>
      </c>
      <c r="M178" s="27"/>
      <c r="N178" s="51"/>
    </row>
    <row r="179" spans="1:14" s="1" customFormat="1" outlineLevel="1" x14ac:dyDescent="0.2">
      <c r="A179" s="8"/>
      <c r="B179" s="9"/>
      <c r="C179" s="10"/>
      <c r="D179" s="11"/>
      <c r="E179" s="71" t="s">
        <v>165</v>
      </c>
      <c r="F179" s="71"/>
      <c r="G179" s="8"/>
      <c r="H179" s="62">
        <v>1</v>
      </c>
      <c r="I179" s="8"/>
      <c r="J179" s="14"/>
      <c r="K179" s="14">
        <v>180555.56</v>
      </c>
      <c r="L179" s="44" t="e">
        <f>K179/#REF!</f>
        <v>#REF!</v>
      </c>
      <c r="M179" s="27"/>
      <c r="N179" s="51"/>
    </row>
    <row r="180" spans="1:14" s="1" customFormat="1" outlineLevel="1" x14ac:dyDescent="0.2">
      <c r="A180" s="2">
        <v>42</v>
      </c>
      <c r="B180" s="67" t="s">
        <v>166</v>
      </c>
      <c r="C180" s="67"/>
      <c r="D180" s="67"/>
      <c r="E180" s="3"/>
      <c r="F180" s="4"/>
      <c r="G180" s="5">
        <v>4</v>
      </c>
      <c r="H180" s="61">
        <v>1</v>
      </c>
      <c r="I180" s="7">
        <v>500000</v>
      </c>
      <c r="J180" s="7">
        <v>125000</v>
      </c>
      <c r="K180" s="7">
        <f>SUM(K181:K182)</f>
        <v>265000</v>
      </c>
      <c r="L180" s="43">
        <f>K180/3/H180</f>
        <v>88333.333333333328</v>
      </c>
      <c r="M180" s="26"/>
      <c r="N180" s="50"/>
    </row>
    <row r="181" spans="1:14" s="1" customFormat="1" outlineLevel="1" x14ac:dyDescent="0.2">
      <c r="A181" s="8"/>
      <c r="B181" s="9"/>
      <c r="C181" s="10"/>
      <c r="D181" s="11"/>
      <c r="E181" s="66" t="s">
        <v>167</v>
      </c>
      <c r="F181" s="66"/>
      <c r="G181" s="8"/>
      <c r="H181" s="62">
        <v>0.5</v>
      </c>
      <c r="I181" s="8"/>
      <c r="J181" s="8"/>
      <c r="K181" s="13">
        <v>165000</v>
      </c>
      <c r="L181" s="44">
        <v>55000</v>
      </c>
      <c r="M181" s="27"/>
      <c r="N181" s="51"/>
    </row>
    <row r="182" spans="1:14" s="1" customFormat="1" outlineLevel="1" x14ac:dyDescent="0.2">
      <c r="A182" s="8"/>
      <c r="B182" s="9"/>
      <c r="C182" s="10"/>
      <c r="D182" s="11"/>
      <c r="E182" s="66" t="s">
        <v>168</v>
      </c>
      <c r="F182" s="66"/>
      <c r="G182" s="8"/>
      <c r="H182" s="62">
        <v>0.5</v>
      </c>
      <c r="I182" s="8"/>
      <c r="J182" s="8"/>
      <c r="K182" s="13">
        <v>100000</v>
      </c>
      <c r="L182" s="44">
        <v>33333.33</v>
      </c>
      <c r="M182" s="27"/>
      <c r="N182" s="51"/>
    </row>
    <row r="183" spans="1:14" x14ac:dyDescent="0.2">
      <c r="A183" s="2">
        <v>43</v>
      </c>
      <c r="B183" s="67" t="s">
        <v>169</v>
      </c>
      <c r="C183" s="67"/>
      <c r="D183" s="67"/>
      <c r="E183" s="3"/>
      <c r="F183" s="4"/>
      <c r="G183" s="5">
        <v>4</v>
      </c>
      <c r="H183" s="61">
        <v>3</v>
      </c>
      <c r="I183" s="7">
        <v>421000</v>
      </c>
      <c r="J183" s="7">
        <v>105250</v>
      </c>
      <c r="K183" s="7">
        <f>SUM(K184:K186)</f>
        <v>1091150.6000000001</v>
      </c>
      <c r="L183" s="43">
        <f>K183/3/H183</f>
        <v>121238.95555555557</v>
      </c>
      <c r="M183" s="26"/>
      <c r="N183" s="50"/>
    </row>
    <row r="184" spans="1:14" s="1" customFormat="1" outlineLevel="1" x14ac:dyDescent="0.2">
      <c r="A184" s="8"/>
      <c r="B184" s="9"/>
      <c r="C184" s="10"/>
      <c r="D184" s="11"/>
      <c r="E184" s="66" t="s">
        <v>170</v>
      </c>
      <c r="F184" s="66"/>
      <c r="G184" s="8"/>
      <c r="H184" s="62">
        <v>1</v>
      </c>
      <c r="I184" s="8"/>
      <c r="J184" s="8"/>
      <c r="K184" s="13">
        <v>337201.23</v>
      </c>
      <c r="L184" s="44">
        <v>112400.41</v>
      </c>
      <c r="M184" s="27"/>
      <c r="N184" s="51"/>
    </row>
    <row r="185" spans="1:14" s="1" customFormat="1" outlineLevel="1" x14ac:dyDescent="0.2">
      <c r="A185" s="8"/>
      <c r="B185" s="9"/>
      <c r="C185" s="10"/>
      <c r="D185" s="11"/>
      <c r="E185" s="66" t="s">
        <v>171</v>
      </c>
      <c r="F185" s="66"/>
      <c r="G185" s="8"/>
      <c r="H185" s="62">
        <v>1</v>
      </c>
      <c r="I185" s="8"/>
      <c r="J185" s="8"/>
      <c r="K185" s="13">
        <v>387000</v>
      </c>
      <c r="L185" s="44">
        <v>129000</v>
      </c>
      <c r="M185" s="27"/>
      <c r="N185" s="51"/>
    </row>
    <row r="186" spans="1:14" x14ac:dyDescent="0.2">
      <c r="A186" s="8"/>
      <c r="B186" s="9"/>
      <c r="C186" s="10"/>
      <c r="D186" s="11"/>
      <c r="E186" s="66" t="s">
        <v>172</v>
      </c>
      <c r="F186" s="66"/>
      <c r="G186" s="8"/>
      <c r="H186" s="62">
        <v>1</v>
      </c>
      <c r="I186" s="8"/>
      <c r="J186" s="8"/>
      <c r="K186" s="13">
        <v>366949.37</v>
      </c>
      <c r="L186" s="44">
        <v>122316.46</v>
      </c>
      <c r="M186" s="27"/>
      <c r="N186" s="51"/>
    </row>
    <row r="187" spans="1:14" s="1" customFormat="1" ht="24" customHeight="1" outlineLevel="1" x14ac:dyDescent="0.2">
      <c r="A187" s="2">
        <v>44</v>
      </c>
      <c r="B187" s="67" t="s">
        <v>173</v>
      </c>
      <c r="C187" s="67"/>
      <c r="D187" s="67"/>
      <c r="E187" s="3"/>
      <c r="F187" s="4"/>
      <c r="G187" s="5">
        <v>1</v>
      </c>
      <c r="H187" s="61">
        <v>1</v>
      </c>
      <c r="I187" s="7">
        <v>97000</v>
      </c>
      <c r="J187" s="7">
        <v>97000</v>
      </c>
      <c r="K187" s="7">
        <f>SUM(K188)</f>
        <v>286590.90999999997</v>
      </c>
      <c r="L187" s="43">
        <f>K187/3/H187</f>
        <v>95530.30333333333</v>
      </c>
      <c r="M187" s="26"/>
      <c r="N187" s="50"/>
    </row>
    <row r="188" spans="1:14" s="1" customFormat="1" outlineLevel="1" x14ac:dyDescent="0.2">
      <c r="A188" s="8"/>
      <c r="B188" s="9"/>
      <c r="C188" s="10"/>
      <c r="D188" s="11"/>
      <c r="E188" s="66" t="s">
        <v>174</v>
      </c>
      <c r="F188" s="66"/>
      <c r="G188" s="8"/>
      <c r="H188" s="62">
        <v>1</v>
      </c>
      <c r="I188" s="8"/>
      <c r="J188" s="8"/>
      <c r="K188" s="13">
        <v>286590.90999999997</v>
      </c>
      <c r="L188" s="44">
        <v>95530.3</v>
      </c>
      <c r="M188" s="27"/>
      <c r="N188" s="51"/>
    </row>
    <row r="189" spans="1:14" s="1" customFormat="1" outlineLevel="1" x14ac:dyDescent="0.2">
      <c r="A189" s="2">
        <v>45</v>
      </c>
      <c r="B189" s="67" t="s">
        <v>175</v>
      </c>
      <c r="C189" s="67"/>
      <c r="D189" s="67"/>
      <c r="E189" s="3"/>
      <c r="F189" s="4"/>
      <c r="G189" s="5">
        <v>1</v>
      </c>
      <c r="H189" s="58"/>
      <c r="I189" s="7">
        <v>97000</v>
      </c>
      <c r="J189" s="7">
        <v>97000</v>
      </c>
      <c r="K189" s="7">
        <f>SUM(K190)</f>
        <v>182245.24</v>
      </c>
      <c r="L189" s="40"/>
      <c r="M189" s="24"/>
      <c r="N189" s="48"/>
    </row>
    <row r="190" spans="1:14" x14ac:dyDescent="0.2">
      <c r="A190" s="8"/>
      <c r="B190" s="9"/>
      <c r="C190" s="10"/>
      <c r="D190" s="11"/>
      <c r="E190" s="66" t="s">
        <v>176</v>
      </c>
      <c r="F190" s="66"/>
      <c r="G190" s="8"/>
      <c r="H190" s="59"/>
      <c r="I190" s="8"/>
      <c r="J190" s="8"/>
      <c r="K190" s="13">
        <v>182245.24</v>
      </c>
      <c r="L190" s="41"/>
      <c r="M190" s="25"/>
      <c r="N190" s="49"/>
    </row>
    <row r="191" spans="1:14" s="1" customFormat="1" outlineLevel="1" x14ac:dyDescent="0.2">
      <c r="A191" s="2">
        <v>46</v>
      </c>
      <c r="B191" s="67" t="s">
        <v>177</v>
      </c>
      <c r="C191" s="67"/>
      <c r="D191" s="67"/>
      <c r="E191" s="3"/>
      <c r="F191" s="4"/>
      <c r="G191" s="5">
        <v>10</v>
      </c>
      <c r="H191" s="61">
        <v>9</v>
      </c>
      <c r="I191" s="7">
        <v>920000</v>
      </c>
      <c r="J191" s="7">
        <v>92000</v>
      </c>
      <c r="K191" s="7">
        <f>SUM(K192:K200)</f>
        <v>2255545.9</v>
      </c>
      <c r="L191" s="43">
        <f>K191/3/H191</f>
        <v>83538.737037037034</v>
      </c>
      <c r="M191" s="26"/>
      <c r="N191" s="50"/>
    </row>
    <row r="192" spans="1:14" x14ac:dyDescent="0.2">
      <c r="A192" s="8"/>
      <c r="B192" s="9"/>
      <c r="C192" s="10"/>
      <c r="D192" s="11"/>
      <c r="E192" s="66" t="s">
        <v>178</v>
      </c>
      <c r="F192" s="66"/>
      <c r="G192" s="8"/>
      <c r="H192" s="62">
        <v>1</v>
      </c>
      <c r="I192" s="8"/>
      <c r="J192" s="8"/>
      <c r="K192" s="13">
        <v>260269.54</v>
      </c>
      <c r="L192" s="44">
        <v>86756.51</v>
      </c>
      <c r="M192" s="27"/>
      <c r="N192" s="51"/>
    </row>
    <row r="193" spans="1:14" s="1" customFormat="1" outlineLevel="1" x14ac:dyDescent="0.2">
      <c r="A193" s="8"/>
      <c r="B193" s="9"/>
      <c r="C193" s="10"/>
      <c r="D193" s="11"/>
      <c r="E193" s="66" t="s">
        <v>179</v>
      </c>
      <c r="F193" s="66"/>
      <c r="G193" s="8"/>
      <c r="H193" s="62">
        <v>1</v>
      </c>
      <c r="I193" s="8"/>
      <c r="J193" s="8"/>
      <c r="K193" s="13">
        <v>237276.99</v>
      </c>
      <c r="L193" s="44">
        <v>79092.33</v>
      </c>
      <c r="M193" s="27"/>
      <c r="N193" s="51"/>
    </row>
    <row r="194" spans="1:14" x14ac:dyDescent="0.2">
      <c r="A194" s="8"/>
      <c r="B194" s="9"/>
      <c r="C194" s="10"/>
      <c r="D194" s="11"/>
      <c r="E194" s="66" t="s">
        <v>180</v>
      </c>
      <c r="F194" s="66"/>
      <c r="G194" s="8"/>
      <c r="H194" s="62">
        <v>1</v>
      </c>
      <c r="I194" s="8"/>
      <c r="J194" s="8"/>
      <c r="K194" s="13">
        <v>257033.33</v>
      </c>
      <c r="L194" s="44">
        <v>85677.78</v>
      </c>
      <c r="M194" s="27"/>
      <c r="N194" s="51"/>
    </row>
    <row r="195" spans="1:14" s="1" customFormat="1" outlineLevel="1" x14ac:dyDescent="0.2">
      <c r="A195" s="8"/>
      <c r="B195" s="9"/>
      <c r="C195" s="10"/>
      <c r="D195" s="11"/>
      <c r="E195" s="66" t="s">
        <v>181</v>
      </c>
      <c r="F195" s="66"/>
      <c r="G195" s="8"/>
      <c r="H195" s="62">
        <v>1</v>
      </c>
      <c r="I195" s="8"/>
      <c r="J195" s="8"/>
      <c r="K195" s="13">
        <v>247500</v>
      </c>
      <c r="L195" s="44">
        <v>82500</v>
      </c>
      <c r="M195" s="27"/>
      <c r="N195" s="51"/>
    </row>
    <row r="196" spans="1:14" s="1" customFormat="1" outlineLevel="1" x14ac:dyDescent="0.2">
      <c r="A196" s="8"/>
      <c r="B196" s="9"/>
      <c r="C196" s="10"/>
      <c r="D196" s="11"/>
      <c r="E196" s="66" t="s">
        <v>182</v>
      </c>
      <c r="F196" s="66"/>
      <c r="G196" s="8"/>
      <c r="H196" s="62">
        <v>1</v>
      </c>
      <c r="I196" s="8"/>
      <c r="J196" s="8"/>
      <c r="K196" s="13">
        <v>257033.33</v>
      </c>
      <c r="L196" s="44">
        <v>85677.78</v>
      </c>
      <c r="M196" s="27"/>
      <c r="N196" s="51"/>
    </row>
    <row r="197" spans="1:14" s="1" customFormat="1" outlineLevel="1" x14ac:dyDescent="0.2">
      <c r="A197" s="8"/>
      <c r="B197" s="9"/>
      <c r="C197" s="10"/>
      <c r="D197" s="11"/>
      <c r="E197" s="66" t="s">
        <v>183</v>
      </c>
      <c r="F197" s="66"/>
      <c r="G197" s="8"/>
      <c r="H197" s="62">
        <v>1</v>
      </c>
      <c r="I197" s="8"/>
      <c r="J197" s="8"/>
      <c r="K197" s="13">
        <v>247500</v>
      </c>
      <c r="L197" s="44">
        <v>82500</v>
      </c>
      <c r="M197" s="27"/>
      <c r="N197" s="51"/>
    </row>
    <row r="198" spans="1:14" s="1" customFormat="1" outlineLevel="1" x14ac:dyDescent="0.2">
      <c r="A198" s="8"/>
      <c r="B198" s="9"/>
      <c r="C198" s="10"/>
      <c r="D198" s="11"/>
      <c r="E198" s="66" t="s">
        <v>184</v>
      </c>
      <c r="F198" s="66"/>
      <c r="G198" s="8"/>
      <c r="H198" s="62">
        <v>1</v>
      </c>
      <c r="I198" s="8"/>
      <c r="J198" s="8"/>
      <c r="K198" s="13">
        <v>241633.33</v>
      </c>
      <c r="L198" s="44">
        <v>80544.44</v>
      </c>
      <c r="M198" s="27"/>
      <c r="N198" s="51"/>
    </row>
    <row r="199" spans="1:14" s="1" customFormat="1" outlineLevel="1" x14ac:dyDescent="0.2">
      <c r="A199" s="8"/>
      <c r="B199" s="9"/>
      <c r="C199" s="10"/>
      <c r="D199" s="11"/>
      <c r="E199" s="66" t="s">
        <v>185</v>
      </c>
      <c r="F199" s="66"/>
      <c r="G199" s="8"/>
      <c r="H199" s="62">
        <v>1</v>
      </c>
      <c r="I199" s="8"/>
      <c r="J199" s="8"/>
      <c r="K199" s="13">
        <v>262500</v>
      </c>
      <c r="L199" s="44">
        <v>87500</v>
      </c>
      <c r="M199" s="27"/>
      <c r="N199" s="51"/>
    </row>
    <row r="200" spans="1:14" s="1" customFormat="1" outlineLevel="1" x14ac:dyDescent="0.2">
      <c r="A200" s="8"/>
      <c r="B200" s="9"/>
      <c r="C200" s="10"/>
      <c r="D200" s="11"/>
      <c r="E200" s="66" t="s">
        <v>186</v>
      </c>
      <c r="F200" s="66"/>
      <c r="G200" s="8"/>
      <c r="H200" s="62">
        <v>1</v>
      </c>
      <c r="I200" s="8"/>
      <c r="J200" s="8"/>
      <c r="K200" s="13">
        <v>244799.38</v>
      </c>
      <c r="L200" s="44">
        <v>81599.789999999994</v>
      </c>
      <c r="M200" s="27"/>
      <c r="N200" s="51"/>
    </row>
    <row r="201" spans="1:14" s="1" customFormat="1" outlineLevel="1" x14ac:dyDescent="0.2">
      <c r="A201" s="2">
        <v>47</v>
      </c>
      <c r="B201" s="67" t="s">
        <v>187</v>
      </c>
      <c r="C201" s="67"/>
      <c r="D201" s="67"/>
      <c r="E201" s="3"/>
      <c r="F201" s="4"/>
      <c r="G201" s="5">
        <v>1</v>
      </c>
      <c r="H201" s="60"/>
      <c r="I201" s="7">
        <v>48500</v>
      </c>
      <c r="J201" s="7">
        <v>48500</v>
      </c>
      <c r="K201" s="6"/>
      <c r="L201" s="42"/>
      <c r="M201" s="23"/>
      <c r="N201" s="47"/>
    </row>
    <row r="202" spans="1:14" s="1" customFormat="1" outlineLevel="1" x14ac:dyDescent="0.2">
      <c r="A202" s="2">
        <v>48</v>
      </c>
      <c r="B202" s="67" t="s">
        <v>188</v>
      </c>
      <c r="C202" s="67"/>
      <c r="D202" s="67"/>
      <c r="E202" s="3"/>
      <c r="F202" s="4"/>
      <c r="G202" s="5">
        <v>1</v>
      </c>
      <c r="H202" s="60"/>
      <c r="I202" s="7">
        <v>86000</v>
      </c>
      <c r="J202" s="7">
        <v>86000</v>
      </c>
      <c r="K202" s="6"/>
      <c r="L202" s="42"/>
      <c r="M202" s="23"/>
      <c r="N202" s="47"/>
    </row>
    <row r="203" spans="1:14" s="1" customFormat="1" outlineLevel="1" x14ac:dyDescent="0.2">
      <c r="A203" s="2">
        <v>49</v>
      </c>
      <c r="B203" s="67" t="s">
        <v>189</v>
      </c>
      <c r="C203" s="67"/>
      <c r="D203" s="67"/>
      <c r="E203" s="3"/>
      <c r="F203" s="4"/>
      <c r="G203" s="5">
        <v>6</v>
      </c>
      <c r="H203" s="61">
        <v>6</v>
      </c>
      <c r="I203" s="7">
        <v>972000</v>
      </c>
      <c r="J203" s="7">
        <v>162000</v>
      </c>
      <c r="K203" s="7">
        <f>SUM(K204:K210)</f>
        <v>3367472.3899999997</v>
      </c>
      <c r="L203" s="43">
        <f>K203/3/H203</f>
        <v>187081.79944444445</v>
      </c>
      <c r="M203" s="26"/>
      <c r="N203" s="50"/>
    </row>
    <row r="204" spans="1:14" x14ac:dyDescent="0.2">
      <c r="A204" s="8"/>
      <c r="B204" s="9"/>
      <c r="C204" s="10"/>
      <c r="D204" s="11"/>
      <c r="E204" s="66" t="s">
        <v>190</v>
      </c>
      <c r="F204" s="66"/>
      <c r="G204" s="8"/>
      <c r="H204" s="62">
        <v>1</v>
      </c>
      <c r="I204" s="8"/>
      <c r="J204" s="8"/>
      <c r="K204" s="13">
        <v>486000</v>
      </c>
      <c r="L204" s="44">
        <v>162000</v>
      </c>
      <c r="M204" s="27"/>
      <c r="N204" s="51"/>
    </row>
    <row r="205" spans="1:14" x14ac:dyDescent="0.2">
      <c r="A205" s="8"/>
      <c r="B205" s="9"/>
      <c r="C205" s="10"/>
      <c r="D205" s="11"/>
      <c r="E205" s="66" t="s">
        <v>191</v>
      </c>
      <c r="F205" s="66"/>
      <c r="G205" s="8"/>
      <c r="H205" s="62">
        <v>1</v>
      </c>
      <c r="I205" s="8"/>
      <c r="J205" s="8"/>
      <c r="K205" s="13">
        <v>505058.82</v>
      </c>
      <c r="L205" s="44">
        <v>168352.94</v>
      </c>
      <c r="M205" s="27"/>
      <c r="N205" s="51"/>
    </row>
    <row r="206" spans="1:14" x14ac:dyDescent="0.2">
      <c r="A206" s="8"/>
      <c r="B206" s="9"/>
      <c r="C206" s="10"/>
      <c r="D206" s="11"/>
      <c r="E206" s="66" t="s">
        <v>192</v>
      </c>
      <c r="F206" s="66"/>
      <c r="G206" s="8"/>
      <c r="H206" s="62">
        <v>1</v>
      </c>
      <c r="I206" s="8"/>
      <c r="J206" s="8"/>
      <c r="K206" s="13">
        <v>438352.94</v>
      </c>
      <c r="L206" s="44" t="e">
        <f>K206/#REF!</f>
        <v>#REF!</v>
      </c>
      <c r="M206" s="27"/>
      <c r="N206" s="51"/>
    </row>
    <row r="207" spans="1:14" s="1" customFormat="1" outlineLevel="1" x14ac:dyDescent="0.2">
      <c r="A207" s="8"/>
      <c r="B207" s="9"/>
      <c r="C207" s="10"/>
      <c r="D207" s="11"/>
      <c r="E207" s="66" t="s">
        <v>193</v>
      </c>
      <c r="F207" s="66"/>
      <c r="G207" s="8"/>
      <c r="H207" s="59"/>
      <c r="I207" s="8"/>
      <c r="J207" s="8"/>
      <c r="K207" s="13">
        <v>758579.36</v>
      </c>
      <c r="L207" s="41"/>
      <c r="M207" s="25"/>
      <c r="N207" s="49"/>
    </row>
    <row r="208" spans="1:14" s="1" customFormat="1" outlineLevel="1" x14ac:dyDescent="0.2">
      <c r="A208" s="8"/>
      <c r="B208" s="9"/>
      <c r="C208" s="10"/>
      <c r="D208" s="11"/>
      <c r="E208" s="66" t="s">
        <v>193</v>
      </c>
      <c r="F208" s="66"/>
      <c r="G208" s="8"/>
      <c r="H208" s="62">
        <v>1</v>
      </c>
      <c r="I208" s="8"/>
      <c r="J208" s="15"/>
      <c r="K208" s="13">
        <v>169363.63</v>
      </c>
      <c r="L208" s="44">
        <v>56454.54</v>
      </c>
      <c r="M208" s="27"/>
      <c r="N208" s="51"/>
    </row>
    <row r="209" spans="1:14" s="1" customFormat="1" outlineLevel="1" x14ac:dyDescent="0.2">
      <c r="A209" s="8"/>
      <c r="B209" s="9"/>
      <c r="C209" s="10"/>
      <c r="D209" s="11"/>
      <c r="E209" s="66" t="s">
        <v>194</v>
      </c>
      <c r="F209" s="66"/>
      <c r="G209" s="8"/>
      <c r="H209" s="62">
        <v>1</v>
      </c>
      <c r="I209" s="8"/>
      <c r="J209" s="8"/>
      <c r="K209" s="13">
        <v>505058.82</v>
      </c>
      <c r="L209" s="44">
        <v>168352.94</v>
      </c>
      <c r="M209" s="27"/>
      <c r="N209" s="51"/>
    </row>
    <row r="210" spans="1:14" s="1" customFormat="1" outlineLevel="1" x14ac:dyDescent="0.2">
      <c r="A210" s="8"/>
      <c r="B210" s="9"/>
      <c r="C210" s="10"/>
      <c r="D210" s="11"/>
      <c r="E210" s="66" t="s">
        <v>195</v>
      </c>
      <c r="F210" s="66"/>
      <c r="G210" s="8"/>
      <c r="H210" s="62">
        <v>1</v>
      </c>
      <c r="I210" s="8"/>
      <c r="J210" s="8"/>
      <c r="K210" s="13">
        <v>505058.82</v>
      </c>
      <c r="L210" s="44">
        <v>168352.94</v>
      </c>
      <c r="M210" s="27"/>
      <c r="N210" s="51"/>
    </row>
    <row r="211" spans="1:14" s="1" customFormat="1" outlineLevel="1" x14ac:dyDescent="0.2">
      <c r="A211" s="2">
        <v>50</v>
      </c>
      <c r="B211" s="67" t="s">
        <v>196</v>
      </c>
      <c r="C211" s="67"/>
      <c r="D211" s="67"/>
      <c r="E211" s="3"/>
      <c r="F211" s="4"/>
      <c r="G211" s="5">
        <v>2</v>
      </c>
      <c r="H211" s="60"/>
      <c r="I211" s="7">
        <v>140000</v>
      </c>
      <c r="J211" s="7">
        <v>70000</v>
      </c>
      <c r="K211" s="6"/>
      <c r="L211" s="42"/>
      <c r="M211" s="23"/>
      <c r="N211" s="47"/>
    </row>
    <row r="212" spans="1:14" s="1" customFormat="1" outlineLevel="1" x14ac:dyDescent="0.2">
      <c r="A212" s="2">
        <v>51</v>
      </c>
      <c r="B212" s="67" t="s">
        <v>197</v>
      </c>
      <c r="C212" s="67"/>
      <c r="D212" s="67"/>
      <c r="E212" s="3"/>
      <c r="F212" s="4"/>
      <c r="G212" s="5">
        <v>1</v>
      </c>
      <c r="H212" s="58"/>
      <c r="I212" s="7">
        <v>425000</v>
      </c>
      <c r="J212" s="7">
        <v>425000</v>
      </c>
      <c r="K212" s="7">
        <f>SUM(K213)</f>
        <v>1477942.12</v>
      </c>
      <c r="L212" s="40"/>
      <c r="M212" s="24"/>
      <c r="N212" s="48"/>
    </row>
    <row r="213" spans="1:14" s="1" customFormat="1" outlineLevel="1" x14ac:dyDescent="0.2">
      <c r="A213" s="8"/>
      <c r="B213" s="9"/>
      <c r="C213" s="10"/>
      <c r="D213" s="11"/>
      <c r="E213" s="66" t="s">
        <v>198</v>
      </c>
      <c r="F213" s="66"/>
      <c r="G213" s="8"/>
      <c r="H213" s="59"/>
      <c r="I213" s="8"/>
      <c r="J213" s="8"/>
      <c r="K213" s="13">
        <v>1477942.12</v>
      </c>
      <c r="L213" s="41"/>
      <c r="M213" s="25"/>
      <c r="N213" s="49"/>
    </row>
    <row r="214" spans="1:14" x14ac:dyDescent="0.2">
      <c r="A214" s="2">
        <v>52</v>
      </c>
      <c r="B214" s="67" t="s">
        <v>199</v>
      </c>
      <c r="C214" s="67"/>
      <c r="D214" s="67"/>
      <c r="E214" s="3"/>
      <c r="F214" s="4"/>
      <c r="G214" s="5">
        <v>4</v>
      </c>
      <c r="H214" s="61">
        <v>4</v>
      </c>
      <c r="I214" s="7">
        <v>278000</v>
      </c>
      <c r="J214" s="7">
        <v>69500</v>
      </c>
      <c r="K214" s="7">
        <f>SUM(K215:K218)</f>
        <v>622225.81999999995</v>
      </c>
      <c r="L214" s="43">
        <f>K214/3/H214</f>
        <v>51852.151666666665</v>
      </c>
      <c r="M214" s="26"/>
      <c r="N214" s="50"/>
    </row>
    <row r="215" spans="1:14" x14ac:dyDescent="0.2">
      <c r="A215" s="8"/>
      <c r="B215" s="9"/>
      <c r="C215" s="10"/>
      <c r="D215" s="11"/>
      <c r="E215" s="66" t="s">
        <v>200</v>
      </c>
      <c r="F215" s="66"/>
      <c r="G215" s="8"/>
      <c r="H215" s="62">
        <v>1</v>
      </c>
      <c r="I215" s="8"/>
      <c r="J215" s="8"/>
      <c r="K215" s="13">
        <v>231997.62</v>
      </c>
      <c r="L215" s="44">
        <v>77332.539999999994</v>
      </c>
      <c r="M215" s="27"/>
      <c r="N215" s="51"/>
    </row>
    <row r="216" spans="1:14" s="1" customFormat="1" outlineLevel="1" x14ac:dyDescent="0.2">
      <c r="A216" s="8"/>
      <c r="B216" s="9"/>
      <c r="C216" s="10"/>
      <c r="D216" s="11"/>
      <c r="E216" s="66" t="s">
        <v>201</v>
      </c>
      <c r="F216" s="66"/>
      <c r="G216" s="8"/>
      <c r="H216" s="62">
        <v>1</v>
      </c>
      <c r="I216" s="8"/>
      <c r="J216" s="8"/>
      <c r="K216" s="13">
        <v>155547.62</v>
      </c>
      <c r="L216" s="44">
        <v>51849.21</v>
      </c>
      <c r="M216" s="27"/>
      <c r="N216" s="51"/>
    </row>
    <row r="217" spans="1:14" x14ac:dyDescent="0.2">
      <c r="A217" s="8"/>
      <c r="B217" s="9"/>
      <c r="C217" s="10"/>
      <c r="D217" s="11"/>
      <c r="E217" s="66" t="s">
        <v>202</v>
      </c>
      <c r="F217" s="66"/>
      <c r="G217" s="8"/>
      <c r="H217" s="62">
        <v>1</v>
      </c>
      <c r="I217" s="8"/>
      <c r="J217" s="8"/>
      <c r="K217" s="13">
        <v>3013.92</v>
      </c>
      <c r="L217" s="44">
        <v>1004.64</v>
      </c>
      <c r="M217" s="27"/>
      <c r="N217" s="51"/>
    </row>
    <row r="218" spans="1:14" s="1" customFormat="1" outlineLevel="1" x14ac:dyDescent="0.2">
      <c r="A218" s="8"/>
      <c r="B218" s="9"/>
      <c r="C218" s="10"/>
      <c r="D218" s="11"/>
      <c r="E218" s="66" t="s">
        <v>203</v>
      </c>
      <c r="F218" s="66"/>
      <c r="G218" s="8"/>
      <c r="H218" s="62">
        <v>1</v>
      </c>
      <c r="I218" s="8"/>
      <c r="J218" s="8"/>
      <c r="K218" s="13">
        <v>231666.66</v>
      </c>
      <c r="L218" s="44">
        <v>77222.22</v>
      </c>
      <c r="M218" s="27"/>
      <c r="N218" s="51"/>
    </row>
    <row r="219" spans="1:14" s="1" customFormat="1" outlineLevel="1" x14ac:dyDescent="0.2">
      <c r="A219" s="2">
        <v>53</v>
      </c>
      <c r="B219" s="67" t="s">
        <v>204</v>
      </c>
      <c r="C219" s="67"/>
      <c r="D219" s="67"/>
      <c r="E219" s="3"/>
      <c r="F219" s="4"/>
      <c r="G219" s="5">
        <v>3</v>
      </c>
      <c r="H219" s="60"/>
      <c r="I219" s="7">
        <v>324000</v>
      </c>
      <c r="J219" s="7">
        <v>108000</v>
      </c>
      <c r="K219" s="6"/>
      <c r="L219" s="42"/>
      <c r="M219" s="23"/>
      <c r="N219" s="47"/>
    </row>
    <row r="220" spans="1:14" s="1" customFormat="1" outlineLevel="1" x14ac:dyDescent="0.2">
      <c r="A220" s="2">
        <v>54</v>
      </c>
      <c r="B220" s="67" t="s">
        <v>205</v>
      </c>
      <c r="C220" s="67"/>
      <c r="D220" s="67"/>
      <c r="E220" s="3"/>
      <c r="F220" s="4"/>
      <c r="G220" s="5">
        <v>1</v>
      </c>
      <c r="H220" s="61">
        <v>1</v>
      </c>
      <c r="I220" s="7">
        <v>151000</v>
      </c>
      <c r="J220" s="7">
        <v>151000</v>
      </c>
      <c r="K220" s="7">
        <f>SUM(K221)</f>
        <v>453000</v>
      </c>
      <c r="L220" s="43">
        <f>K220/3/H220</f>
        <v>151000</v>
      </c>
      <c r="M220" s="26"/>
      <c r="N220" s="50"/>
    </row>
    <row r="221" spans="1:14" s="1" customFormat="1" outlineLevel="1" x14ac:dyDescent="0.2">
      <c r="A221" s="8"/>
      <c r="B221" s="9"/>
      <c r="C221" s="10"/>
      <c r="D221" s="11"/>
      <c r="E221" s="66" t="s">
        <v>206</v>
      </c>
      <c r="F221" s="66"/>
      <c r="G221" s="8"/>
      <c r="H221" s="62">
        <v>1</v>
      </c>
      <c r="I221" s="8"/>
      <c r="J221" s="8"/>
      <c r="K221" s="13">
        <v>453000</v>
      </c>
      <c r="L221" s="44">
        <v>151000</v>
      </c>
      <c r="M221" s="27"/>
      <c r="N221" s="51"/>
    </row>
    <row r="222" spans="1:14" x14ac:dyDescent="0.2">
      <c r="A222" s="2">
        <v>55</v>
      </c>
      <c r="B222" s="67" t="s">
        <v>207</v>
      </c>
      <c r="C222" s="67"/>
      <c r="D222" s="67"/>
      <c r="E222" s="3"/>
      <c r="F222" s="4"/>
      <c r="G222" s="5">
        <v>1</v>
      </c>
      <c r="H222" s="61">
        <v>1</v>
      </c>
      <c r="I222" s="7">
        <v>119000</v>
      </c>
      <c r="J222" s="7">
        <v>119000</v>
      </c>
      <c r="K222" s="7">
        <f>SUM(K223)</f>
        <v>336269.53</v>
      </c>
      <c r="L222" s="43">
        <f>K222/3/H222</f>
        <v>112089.84333333334</v>
      </c>
      <c r="M222" s="26"/>
      <c r="N222" s="50"/>
    </row>
    <row r="223" spans="1:14" x14ac:dyDescent="0.2">
      <c r="A223" s="8"/>
      <c r="B223" s="9"/>
      <c r="C223" s="10"/>
      <c r="D223" s="11"/>
      <c r="E223" s="66" t="s">
        <v>208</v>
      </c>
      <c r="F223" s="66"/>
      <c r="G223" s="8"/>
      <c r="H223" s="62">
        <v>1</v>
      </c>
      <c r="I223" s="8"/>
      <c r="J223" s="8"/>
      <c r="K223" s="13">
        <v>336269.53</v>
      </c>
      <c r="L223" s="44">
        <v>112089.84</v>
      </c>
      <c r="M223" s="27"/>
      <c r="N223" s="51"/>
    </row>
    <row r="224" spans="1:14" s="1" customFormat="1" outlineLevel="1" x14ac:dyDescent="0.2">
      <c r="A224" s="2">
        <v>56</v>
      </c>
      <c r="B224" s="67" t="s">
        <v>209</v>
      </c>
      <c r="C224" s="67"/>
      <c r="D224" s="67"/>
      <c r="E224" s="3"/>
      <c r="F224" s="4"/>
      <c r="G224" s="5">
        <v>2</v>
      </c>
      <c r="H224" s="61">
        <v>1</v>
      </c>
      <c r="I224" s="7">
        <v>282000</v>
      </c>
      <c r="J224" s="7">
        <v>141000</v>
      </c>
      <c r="K224" s="7">
        <f>SUM(K225:K226)</f>
        <v>447790.75</v>
      </c>
      <c r="L224" s="43">
        <f>K224/3/H224</f>
        <v>149263.58333333334</v>
      </c>
      <c r="M224" s="26"/>
      <c r="N224" s="50"/>
    </row>
    <row r="225" spans="1:14" x14ac:dyDescent="0.2">
      <c r="A225" s="8"/>
      <c r="B225" s="9"/>
      <c r="C225" s="10"/>
      <c r="D225" s="11"/>
      <c r="E225" s="66" t="s">
        <v>210</v>
      </c>
      <c r="F225" s="66"/>
      <c r="G225" s="8"/>
      <c r="H225" s="62">
        <v>1</v>
      </c>
      <c r="I225" s="8"/>
      <c r="J225" s="8"/>
      <c r="K225" s="13">
        <v>83545.45</v>
      </c>
      <c r="L225" s="44">
        <v>27848.48</v>
      </c>
      <c r="M225" s="27"/>
      <c r="N225" s="51"/>
    </row>
    <row r="226" spans="1:14" s="1" customFormat="1" outlineLevel="1" x14ac:dyDescent="0.2">
      <c r="A226" s="8"/>
      <c r="B226" s="9"/>
      <c r="C226" s="10"/>
      <c r="D226" s="11"/>
      <c r="E226" s="66" t="s">
        <v>211</v>
      </c>
      <c r="F226" s="66"/>
      <c r="G226" s="8"/>
      <c r="H226" s="59"/>
      <c r="I226" s="8"/>
      <c r="J226" s="8"/>
      <c r="K226" s="13">
        <v>364245.3</v>
      </c>
      <c r="L226" s="41"/>
      <c r="M226" s="25"/>
      <c r="N226" s="49"/>
    </row>
    <row r="227" spans="1:14" x14ac:dyDescent="0.2">
      <c r="A227" s="2">
        <v>57</v>
      </c>
      <c r="B227" s="67" t="s">
        <v>212</v>
      </c>
      <c r="C227" s="67"/>
      <c r="D227" s="67"/>
      <c r="E227" s="3"/>
      <c r="F227" s="4"/>
      <c r="G227" s="5">
        <v>2</v>
      </c>
      <c r="H227" s="61">
        <v>2</v>
      </c>
      <c r="I227" s="7">
        <v>600000</v>
      </c>
      <c r="J227" s="7">
        <v>300000</v>
      </c>
      <c r="K227" s="7">
        <f>SUM(K228:K230)</f>
        <v>2836466.63</v>
      </c>
      <c r="L227" s="43">
        <f>K227/3/H227</f>
        <v>472744.4383333333</v>
      </c>
      <c r="M227" s="26"/>
      <c r="N227" s="50"/>
    </row>
    <row r="228" spans="1:14" s="1" customFormat="1" outlineLevel="1" x14ac:dyDescent="0.2">
      <c r="A228" s="8"/>
      <c r="B228" s="9"/>
      <c r="C228" s="10"/>
      <c r="D228" s="11"/>
      <c r="E228" s="66" t="s">
        <v>213</v>
      </c>
      <c r="F228" s="66"/>
      <c r="G228" s="8"/>
      <c r="H228" s="62">
        <v>1</v>
      </c>
      <c r="I228" s="8"/>
      <c r="J228" s="8"/>
      <c r="K228" s="13">
        <v>811764.71</v>
      </c>
      <c r="L228" s="44">
        <v>270588.24</v>
      </c>
      <c r="M228" s="27"/>
      <c r="N228" s="51"/>
    </row>
    <row r="229" spans="1:14" s="1" customFormat="1" outlineLevel="1" x14ac:dyDescent="0.2">
      <c r="A229" s="8"/>
      <c r="B229" s="9"/>
      <c r="C229" s="10"/>
      <c r="D229" s="11"/>
      <c r="E229" s="66" t="s">
        <v>214</v>
      </c>
      <c r="F229" s="66"/>
      <c r="G229" s="8"/>
      <c r="H229" s="59"/>
      <c r="I229" s="8"/>
      <c r="J229" s="8"/>
      <c r="K229" s="13">
        <v>1470358.48</v>
      </c>
      <c r="L229" s="41"/>
      <c r="M229" s="25"/>
      <c r="N229" s="49"/>
    </row>
    <row r="230" spans="1:14" x14ac:dyDescent="0.2">
      <c r="A230" s="8"/>
      <c r="B230" s="9"/>
      <c r="C230" s="10"/>
      <c r="D230" s="11"/>
      <c r="E230" s="66" t="s">
        <v>215</v>
      </c>
      <c r="F230" s="66"/>
      <c r="G230" s="8"/>
      <c r="H230" s="62">
        <v>1</v>
      </c>
      <c r="I230" s="8"/>
      <c r="J230" s="8"/>
      <c r="K230" s="13">
        <v>554343.43999999994</v>
      </c>
      <c r="L230" s="44">
        <v>184781.15</v>
      </c>
      <c r="M230" s="27"/>
      <c r="N230" s="51"/>
    </row>
    <row r="231" spans="1:14" s="1" customFormat="1" outlineLevel="1" x14ac:dyDescent="0.2">
      <c r="A231" s="2">
        <v>58</v>
      </c>
      <c r="B231" s="67" t="s">
        <v>216</v>
      </c>
      <c r="C231" s="67"/>
      <c r="D231" s="67"/>
      <c r="E231" s="3"/>
      <c r="F231" s="4"/>
      <c r="G231" s="5">
        <v>2</v>
      </c>
      <c r="H231" s="61">
        <v>2</v>
      </c>
      <c r="I231" s="7">
        <v>270000</v>
      </c>
      <c r="J231" s="7">
        <v>135000</v>
      </c>
      <c r="K231" s="7">
        <f>SUM(K232:K233)</f>
        <v>777262.81</v>
      </c>
      <c r="L231" s="43">
        <f>K231/3/H231</f>
        <v>129543.80166666668</v>
      </c>
      <c r="M231" s="26"/>
      <c r="N231" s="50"/>
    </row>
    <row r="232" spans="1:14" s="1" customFormat="1" outlineLevel="1" x14ac:dyDescent="0.2">
      <c r="A232" s="8"/>
      <c r="B232" s="9"/>
      <c r="C232" s="10"/>
      <c r="D232" s="11"/>
      <c r="E232" s="66" t="s">
        <v>217</v>
      </c>
      <c r="F232" s="66"/>
      <c r="G232" s="8"/>
      <c r="H232" s="62">
        <v>1</v>
      </c>
      <c r="I232" s="8"/>
      <c r="J232" s="8"/>
      <c r="K232" s="13">
        <v>447262.81</v>
      </c>
      <c r="L232" s="44">
        <v>149087.6</v>
      </c>
      <c r="M232" s="27"/>
      <c r="N232" s="51"/>
    </row>
    <row r="233" spans="1:14" s="1" customFormat="1" outlineLevel="1" x14ac:dyDescent="0.2">
      <c r="A233" s="8"/>
      <c r="B233" s="9"/>
      <c r="C233" s="10"/>
      <c r="D233" s="11"/>
      <c r="E233" s="66" t="s">
        <v>218</v>
      </c>
      <c r="F233" s="66"/>
      <c r="G233" s="8"/>
      <c r="H233" s="62">
        <v>1</v>
      </c>
      <c r="I233" s="8"/>
      <c r="J233" s="8"/>
      <c r="K233" s="13">
        <v>330000</v>
      </c>
      <c r="L233" s="44">
        <v>110000</v>
      </c>
      <c r="M233" s="27"/>
      <c r="N233" s="51"/>
    </row>
    <row r="234" spans="1:14" x14ac:dyDescent="0.2">
      <c r="A234" s="2">
        <v>59</v>
      </c>
      <c r="B234" s="67" t="s">
        <v>219</v>
      </c>
      <c r="C234" s="67"/>
      <c r="D234" s="67"/>
      <c r="E234" s="3"/>
      <c r="F234" s="4"/>
      <c r="G234" s="5">
        <v>1</v>
      </c>
      <c r="H234" s="61">
        <v>1</v>
      </c>
      <c r="I234" s="7">
        <v>220000</v>
      </c>
      <c r="J234" s="7">
        <v>220000</v>
      </c>
      <c r="K234" s="7">
        <f>SUM(K235)</f>
        <v>660000</v>
      </c>
      <c r="L234" s="43">
        <f>K234/3/H234</f>
        <v>220000</v>
      </c>
      <c r="M234" s="26"/>
      <c r="N234" s="50"/>
    </row>
    <row r="235" spans="1:14" s="1" customFormat="1" outlineLevel="1" x14ac:dyDescent="0.2">
      <c r="A235" s="8"/>
      <c r="B235" s="9"/>
      <c r="C235" s="10"/>
      <c r="D235" s="11"/>
      <c r="E235" s="66" t="s">
        <v>220</v>
      </c>
      <c r="F235" s="66"/>
      <c r="G235" s="8"/>
      <c r="H235" s="62">
        <v>1</v>
      </c>
      <c r="I235" s="8"/>
      <c r="J235" s="8"/>
      <c r="K235" s="13">
        <v>660000</v>
      </c>
      <c r="L235" s="44">
        <v>220000</v>
      </c>
      <c r="M235" s="27"/>
      <c r="N235" s="51"/>
    </row>
    <row r="236" spans="1:14" s="1" customFormat="1" outlineLevel="1" x14ac:dyDescent="0.2">
      <c r="A236" s="2">
        <v>60</v>
      </c>
      <c r="B236" s="67" t="s">
        <v>221</v>
      </c>
      <c r="C236" s="67"/>
      <c r="D236" s="67"/>
      <c r="E236" s="3"/>
      <c r="F236" s="4"/>
      <c r="G236" s="5">
        <v>1</v>
      </c>
      <c r="H236" s="61">
        <v>1</v>
      </c>
      <c r="I236" s="7">
        <v>152000</v>
      </c>
      <c r="J236" s="7">
        <v>152000</v>
      </c>
      <c r="K236" s="7">
        <f>SUM(K237)</f>
        <v>504589.42</v>
      </c>
      <c r="L236" s="43">
        <f>K236/3/H236</f>
        <v>168196.47333333333</v>
      </c>
      <c r="M236" s="26"/>
      <c r="N236" s="50"/>
    </row>
    <row r="237" spans="1:14" x14ac:dyDescent="0.2">
      <c r="A237" s="8"/>
      <c r="B237" s="9"/>
      <c r="C237" s="10"/>
      <c r="D237" s="11"/>
      <c r="E237" s="66" t="s">
        <v>222</v>
      </c>
      <c r="F237" s="66"/>
      <c r="G237" s="8"/>
      <c r="H237" s="62">
        <v>1</v>
      </c>
      <c r="I237" s="8"/>
      <c r="J237" s="8"/>
      <c r="K237" s="13">
        <v>504589.42</v>
      </c>
      <c r="L237" s="44">
        <v>168196.47</v>
      </c>
      <c r="M237" s="27"/>
      <c r="N237" s="51"/>
    </row>
    <row r="238" spans="1:14" s="1" customFormat="1" ht="27" customHeight="1" outlineLevel="1" x14ac:dyDescent="0.2">
      <c r="A238" s="2">
        <v>61</v>
      </c>
      <c r="B238" s="67" t="s">
        <v>223</v>
      </c>
      <c r="C238" s="67"/>
      <c r="D238" s="67"/>
      <c r="E238" s="3"/>
      <c r="F238" s="4"/>
      <c r="G238" s="5">
        <v>1</v>
      </c>
      <c r="H238" s="61">
        <v>0.5</v>
      </c>
      <c r="I238" s="7">
        <v>152000</v>
      </c>
      <c r="J238" s="7">
        <v>152000</v>
      </c>
      <c r="K238" s="7">
        <f>SUM(K239)</f>
        <v>228000</v>
      </c>
      <c r="L238" s="43">
        <f>K238/3/H238</f>
        <v>152000</v>
      </c>
      <c r="M238" s="26"/>
      <c r="N238" s="50"/>
    </row>
    <row r="239" spans="1:14" x14ac:dyDescent="0.2">
      <c r="A239" s="8"/>
      <c r="B239" s="9"/>
      <c r="C239" s="10"/>
      <c r="D239" s="11"/>
      <c r="E239" s="66" t="s">
        <v>224</v>
      </c>
      <c r="F239" s="66"/>
      <c r="G239" s="8"/>
      <c r="H239" s="62">
        <v>0.5</v>
      </c>
      <c r="I239" s="8"/>
      <c r="J239" s="8"/>
      <c r="K239" s="13">
        <v>228000</v>
      </c>
      <c r="L239" s="44">
        <v>76000</v>
      </c>
      <c r="M239" s="27"/>
      <c r="N239" s="51"/>
    </row>
    <row r="240" spans="1:14" s="1" customFormat="1" outlineLevel="1" x14ac:dyDescent="0.2">
      <c r="A240" s="2">
        <v>62</v>
      </c>
      <c r="B240" s="67" t="s">
        <v>225</v>
      </c>
      <c r="C240" s="67"/>
      <c r="D240" s="67"/>
      <c r="E240" s="3"/>
      <c r="F240" s="4"/>
      <c r="G240" s="5">
        <v>1</v>
      </c>
      <c r="H240" s="61">
        <v>1</v>
      </c>
      <c r="I240" s="7">
        <v>152000</v>
      </c>
      <c r="J240" s="7">
        <v>152000</v>
      </c>
      <c r="K240" s="7">
        <f>SUM(K241)</f>
        <v>456000</v>
      </c>
      <c r="L240" s="43">
        <f>K240/3/H240</f>
        <v>152000</v>
      </c>
      <c r="M240" s="26"/>
      <c r="N240" s="50"/>
    </row>
    <row r="241" spans="1:14" x14ac:dyDescent="0.2">
      <c r="A241" s="8"/>
      <c r="B241" s="9"/>
      <c r="C241" s="10"/>
      <c r="D241" s="11"/>
      <c r="E241" s="66" t="s">
        <v>226</v>
      </c>
      <c r="F241" s="66"/>
      <c r="G241" s="8"/>
      <c r="H241" s="62">
        <v>1</v>
      </c>
      <c r="I241" s="8"/>
      <c r="J241" s="8"/>
      <c r="K241" s="13">
        <v>456000</v>
      </c>
      <c r="L241" s="44">
        <v>152000</v>
      </c>
      <c r="M241" s="27"/>
      <c r="N241" s="51"/>
    </row>
    <row r="242" spans="1:14" s="1" customFormat="1" outlineLevel="1" x14ac:dyDescent="0.2">
      <c r="A242" s="2">
        <v>63</v>
      </c>
      <c r="B242" s="67" t="s">
        <v>227</v>
      </c>
      <c r="C242" s="67"/>
      <c r="D242" s="67"/>
      <c r="E242" s="3"/>
      <c r="F242" s="4"/>
      <c r="G242" s="5">
        <v>9</v>
      </c>
      <c r="H242" s="61">
        <v>8</v>
      </c>
      <c r="I242" s="7">
        <f>205000+1640000</f>
        <v>1845000</v>
      </c>
      <c r="J242" s="7">
        <v>205000</v>
      </c>
      <c r="K242" s="7">
        <f>SUM(K243:K251)</f>
        <v>4422559.8699999992</v>
      </c>
      <c r="L242" s="43">
        <f>K242/3/H242</f>
        <v>184273.32791666663</v>
      </c>
      <c r="M242" s="26"/>
      <c r="N242" s="50"/>
    </row>
    <row r="243" spans="1:14" x14ac:dyDescent="0.2">
      <c r="A243" s="8"/>
      <c r="B243" s="9"/>
      <c r="C243" s="10"/>
      <c r="D243" s="11"/>
      <c r="E243" s="69" t="s">
        <v>238</v>
      </c>
      <c r="F243" s="70"/>
      <c r="G243" s="8"/>
      <c r="H243" s="62"/>
      <c r="I243" s="8"/>
      <c r="J243" s="8"/>
      <c r="K243" s="13">
        <v>200750</v>
      </c>
      <c r="L243" s="44">
        <v>207500</v>
      </c>
      <c r="M243" s="27"/>
      <c r="N243" s="51"/>
    </row>
    <row r="244" spans="1:14" x14ac:dyDescent="0.2">
      <c r="A244" s="8"/>
      <c r="B244" s="9"/>
      <c r="C244" s="10"/>
      <c r="D244" s="11"/>
      <c r="E244" s="69" t="s">
        <v>228</v>
      </c>
      <c r="F244" s="70"/>
      <c r="G244" s="8"/>
      <c r="H244" s="62">
        <v>1</v>
      </c>
      <c r="I244" s="8"/>
      <c r="J244" s="8"/>
      <c r="K244" s="13">
        <v>560455.88</v>
      </c>
      <c r="L244" s="44">
        <v>186818.63</v>
      </c>
      <c r="M244" s="27"/>
      <c r="N244" s="51"/>
    </row>
    <row r="245" spans="1:14" x14ac:dyDescent="0.2">
      <c r="A245" s="8"/>
      <c r="B245" s="9"/>
      <c r="C245" s="10"/>
      <c r="D245" s="11"/>
      <c r="E245" s="66" t="s">
        <v>229</v>
      </c>
      <c r="F245" s="66"/>
      <c r="G245" s="8"/>
      <c r="H245" s="62">
        <v>1</v>
      </c>
      <c r="I245" s="8"/>
      <c r="J245" s="8"/>
      <c r="K245" s="13">
        <v>634736.72</v>
      </c>
      <c r="L245" s="44">
        <v>211578.91</v>
      </c>
      <c r="M245" s="27"/>
      <c r="N245" s="51"/>
    </row>
    <row r="246" spans="1:14" s="1" customFormat="1" outlineLevel="1" x14ac:dyDescent="0.2">
      <c r="A246" s="8"/>
      <c r="B246" s="9"/>
      <c r="C246" s="10"/>
      <c r="D246" s="11"/>
      <c r="E246" s="66" t="s">
        <v>230</v>
      </c>
      <c r="F246" s="66"/>
      <c r="G246" s="8"/>
      <c r="H246" s="62">
        <v>1</v>
      </c>
      <c r="I246" s="8"/>
      <c r="J246" s="8"/>
      <c r="K246" s="13">
        <v>535000</v>
      </c>
      <c r="L246" s="44">
        <v>178333.33</v>
      </c>
      <c r="M246" s="27"/>
      <c r="N246" s="51"/>
    </row>
    <row r="247" spans="1:14" x14ac:dyDescent="0.2">
      <c r="A247" s="8"/>
      <c r="B247" s="9"/>
      <c r="C247" s="10"/>
      <c r="D247" s="11"/>
      <c r="E247" s="66" t="s">
        <v>231</v>
      </c>
      <c r="F247" s="66"/>
      <c r="G247" s="8"/>
      <c r="H247" s="62">
        <v>1</v>
      </c>
      <c r="I247" s="8"/>
      <c r="J247" s="8"/>
      <c r="K247" s="13">
        <v>172055.55</v>
      </c>
      <c r="L247" s="44" t="e">
        <f>K247/#REF!</f>
        <v>#REF!</v>
      </c>
      <c r="M247" s="27"/>
      <c r="N247" s="51"/>
    </row>
    <row r="248" spans="1:14" s="1" customFormat="1" outlineLevel="1" x14ac:dyDescent="0.2">
      <c r="A248" s="8"/>
      <c r="B248" s="9"/>
      <c r="C248" s="10"/>
      <c r="D248" s="11"/>
      <c r="E248" s="66" t="s">
        <v>232</v>
      </c>
      <c r="F248" s="66"/>
      <c r="G248" s="8"/>
      <c r="H248" s="62">
        <v>1</v>
      </c>
      <c r="I248" s="8"/>
      <c r="J248" s="8"/>
      <c r="K248" s="16">
        <v>575786.49</v>
      </c>
      <c r="L248" s="44" t="e">
        <f>K248/#REF!</f>
        <v>#REF!</v>
      </c>
      <c r="M248" s="27"/>
      <c r="N248" s="51"/>
    </row>
    <row r="249" spans="1:14" s="1" customFormat="1" outlineLevel="1" x14ac:dyDescent="0.2">
      <c r="A249" s="8"/>
      <c r="B249" s="9"/>
      <c r="C249" s="10"/>
      <c r="D249" s="11"/>
      <c r="E249" s="66" t="s">
        <v>233</v>
      </c>
      <c r="F249" s="66"/>
      <c r="G249" s="8"/>
      <c r="H249" s="62">
        <v>1</v>
      </c>
      <c r="I249" s="8"/>
      <c r="J249" s="8"/>
      <c r="K249" s="13">
        <v>604165.56999999995</v>
      </c>
      <c r="L249" s="44">
        <v>201388.52</v>
      </c>
      <c r="M249" s="27"/>
      <c r="N249" s="51"/>
    </row>
    <row r="250" spans="1:14" s="1" customFormat="1" outlineLevel="1" x14ac:dyDescent="0.2">
      <c r="A250" s="8"/>
      <c r="B250" s="9"/>
      <c r="C250" s="10"/>
      <c r="D250" s="11"/>
      <c r="E250" s="66" t="s">
        <v>234</v>
      </c>
      <c r="F250" s="66"/>
      <c r="G250" s="8"/>
      <c r="H250" s="62">
        <v>1</v>
      </c>
      <c r="I250" s="8"/>
      <c r="J250" s="8"/>
      <c r="K250" s="13">
        <v>615000</v>
      </c>
      <c r="L250" s="44">
        <v>205000</v>
      </c>
      <c r="M250" s="27"/>
      <c r="N250" s="51"/>
    </row>
    <row r="251" spans="1:14" s="1" customFormat="1" outlineLevel="1" x14ac:dyDescent="0.2">
      <c r="A251" s="8"/>
      <c r="B251" s="9"/>
      <c r="C251" s="10"/>
      <c r="D251" s="11"/>
      <c r="E251" s="66" t="s">
        <v>235</v>
      </c>
      <c r="F251" s="66"/>
      <c r="G251" s="8"/>
      <c r="H251" s="62">
        <v>1</v>
      </c>
      <c r="I251" s="8"/>
      <c r="J251" s="8"/>
      <c r="K251" s="13">
        <v>524609.66</v>
      </c>
      <c r="L251" s="44">
        <v>174869.89</v>
      </c>
      <c r="M251" s="27"/>
      <c r="N251" s="51"/>
    </row>
    <row r="252" spans="1:14" s="1" customFormat="1" outlineLevel="1" x14ac:dyDescent="0.2">
      <c r="A252" s="2">
        <v>64</v>
      </c>
      <c r="B252" s="67" t="s">
        <v>236</v>
      </c>
      <c r="C252" s="67"/>
      <c r="D252" s="67"/>
      <c r="E252" s="3"/>
      <c r="F252" s="4"/>
      <c r="G252" s="5">
        <v>5</v>
      </c>
      <c r="H252" s="61">
        <v>3</v>
      </c>
      <c r="I252" s="7">
        <v>1150000</v>
      </c>
      <c r="J252" s="7">
        <v>230000</v>
      </c>
      <c r="K252" s="7">
        <f>SUM(K253:K255)</f>
        <v>1791591.73</v>
      </c>
      <c r="L252" s="43">
        <f>K252/3/H252</f>
        <v>199065.74777777775</v>
      </c>
      <c r="M252" s="26"/>
      <c r="N252" s="50"/>
    </row>
    <row r="253" spans="1:14" s="1" customFormat="1" outlineLevel="1" x14ac:dyDescent="0.2">
      <c r="A253" s="8"/>
      <c r="B253" s="9"/>
      <c r="C253" s="10"/>
      <c r="D253" s="11"/>
      <c r="E253" s="66" t="s">
        <v>237</v>
      </c>
      <c r="F253" s="66"/>
      <c r="G253" s="8"/>
      <c r="H253" s="62">
        <v>1</v>
      </c>
      <c r="I253" s="8"/>
      <c r="J253" s="8"/>
      <c r="K253" s="13">
        <v>685000</v>
      </c>
      <c r="L253" s="44">
        <v>228333.33</v>
      </c>
      <c r="M253" s="27"/>
      <c r="N253" s="51"/>
    </row>
    <row r="254" spans="1:14" s="1" customFormat="1" outlineLevel="1" x14ac:dyDescent="0.2">
      <c r="A254" s="8"/>
      <c r="B254" s="9"/>
      <c r="C254" s="10"/>
      <c r="D254" s="11"/>
      <c r="E254" s="66" t="s">
        <v>238</v>
      </c>
      <c r="F254" s="66"/>
      <c r="G254" s="8"/>
      <c r="H254" s="62">
        <v>1</v>
      </c>
      <c r="I254" s="8"/>
      <c r="J254" s="13"/>
      <c r="K254" s="13">
        <f>617341.73-200750</f>
        <v>416591.73</v>
      </c>
      <c r="L254" s="44">
        <v>200750</v>
      </c>
      <c r="M254" s="27"/>
      <c r="N254" s="51"/>
    </row>
    <row r="255" spans="1:14" x14ac:dyDescent="0.2">
      <c r="A255" s="8"/>
      <c r="B255" s="9"/>
      <c r="C255" s="10"/>
      <c r="D255" s="11"/>
      <c r="E255" s="66" t="s">
        <v>239</v>
      </c>
      <c r="F255" s="66"/>
      <c r="G255" s="8"/>
      <c r="H255" s="62">
        <v>1</v>
      </c>
      <c r="I255" s="8"/>
      <c r="J255" s="8"/>
      <c r="K255" s="13">
        <v>690000</v>
      </c>
      <c r="L255" s="44">
        <v>230000</v>
      </c>
      <c r="M255" s="27"/>
      <c r="N255" s="51"/>
    </row>
    <row r="256" spans="1:14" s="1" customFormat="1" outlineLevel="1" x14ac:dyDescent="0.2">
      <c r="A256" s="2">
        <v>65</v>
      </c>
      <c r="B256" s="67" t="s">
        <v>240</v>
      </c>
      <c r="C256" s="67"/>
      <c r="D256" s="67"/>
      <c r="E256" s="3"/>
      <c r="F256" s="4"/>
      <c r="G256" s="5">
        <v>18</v>
      </c>
      <c r="H256" s="61">
        <v>16</v>
      </c>
      <c r="I256" s="7">
        <v>3735000</v>
      </c>
      <c r="J256" s="7">
        <v>219705.88</v>
      </c>
      <c r="K256" s="7">
        <f>SUM(K257:K273)</f>
        <v>9931093.8900000006</v>
      </c>
      <c r="L256" s="43">
        <f>K256/3/H256</f>
        <v>206897.78937500002</v>
      </c>
      <c r="M256" s="26"/>
      <c r="N256" s="50"/>
    </row>
    <row r="257" spans="1:14" s="1" customFormat="1" outlineLevel="1" x14ac:dyDescent="0.2">
      <c r="A257" s="8"/>
      <c r="B257" s="9"/>
      <c r="C257" s="10"/>
      <c r="D257" s="11"/>
      <c r="E257" s="66" t="s">
        <v>241</v>
      </c>
      <c r="F257" s="66"/>
      <c r="G257" s="8"/>
      <c r="H257" s="62">
        <v>1</v>
      </c>
      <c r="I257" s="8"/>
      <c r="J257" s="8"/>
      <c r="K257" s="13">
        <v>795000</v>
      </c>
      <c r="L257" s="44">
        <v>265000</v>
      </c>
      <c r="M257" s="27"/>
      <c r="N257" s="51"/>
    </row>
    <row r="258" spans="1:14" s="1" customFormat="1" outlineLevel="1" x14ac:dyDescent="0.2">
      <c r="A258" s="8"/>
      <c r="B258" s="9"/>
      <c r="C258" s="10"/>
      <c r="D258" s="11"/>
      <c r="E258" s="66" t="s">
        <v>242</v>
      </c>
      <c r="F258" s="66"/>
      <c r="G258" s="8"/>
      <c r="H258" s="62">
        <v>1</v>
      </c>
      <c r="I258" s="8"/>
      <c r="J258" s="8"/>
      <c r="K258" s="13">
        <v>585000</v>
      </c>
      <c r="L258" s="44">
        <v>195000</v>
      </c>
      <c r="M258" s="27"/>
      <c r="N258" s="51"/>
    </row>
    <row r="259" spans="1:14" x14ac:dyDescent="0.2">
      <c r="A259" s="8"/>
      <c r="B259" s="9"/>
      <c r="C259" s="10"/>
      <c r="D259" s="11"/>
      <c r="E259" s="66" t="s">
        <v>243</v>
      </c>
      <c r="F259" s="66"/>
      <c r="G259" s="8"/>
      <c r="H259" s="62">
        <v>1</v>
      </c>
      <c r="I259" s="8"/>
      <c r="J259" s="8"/>
      <c r="K259" s="13">
        <v>793389.92</v>
      </c>
      <c r="L259" s="44">
        <v>264463.31</v>
      </c>
      <c r="M259" s="27"/>
      <c r="N259" s="51"/>
    </row>
    <row r="260" spans="1:14" s="1" customFormat="1" outlineLevel="1" x14ac:dyDescent="0.2">
      <c r="A260" s="8"/>
      <c r="B260" s="9"/>
      <c r="C260" s="10"/>
      <c r="D260" s="11"/>
      <c r="E260" s="66" t="s">
        <v>244</v>
      </c>
      <c r="F260" s="66"/>
      <c r="G260" s="8"/>
      <c r="H260" s="59"/>
      <c r="I260" s="8"/>
      <c r="J260" s="8"/>
      <c r="K260" s="13">
        <v>301168.59000000003</v>
      </c>
      <c r="L260" s="41"/>
      <c r="M260" s="25"/>
      <c r="N260" s="49"/>
    </row>
    <row r="261" spans="1:14" s="1" customFormat="1" outlineLevel="1" x14ac:dyDescent="0.2">
      <c r="A261" s="8"/>
      <c r="B261" s="9"/>
      <c r="C261" s="10"/>
      <c r="D261" s="11"/>
      <c r="E261" s="66" t="s">
        <v>245</v>
      </c>
      <c r="F261" s="66"/>
      <c r="G261" s="8"/>
      <c r="H261" s="62">
        <v>1</v>
      </c>
      <c r="I261" s="8"/>
      <c r="J261" s="8"/>
      <c r="K261" s="13">
        <v>588674.42000000004</v>
      </c>
      <c r="L261" s="44">
        <v>196224.81</v>
      </c>
      <c r="M261" s="27"/>
      <c r="N261" s="51"/>
    </row>
    <row r="262" spans="1:14" s="1" customFormat="1" outlineLevel="1" x14ac:dyDescent="0.2">
      <c r="A262" s="8"/>
      <c r="B262" s="9"/>
      <c r="C262" s="10"/>
      <c r="D262" s="11"/>
      <c r="E262" s="66" t="s">
        <v>246</v>
      </c>
      <c r="F262" s="66"/>
      <c r="G262" s="8"/>
      <c r="H262" s="62">
        <v>1</v>
      </c>
      <c r="I262" s="8"/>
      <c r="J262" s="8"/>
      <c r="K262" s="13">
        <v>597824.31999999995</v>
      </c>
      <c r="L262" s="44">
        <v>199274.77</v>
      </c>
      <c r="M262" s="27"/>
      <c r="N262" s="51"/>
    </row>
    <row r="263" spans="1:14" s="1" customFormat="1" outlineLevel="1" x14ac:dyDescent="0.2">
      <c r="A263" s="8"/>
      <c r="B263" s="9"/>
      <c r="C263" s="10"/>
      <c r="D263" s="11"/>
      <c r="E263" s="66" t="s">
        <v>247</v>
      </c>
      <c r="F263" s="66"/>
      <c r="G263" s="8"/>
      <c r="H263" s="62">
        <v>1</v>
      </c>
      <c r="I263" s="8"/>
      <c r="J263" s="8"/>
      <c r="K263" s="13">
        <v>685837.93</v>
      </c>
      <c r="L263" s="44">
        <v>228612.64</v>
      </c>
      <c r="M263" s="27"/>
      <c r="N263" s="51"/>
    </row>
    <row r="264" spans="1:14" s="1" customFormat="1" outlineLevel="1" x14ac:dyDescent="0.2">
      <c r="A264" s="8"/>
      <c r="B264" s="9"/>
      <c r="C264" s="10"/>
      <c r="D264" s="11"/>
      <c r="E264" s="66" t="s">
        <v>248</v>
      </c>
      <c r="F264" s="66"/>
      <c r="G264" s="8"/>
      <c r="H264" s="62">
        <v>1</v>
      </c>
      <c r="I264" s="8"/>
      <c r="J264" s="8"/>
      <c r="K264" s="13">
        <v>795000</v>
      </c>
      <c r="L264" s="44">
        <v>265000</v>
      </c>
      <c r="M264" s="27"/>
      <c r="N264" s="51"/>
    </row>
    <row r="265" spans="1:14" s="1" customFormat="1" outlineLevel="1" x14ac:dyDescent="0.2">
      <c r="A265" s="8"/>
      <c r="B265" s="9"/>
      <c r="C265" s="10"/>
      <c r="D265" s="11"/>
      <c r="E265" s="66" t="s">
        <v>249</v>
      </c>
      <c r="F265" s="66"/>
      <c r="G265" s="8"/>
      <c r="H265" s="62">
        <v>1</v>
      </c>
      <c r="I265" s="8"/>
      <c r="J265" s="8"/>
      <c r="K265" s="13">
        <v>68181.820000000007</v>
      </c>
      <c r="L265" s="44">
        <v>22727.27</v>
      </c>
      <c r="M265" s="27"/>
      <c r="N265" s="51"/>
    </row>
    <row r="266" spans="1:14" s="1" customFormat="1" outlineLevel="1" x14ac:dyDescent="0.2">
      <c r="A266" s="8"/>
      <c r="B266" s="9"/>
      <c r="C266" s="10"/>
      <c r="D266" s="11"/>
      <c r="E266" s="66" t="s">
        <v>250</v>
      </c>
      <c r="F266" s="66"/>
      <c r="G266" s="8"/>
      <c r="H266" s="62">
        <v>1</v>
      </c>
      <c r="I266" s="8"/>
      <c r="J266" s="8"/>
      <c r="K266" s="12"/>
      <c r="L266" s="41"/>
      <c r="M266" s="25"/>
      <c r="N266" s="49"/>
    </row>
    <row r="267" spans="1:14" s="1" customFormat="1" outlineLevel="1" x14ac:dyDescent="0.2">
      <c r="A267" s="8"/>
      <c r="B267" s="9"/>
      <c r="C267" s="10"/>
      <c r="D267" s="11"/>
      <c r="E267" s="66" t="s">
        <v>251</v>
      </c>
      <c r="F267" s="66"/>
      <c r="G267" s="8"/>
      <c r="H267" s="62">
        <v>1</v>
      </c>
      <c r="I267" s="8"/>
      <c r="J267" s="8"/>
      <c r="K267" s="13">
        <v>639847.37</v>
      </c>
      <c r="L267" s="44">
        <v>213282.46</v>
      </c>
      <c r="M267" s="27"/>
      <c r="N267" s="51"/>
    </row>
    <row r="268" spans="1:14" s="1" customFormat="1" outlineLevel="1" x14ac:dyDescent="0.2">
      <c r="A268" s="8"/>
      <c r="B268" s="9"/>
      <c r="C268" s="10"/>
      <c r="D268" s="11"/>
      <c r="E268" s="66" t="s">
        <v>252</v>
      </c>
      <c r="F268" s="66"/>
      <c r="G268" s="8"/>
      <c r="H268" s="62">
        <v>1</v>
      </c>
      <c r="I268" s="8"/>
      <c r="J268" s="8"/>
      <c r="K268" s="13">
        <v>653075.86</v>
      </c>
      <c r="L268" s="44">
        <v>217691.95</v>
      </c>
      <c r="M268" s="27"/>
      <c r="N268" s="51"/>
    </row>
    <row r="269" spans="1:14" s="1" customFormat="1" outlineLevel="1" x14ac:dyDescent="0.2">
      <c r="A269" s="8"/>
      <c r="B269" s="9"/>
      <c r="C269" s="10"/>
      <c r="D269" s="11"/>
      <c r="E269" s="66" t="s">
        <v>253</v>
      </c>
      <c r="F269" s="66"/>
      <c r="G269" s="8"/>
      <c r="H269" s="62">
        <v>1</v>
      </c>
      <c r="I269" s="8"/>
      <c r="J269" s="8"/>
      <c r="K269" s="13">
        <v>782182.51</v>
      </c>
      <c r="L269" s="44">
        <v>260727.5</v>
      </c>
      <c r="M269" s="27"/>
      <c r="N269" s="51"/>
    </row>
    <row r="270" spans="1:14" s="1" customFormat="1" outlineLevel="1" x14ac:dyDescent="0.2">
      <c r="A270" s="8"/>
      <c r="B270" s="9"/>
      <c r="C270" s="10"/>
      <c r="D270" s="11"/>
      <c r="E270" s="66" t="s">
        <v>254</v>
      </c>
      <c r="F270" s="66"/>
      <c r="G270" s="8"/>
      <c r="H270" s="62">
        <v>1</v>
      </c>
      <c r="I270" s="8"/>
      <c r="J270" s="8"/>
      <c r="K270" s="13">
        <v>649090.91</v>
      </c>
      <c r="L270" s="44">
        <v>216363.64</v>
      </c>
      <c r="M270" s="27"/>
      <c r="N270" s="51"/>
    </row>
    <row r="271" spans="1:14" s="1" customFormat="1" outlineLevel="1" x14ac:dyDescent="0.2">
      <c r="A271" s="8"/>
      <c r="B271" s="9"/>
      <c r="C271" s="10"/>
      <c r="D271" s="11"/>
      <c r="E271" s="66" t="s">
        <v>255</v>
      </c>
      <c r="F271" s="66"/>
      <c r="G271" s="8"/>
      <c r="H271" s="62">
        <v>1</v>
      </c>
      <c r="I271" s="8"/>
      <c r="J271" s="8"/>
      <c r="K271" s="13">
        <v>703685.2</v>
      </c>
      <c r="L271" s="44">
        <v>234561.73</v>
      </c>
      <c r="M271" s="27"/>
      <c r="N271" s="51"/>
    </row>
    <row r="272" spans="1:14" s="1" customFormat="1" outlineLevel="1" x14ac:dyDescent="0.2">
      <c r="A272" s="8"/>
      <c r="B272" s="9"/>
      <c r="C272" s="10"/>
      <c r="D272" s="11"/>
      <c r="E272" s="66" t="s">
        <v>256</v>
      </c>
      <c r="F272" s="66"/>
      <c r="G272" s="8"/>
      <c r="H272" s="62">
        <v>1</v>
      </c>
      <c r="I272" s="8"/>
      <c r="J272" s="8"/>
      <c r="K272" s="13">
        <v>663135.04</v>
      </c>
      <c r="L272" s="44">
        <v>221045.01</v>
      </c>
      <c r="M272" s="27"/>
      <c r="N272" s="51"/>
    </row>
    <row r="273" spans="1:14" s="1" customFormat="1" outlineLevel="1" x14ac:dyDescent="0.2">
      <c r="A273" s="8"/>
      <c r="B273" s="9"/>
      <c r="C273" s="10"/>
      <c r="D273" s="11"/>
      <c r="E273" s="66" t="s">
        <v>257</v>
      </c>
      <c r="F273" s="66"/>
      <c r="G273" s="8"/>
      <c r="H273" s="62">
        <v>1</v>
      </c>
      <c r="I273" s="8"/>
      <c r="J273" s="8"/>
      <c r="K273" s="13">
        <v>630000</v>
      </c>
      <c r="L273" s="44">
        <v>210000</v>
      </c>
      <c r="M273" s="27"/>
      <c r="N273" s="51"/>
    </row>
    <row r="274" spans="1:14" s="1" customFormat="1" outlineLevel="1" x14ac:dyDescent="0.2">
      <c r="A274" s="2">
        <v>66</v>
      </c>
      <c r="B274" s="67" t="s">
        <v>258</v>
      </c>
      <c r="C274" s="67"/>
      <c r="D274" s="67"/>
      <c r="E274" s="3"/>
      <c r="F274" s="4"/>
      <c r="G274" s="5">
        <v>1</v>
      </c>
      <c r="H274" s="61">
        <v>1</v>
      </c>
      <c r="I274" s="7">
        <v>265000</v>
      </c>
      <c r="J274" s="7">
        <v>265000</v>
      </c>
      <c r="K274" s="7">
        <f>SUM(K275)</f>
        <v>795000</v>
      </c>
      <c r="L274" s="43">
        <f>K274/3/H274</f>
        <v>265000</v>
      </c>
      <c r="M274" s="26"/>
      <c r="N274" s="50"/>
    </row>
    <row r="275" spans="1:14" x14ac:dyDescent="0.2">
      <c r="A275" s="8"/>
      <c r="B275" s="9"/>
      <c r="C275" s="10"/>
      <c r="D275" s="11"/>
      <c r="E275" s="66" t="s">
        <v>259</v>
      </c>
      <c r="F275" s="66"/>
      <c r="G275" s="8"/>
      <c r="H275" s="62">
        <v>1</v>
      </c>
      <c r="I275" s="8"/>
      <c r="J275" s="8"/>
      <c r="K275" s="13">
        <v>795000</v>
      </c>
      <c r="L275" s="44">
        <v>265000</v>
      </c>
      <c r="M275" s="27"/>
      <c r="N275" s="51"/>
    </row>
    <row r="276" spans="1:14" s="1" customFormat="1" outlineLevel="1" x14ac:dyDescent="0.2">
      <c r="A276" s="2">
        <v>67</v>
      </c>
      <c r="B276" s="67" t="s">
        <v>260</v>
      </c>
      <c r="C276" s="67"/>
      <c r="D276" s="67"/>
      <c r="E276" s="3"/>
      <c r="F276" s="4"/>
      <c r="G276" s="5">
        <v>1</v>
      </c>
      <c r="H276" s="61">
        <v>1</v>
      </c>
      <c r="I276" s="7">
        <v>210000</v>
      </c>
      <c r="J276" s="7">
        <v>210000</v>
      </c>
      <c r="K276" s="7">
        <f>SUM(K277)</f>
        <v>697130.12</v>
      </c>
      <c r="L276" s="43">
        <f>K276/3/H276</f>
        <v>232376.70666666667</v>
      </c>
      <c r="M276" s="26"/>
      <c r="N276" s="50"/>
    </row>
    <row r="277" spans="1:14" x14ac:dyDescent="0.2">
      <c r="A277" s="8"/>
      <c r="B277" s="9"/>
      <c r="C277" s="10"/>
      <c r="D277" s="11"/>
      <c r="E277" s="66" t="s">
        <v>261</v>
      </c>
      <c r="F277" s="66"/>
      <c r="G277" s="8"/>
      <c r="H277" s="62">
        <v>1</v>
      </c>
      <c r="I277" s="8"/>
      <c r="J277" s="8"/>
      <c r="K277" s="13">
        <v>697130.12</v>
      </c>
      <c r="L277" s="44">
        <v>232376.71</v>
      </c>
      <c r="M277" s="27"/>
      <c r="N277" s="51"/>
    </row>
    <row r="278" spans="1:14" s="1" customFormat="1" outlineLevel="1" x14ac:dyDescent="0.2">
      <c r="A278" s="2">
        <v>68</v>
      </c>
      <c r="B278" s="67" t="s">
        <v>262</v>
      </c>
      <c r="C278" s="67"/>
      <c r="D278" s="67"/>
      <c r="E278" s="3"/>
      <c r="F278" s="4"/>
      <c r="G278" s="5">
        <v>4</v>
      </c>
      <c r="H278" s="61">
        <v>2.72</v>
      </c>
      <c r="I278" s="7">
        <v>736000</v>
      </c>
      <c r="J278" s="7">
        <v>184000</v>
      </c>
      <c r="K278" s="7">
        <f>SUM(K279:K281)</f>
        <v>647612.05000000005</v>
      </c>
      <c r="L278" s="43">
        <f>K278/3/H278</f>
        <v>79364.221813725497</v>
      </c>
      <c r="M278" s="26"/>
      <c r="N278" s="50"/>
    </row>
    <row r="279" spans="1:14" x14ac:dyDescent="0.2">
      <c r="A279" s="8"/>
      <c r="B279" s="9"/>
      <c r="C279" s="10"/>
      <c r="D279" s="11"/>
      <c r="E279" s="66" t="s">
        <v>263</v>
      </c>
      <c r="F279" s="66"/>
      <c r="G279" s="8"/>
      <c r="H279" s="62">
        <v>0.86</v>
      </c>
      <c r="I279" s="8"/>
      <c r="J279" s="8"/>
      <c r="K279" s="13">
        <v>60200</v>
      </c>
      <c r="L279" s="44">
        <v>20066.669999999998</v>
      </c>
      <c r="M279" s="27"/>
      <c r="N279" s="51"/>
    </row>
    <row r="280" spans="1:14" s="1" customFormat="1" outlineLevel="1" x14ac:dyDescent="0.2">
      <c r="A280" s="8"/>
      <c r="B280" s="9"/>
      <c r="C280" s="10"/>
      <c r="D280" s="11"/>
      <c r="E280" s="66" t="s">
        <v>264</v>
      </c>
      <c r="F280" s="66"/>
      <c r="G280" s="8"/>
      <c r="H280" s="62">
        <v>1</v>
      </c>
      <c r="I280" s="8"/>
      <c r="J280" s="8"/>
      <c r="K280" s="13">
        <v>527212.05000000005</v>
      </c>
      <c r="L280" s="44">
        <v>175737.35</v>
      </c>
      <c r="M280" s="27"/>
      <c r="N280" s="51"/>
    </row>
    <row r="281" spans="1:14" x14ac:dyDescent="0.2">
      <c r="A281" s="8"/>
      <c r="B281" s="9"/>
      <c r="C281" s="10"/>
      <c r="D281" s="11"/>
      <c r="E281" s="66" t="s">
        <v>265</v>
      </c>
      <c r="F281" s="66"/>
      <c r="G281" s="8"/>
      <c r="H281" s="62">
        <v>0.86</v>
      </c>
      <c r="I281" s="8"/>
      <c r="J281" s="8"/>
      <c r="K281" s="13">
        <v>60200</v>
      </c>
      <c r="L281" s="44">
        <v>20066.669999999998</v>
      </c>
      <c r="M281" s="27"/>
      <c r="N281" s="51"/>
    </row>
    <row r="282" spans="1:14" s="1" customFormat="1" outlineLevel="1" x14ac:dyDescent="0.2">
      <c r="A282" s="2">
        <v>69</v>
      </c>
      <c r="B282" s="67" t="s">
        <v>266</v>
      </c>
      <c r="C282" s="67"/>
      <c r="D282" s="67"/>
      <c r="E282" s="3"/>
      <c r="F282" s="4"/>
      <c r="G282" s="5">
        <v>4</v>
      </c>
      <c r="H282" s="61">
        <v>2</v>
      </c>
      <c r="I282" s="7">
        <v>344000</v>
      </c>
      <c r="J282" s="7">
        <v>86000</v>
      </c>
      <c r="K282" s="7">
        <f>SUM(K283:K285)</f>
        <v>694221.42999999993</v>
      </c>
      <c r="L282" s="43">
        <f>K282/3/H282</f>
        <v>115703.57166666666</v>
      </c>
      <c r="M282" s="26"/>
      <c r="N282" s="50"/>
    </row>
    <row r="283" spans="1:14" s="1" customFormat="1" outlineLevel="1" x14ac:dyDescent="0.2">
      <c r="A283" s="8"/>
      <c r="B283" s="9"/>
      <c r="C283" s="10"/>
      <c r="D283" s="11"/>
      <c r="E283" s="66" t="s">
        <v>57</v>
      </c>
      <c r="F283" s="66"/>
      <c r="G283" s="8"/>
      <c r="H283" s="62"/>
      <c r="I283" s="8"/>
      <c r="J283" s="8"/>
      <c r="K283" s="13">
        <v>152000</v>
      </c>
      <c r="L283" s="44" t="e">
        <f>K283/#REF!</f>
        <v>#REF!</v>
      </c>
      <c r="M283" s="27"/>
      <c r="N283" s="51"/>
    </row>
    <row r="284" spans="1:14" s="1" customFormat="1" outlineLevel="1" x14ac:dyDescent="0.2">
      <c r="A284" s="8"/>
      <c r="B284" s="9"/>
      <c r="C284" s="10"/>
      <c r="D284" s="11"/>
      <c r="E284" s="66" t="s">
        <v>267</v>
      </c>
      <c r="F284" s="66"/>
      <c r="G284" s="8"/>
      <c r="H284" s="62">
        <v>1</v>
      </c>
      <c r="I284" s="8"/>
      <c r="J284" s="8"/>
      <c r="K284" s="13">
        <v>283171.37</v>
      </c>
      <c r="L284" s="44">
        <v>94390.46</v>
      </c>
      <c r="M284" s="27"/>
      <c r="N284" s="51"/>
    </row>
    <row r="285" spans="1:14" s="1" customFormat="1" outlineLevel="1" x14ac:dyDescent="0.2">
      <c r="A285" s="8"/>
      <c r="B285" s="9"/>
      <c r="C285" s="10"/>
      <c r="D285" s="11"/>
      <c r="E285" s="66" t="s">
        <v>268</v>
      </c>
      <c r="F285" s="66"/>
      <c r="G285" s="8"/>
      <c r="H285" s="62">
        <v>1</v>
      </c>
      <c r="I285" s="8"/>
      <c r="J285" s="8"/>
      <c r="K285" s="13">
        <v>259050.06</v>
      </c>
      <c r="L285" s="44">
        <v>86350.02</v>
      </c>
      <c r="M285" s="27"/>
      <c r="N285" s="51"/>
    </row>
    <row r="286" spans="1:14" x14ac:dyDescent="0.2">
      <c r="A286" s="2">
        <v>70</v>
      </c>
      <c r="B286" s="67" t="s">
        <v>269</v>
      </c>
      <c r="C286" s="67"/>
      <c r="D286" s="67"/>
      <c r="E286" s="3"/>
      <c r="F286" s="4"/>
      <c r="G286" s="5">
        <v>1</v>
      </c>
      <c r="H286" s="61">
        <v>1</v>
      </c>
      <c r="I286" s="7">
        <v>140000</v>
      </c>
      <c r="J286" s="7">
        <v>140000</v>
      </c>
      <c r="K286" s="7">
        <f>SUM(K287)</f>
        <v>432727.27</v>
      </c>
      <c r="L286" s="43">
        <f>K286/3/H286</f>
        <v>144242.42333333334</v>
      </c>
      <c r="M286" s="26"/>
      <c r="N286" s="50"/>
    </row>
    <row r="287" spans="1:14" s="1" customFormat="1" outlineLevel="1" x14ac:dyDescent="0.2">
      <c r="A287" s="8"/>
      <c r="B287" s="9"/>
      <c r="C287" s="10"/>
      <c r="D287" s="11"/>
      <c r="E287" s="66" t="s">
        <v>270</v>
      </c>
      <c r="F287" s="66"/>
      <c r="G287" s="8"/>
      <c r="H287" s="62">
        <v>1</v>
      </c>
      <c r="I287" s="8"/>
      <c r="J287" s="8"/>
      <c r="K287" s="13">
        <v>432727.27</v>
      </c>
      <c r="L287" s="44">
        <v>144242.42000000001</v>
      </c>
      <c r="M287" s="27"/>
      <c r="N287" s="51"/>
    </row>
    <row r="288" spans="1:14" s="1" customFormat="1" ht="24" customHeight="1" outlineLevel="1" x14ac:dyDescent="0.2">
      <c r="A288" s="2">
        <v>71</v>
      </c>
      <c r="B288" s="67" t="s">
        <v>271</v>
      </c>
      <c r="C288" s="67"/>
      <c r="D288" s="67"/>
      <c r="E288" s="3"/>
      <c r="F288" s="4"/>
      <c r="G288" s="5">
        <v>2</v>
      </c>
      <c r="H288" s="60"/>
      <c r="I288" s="7">
        <v>129000</v>
      </c>
      <c r="J288" s="7">
        <v>64500</v>
      </c>
      <c r="K288" s="6"/>
      <c r="L288" s="42"/>
      <c r="M288" s="23"/>
      <c r="N288" s="47"/>
    </row>
    <row r="289" spans="1:14" x14ac:dyDescent="0.2">
      <c r="A289" s="2">
        <v>72</v>
      </c>
      <c r="B289" s="67" t="s">
        <v>272</v>
      </c>
      <c r="C289" s="67"/>
      <c r="D289" s="67"/>
      <c r="E289" s="3"/>
      <c r="F289" s="4"/>
      <c r="G289" s="5">
        <v>7</v>
      </c>
      <c r="H289" s="61">
        <v>6</v>
      </c>
      <c r="I289" s="7">
        <v>455000</v>
      </c>
      <c r="J289" s="7">
        <v>65000</v>
      </c>
      <c r="K289" s="7">
        <f>SUM(K290:K296)</f>
        <v>1338577.56</v>
      </c>
      <c r="L289" s="43">
        <f>K289/3/H289</f>
        <v>74365.42</v>
      </c>
      <c r="M289" s="26"/>
      <c r="N289" s="50"/>
    </row>
    <row r="290" spans="1:14" s="1" customFormat="1" outlineLevel="1" x14ac:dyDescent="0.2">
      <c r="A290" s="8"/>
      <c r="B290" s="9"/>
      <c r="C290" s="10"/>
      <c r="D290" s="11"/>
      <c r="E290" s="66" t="s">
        <v>273</v>
      </c>
      <c r="F290" s="66"/>
      <c r="G290" s="8"/>
      <c r="H290" s="62">
        <v>1</v>
      </c>
      <c r="I290" s="8"/>
      <c r="J290" s="8"/>
      <c r="K290" s="13">
        <v>182142.86</v>
      </c>
      <c r="L290" s="44">
        <v>60714.29</v>
      </c>
      <c r="M290" s="27"/>
      <c r="N290" s="51"/>
    </row>
    <row r="291" spans="1:14" x14ac:dyDescent="0.2">
      <c r="A291" s="8"/>
      <c r="B291" s="9"/>
      <c r="C291" s="10"/>
      <c r="D291" s="11"/>
      <c r="E291" s="66" t="s">
        <v>274</v>
      </c>
      <c r="F291" s="66"/>
      <c r="G291" s="8"/>
      <c r="H291" s="59"/>
      <c r="I291" s="8"/>
      <c r="J291" s="8"/>
      <c r="K291" s="13">
        <v>160914.75</v>
      </c>
      <c r="L291" s="41"/>
      <c r="M291" s="25"/>
      <c r="N291" s="49"/>
    </row>
    <row r="292" spans="1:14" x14ac:dyDescent="0.2">
      <c r="A292" s="8"/>
      <c r="B292" s="9"/>
      <c r="C292" s="10"/>
      <c r="D292" s="11"/>
      <c r="E292" s="66" t="s">
        <v>275</v>
      </c>
      <c r="F292" s="66"/>
      <c r="G292" s="8"/>
      <c r="H292" s="62">
        <v>1</v>
      </c>
      <c r="I292" s="8"/>
      <c r="J292" s="8"/>
      <c r="K292" s="13">
        <v>216630.13</v>
      </c>
      <c r="L292" s="44">
        <v>72210.039999999994</v>
      </c>
      <c r="M292" s="27"/>
      <c r="N292" s="51"/>
    </row>
    <row r="293" spans="1:14" s="1" customFormat="1" outlineLevel="1" x14ac:dyDescent="0.2">
      <c r="A293" s="8"/>
      <c r="B293" s="9"/>
      <c r="C293" s="10"/>
      <c r="D293" s="11"/>
      <c r="E293" s="66" t="s">
        <v>276</v>
      </c>
      <c r="F293" s="66"/>
      <c r="G293" s="8"/>
      <c r="H293" s="62">
        <v>1</v>
      </c>
      <c r="I293" s="8"/>
      <c r="J293" s="8"/>
      <c r="K293" s="13">
        <v>215533.18</v>
      </c>
      <c r="L293" s="44">
        <v>71844.39</v>
      </c>
      <c r="M293" s="27"/>
      <c r="N293" s="51"/>
    </row>
    <row r="294" spans="1:14" s="1" customFormat="1" outlineLevel="1" x14ac:dyDescent="0.2">
      <c r="A294" s="8"/>
      <c r="B294" s="9"/>
      <c r="C294" s="10"/>
      <c r="D294" s="11"/>
      <c r="E294" s="66" t="s">
        <v>277</v>
      </c>
      <c r="F294" s="66"/>
      <c r="G294" s="8"/>
      <c r="H294" s="62">
        <v>1</v>
      </c>
      <c r="I294" s="8"/>
      <c r="J294" s="8"/>
      <c r="K294" s="13">
        <v>183214.29</v>
      </c>
      <c r="L294" s="44">
        <v>61071.43</v>
      </c>
      <c r="M294" s="27"/>
      <c r="N294" s="51"/>
    </row>
    <row r="295" spans="1:14" s="1" customFormat="1" outlineLevel="1" x14ac:dyDescent="0.2">
      <c r="A295" s="8"/>
      <c r="B295" s="9"/>
      <c r="C295" s="10"/>
      <c r="D295" s="11"/>
      <c r="E295" s="66" t="s">
        <v>278</v>
      </c>
      <c r="F295" s="66"/>
      <c r="G295" s="8"/>
      <c r="H295" s="62">
        <v>1</v>
      </c>
      <c r="I295" s="8"/>
      <c r="J295" s="8"/>
      <c r="K295" s="13">
        <v>185689.98</v>
      </c>
      <c r="L295" s="44">
        <v>61896.66</v>
      </c>
      <c r="M295" s="27"/>
      <c r="N295" s="51"/>
    </row>
    <row r="296" spans="1:14" s="1" customFormat="1" outlineLevel="1" x14ac:dyDescent="0.2">
      <c r="A296" s="8"/>
      <c r="B296" s="9"/>
      <c r="C296" s="10"/>
      <c r="D296" s="11"/>
      <c r="E296" s="66" t="s">
        <v>279</v>
      </c>
      <c r="F296" s="66"/>
      <c r="G296" s="8"/>
      <c r="H296" s="62">
        <v>1</v>
      </c>
      <c r="I296" s="8"/>
      <c r="J296" s="8"/>
      <c r="K296" s="13">
        <v>194452.37</v>
      </c>
      <c r="L296" s="44">
        <v>64817.46</v>
      </c>
      <c r="M296" s="27"/>
      <c r="N296" s="51"/>
    </row>
    <row r="297" spans="1:14" s="1" customFormat="1" outlineLevel="1" x14ac:dyDescent="0.2">
      <c r="A297" s="2">
        <v>73</v>
      </c>
      <c r="B297" s="67" t="s">
        <v>280</v>
      </c>
      <c r="C297" s="67"/>
      <c r="D297" s="67"/>
      <c r="E297" s="3"/>
      <c r="F297" s="4"/>
      <c r="G297" s="5">
        <v>1</v>
      </c>
      <c r="H297" s="61">
        <v>1</v>
      </c>
      <c r="I297" s="7">
        <v>160000</v>
      </c>
      <c r="J297" s="7">
        <v>160000</v>
      </c>
      <c r="K297" s="7">
        <f>SUM(K298)</f>
        <v>480000</v>
      </c>
      <c r="L297" s="43">
        <f>K297/3/H297</f>
        <v>160000</v>
      </c>
      <c r="M297" s="26"/>
      <c r="N297" s="50"/>
    </row>
    <row r="298" spans="1:14" s="1" customFormat="1" outlineLevel="1" x14ac:dyDescent="0.2">
      <c r="A298" s="8"/>
      <c r="B298" s="9"/>
      <c r="C298" s="10"/>
      <c r="D298" s="11"/>
      <c r="E298" s="66" t="s">
        <v>281</v>
      </c>
      <c r="F298" s="66"/>
      <c r="G298" s="8"/>
      <c r="H298" s="62">
        <v>1</v>
      </c>
      <c r="I298" s="8"/>
      <c r="J298" s="8"/>
      <c r="K298" s="13">
        <v>480000</v>
      </c>
      <c r="L298" s="44">
        <v>160000</v>
      </c>
      <c r="M298" s="27"/>
      <c r="N298" s="51"/>
    </row>
    <row r="299" spans="1:14" s="1" customFormat="1" outlineLevel="1" x14ac:dyDescent="0.2">
      <c r="A299" s="2">
        <v>74</v>
      </c>
      <c r="B299" s="67" t="s">
        <v>282</v>
      </c>
      <c r="C299" s="67"/>
      <c r="D299" s="67"/>
      <c r="E299" s="3"/>
      <c r="F299" s="4"/>
      <c r="G299" s="5">
        <v>2</v>
      </c>
      <c r="H299" s="61">
        <v>2</v>
      </c>
      <c r="I299" s="7">
        <v>172000</v>
      </c>
      <c r="J299" s="7">
        <v>86000</v>
      </c>
      <c r="K299" s="7">
        <f>SUM(K300:K301)</f>
        <v>565390.85000000009</v>
      </c>
      <c r="L299" s="43">
        <f>K299/3/H299</f>
        <v>94231.808333333349</v>
      </c>
      <c r="M299" s="26"/>
      <c r="N299" s="50"/>
    </row>
    <row r="300" spans="1:14" x14ac:dyDescent="0.2">
      <c r="A300" s="8"/>
      <c r="B300" s="9"/>
      <c r="C300" s="10"/>
      <c r="D300" s="11"/>
      <c r="E300" s="66" t="s">
        <v>283</v>
      </c>
      <c r="F300" s="66"/>
      <c r="G300" s="8"/>
      <c r="H300" s="62">
        <v>1</v>
      </c>
      <c r="I300" s="8"/>
      <c r="J300" s="8"/>
      <c r="K300" s="13">
        <v>286542.95</v>
      </c>
      <c r="L300" s="44">
        <v>95514.32</v>
      </c>
      <c r="M300" s="27"/>
      <c r="N300" s="51"/>
    </row>
    <row r="301" spans="1:14" s="1" customFormat="1" outlineLevel="1" x14ac:dyDescent="0.2">
      <c r="A301" s="8"/>
      <c r="B301" s="9"/>
      <c r="C301" s="10"/>
      <c r="D301" s="11"/>
      <c r="E301" s="66" t="s">
        <v>284</v>
      </c>
      <c r="F301" s="66"/>
      <c r="G301" s="8"/>
      <c r="H301" s="62">
        <v>1</v>
      </c>
      <c r="I301" s="8"/>
      <c r="J301" s="8"/>
      <c r="K301" s="13">
        <v>278847.90000000002</v>
      </c>
      <c r="L301" s="44">
        <v>92949.3</v>
      </c>
      <c r="M301" s="27"/>
      <c r="N301" s="51"/>
    </row>
    <row r="302" spans="1:14" x14ac:dyDescent="0.2">
      <c r="A302" s="2">
        <v>75</v>
      </c>
      <c r="B302" s="67" t="s">
        <v>285</v>
      </c>
      <c r="C302" s="67"/>
      <c r="D302" s="67"/>
      <c r="E302" s="3"/>
      <c r="F302" s="4"/>
      <c r="G302" s="5">
        <v>1</v>
      </c>
      <c r="H302" s="61">
        <v>1</v>
      </c>
      <c r="I302" s="7">
        <v>150000</v>
      </c>
      <c r="J302" s="7">
        <v>150000</v>
      </c>
      <c r="K302" s="7">
        <f>SUM(K303)</f>
        <v>478269.61</v>
      </c>
      <c r="L302" s="43">
        <f>K302/3/H302</f>
        <v>159423.20333333334</v>
      </c>
      <c r="M302" s="26"/>
      <c r="N302" s="50"/>
    </row>
    <row r="303" spans="1:14" s="1" customFormat="1" outlineLevel="1" x14ac:dyDescent="0.2">
      <c r="A303" s="8"/>
      <c r="B303" s="9"/>
      <c r="C303" s="10"/>
      <c r="D303" s="11"/>
      <c r="E303" s="66" t="s">
        <v>286</v>
      </c>
      <c r="F303" s="66"/>
      <c r="G303" s="8"/>
      <c r="H303" s="62">
        <v>1</v>
      </c>
      <c r="I303" s="8"/>
      <c r="J303" s="8"/>
      <c r="K303" s="13">
        <v>478269.61</v>
      </c>
      <c r="L303" s="44">
        <v>159423.20000000001</v>
      </c>
      <c r="M303" s="27"/>
      <c r="N303" s="51"/>
    </row>
    <row r="304" spans="1:14" s="1" customFormat="1" outlineLevel="1" x14ac:dyDescent="0.2">
      <c r="A304" s="2">
        <v>76</v>
      </c>
      <c r="B304" s="67" t="s">
        <v>287</v>
      </c>
      <c r="C304" s="67"/>
      <c r="D304" s="67"/>
      <c r="E304" s="3"/>
      <c r="F304" s="4"/>
      <c r="G304" s="5">
        <v>2</v>
      </c>
      <c r="H304" s="61">
        <v>2</v>
      </c>
      <c r="I304" s="7">
        <v>160000</v>
      </c>
      <c r="J304" s="7">
        <v>80000</v>
      </c>
      <c r="K304" s="7">
        <f>SUM(K305:K306)</f>
        <v>249482.52</v>
      </c>
      <c r="L304" s="43">
        <f>K304/3/H304</f>
        <v>41580.42</v>
      </c>
      <c r="M304" s="26"/>
      <c r="N304" s="50"/>
    </row>
    <row r="305" spans="1:14" x14ac:dyDescent="0.2">
      <c r="A305" s="8"/>
      <c r="B305" s="9"/>
      <c r="C305" s="10"/>
      <c r="D305" s="11"/>
      <c r="E305" s="66" t="s">
        <v>288</v>
      </c>
      <c r="F305" s="66"/>
      <c r="G305" s="8"/>
      <c r="H305" s="62">
        <v>1</v>
      </c>
      <c r="I305" s="8"/>
      <c r="J305" s="8"/>
      <c r="K305" s="12"/>
      <c r="L305" s="41"/>
      <c r="M305" s="25"/>
      <c r="N305" s="49"/>
    </row>
    <row r="306" spans="1:14" s="1" customFormat="1" outlineLevel="1" x14ac:dyDescent="0.2">
      <c r="A306" s="8"/>
      <c r="B306" s="9"/>
      <c r="C306" s="10"/>
      <c r="D306" s="11"/>
      <c r="E306" s="66" t="s">
        <v>289</v>
      </c>
      <c r="F306" s="66"/>
      <c r="G306" s="8"/>
      <c r="H306" s="62">
        <v>1</v>
      </c>
      <c r="I306" s="8"/>
      <c r="J306" s="8"/>
      <c r="K306" s="13">
        <v>249482.52</v>
      </c>
      <c r="L306" s="44">
        <v>83160.84</v>
      </c>
      <c r="M306" s="27"/>
      <c r="N306" s="51"/>
    </row>
    <row r="307" spans="1:14" x14ac:dyDescent="0.2">
      <c r="A307" s="2">
        <v>77</v>
      </c>
      <c r="B307" s="67" t="s">
        <v>290</v>
      </c>
      <c r="C307" s="67"/>
      <c r="D307" s="67"/>
      <c r="E307" s="3"/>
      <c r="F307" s="4"/>
      <c r="G307" s="5">
        <v>1</v>
      </c>
      <c r="H307" s="61">
        <v>1</v>
      </c>
      <c r="I307" s="7">
        <v>130000</v>
      </c>
      <c r="J307" s="7">
        <v>130000</v>
      </c>
      <c r="K307" s="7">
        <f>SUM(K308)</f>
        <v>330000</v>
      </c>
      <c r="L307" s="43">
        <f>K307/3/H307</f>
        <v>110000</v>
      </c>
      <c r="M307" s="26"/>
      <c r="N307" s="50"/>
    </row>
    <row r="308" spans="1:14" s="1" customFormat="1" outlineLevel="1" x14ac:dyDescent="0.2">
      <c r="A308" s="8"/>
      <c r="B308" s="9"/>
      <c r="C308" s="10"/>
      <c r="D308" s="11"/>
      <c r="E308" s="66" t="s">
        <v>291</v>
      </c>
      <c r="F308" s="66"/>
      <c r="G308" s="8"/>
      <c r="H308" s="62">
        <v>1</v>
      </c>
      <c r="I308" s="8"/>
      <c r="J308" s="8"/>
      <c r="K308" s="13">
        <v>330000</v>
      </c>
      <c r="L308" s="44">
        <v>110000</v>
      </c>
      <c r="M308" s="27"/>
      <c r="N308" s="51"/>
    </row>
    <row r="309" spans="1:14" s="1" customFormat="1" outlineLevel="1" x14ac:dyDescent="0.2">
      <c r="A309" s="2">
        <v>78</v>
      </c>
      <c r="B309" s="67" t="s">
        <v>292</v>
      </c>
      <c r="C309" s="67"/>
      <c r="D309" s="67"/>
      <c r="E309" s="3"/>
      <c r="F309" s="4"/>
      <c r="G309" s="5">
        <v>2</v>
      </c>
      <c r="H309" s="61">
        <v>2</v>
      </c>
      <c r="I309" s="7">
        <v>216000</v>
      </c>
      <c r="J309" s="7">
        <v>108000</v>
      </c>
      <c r="K309" s="7">
        <f>SUM(K310:K311)</f>
        <v>578506.80000000005</v>
      </c>
      <c r="L309" s="43">
        <f>K309/3/H309</f>
        <v>96417.8</v>
      </c>
      <c r="M309" s="26"/>
      <c r="N309" s="50"/>
    </row>
    <row r="310" spans="1:14" x14ac:dyDescent="0.2">
      <c r="A310" s="8"/>
      <c r="B310" s="9"/>
      <c r="C310" s="10"/>
      <c r="D310" s="11"/>
      <c r="E310" s="66" t="s">
        <v>293</v>
      </c>
      <c r="F310" s="66"/>
      <c r="G310" s="8"/>
      <c r="H310" s="62">
        <v>1</v>
      </c>
      <c r="I310" s="8"/>
      <c r="J310" s="8"/>
      <c r="K310" s="13">
        <v>306481.98</v>
      </c>
      <c r="L310" s="44">
        <v>102160.66</v>
      </c>
      <c r="M310" s="27"/>
      <c r="N310" s="51"/>
    </row>
    <row r="311" spans="1:14" s="1" customFormat="1" outlineLevel="1" x14ac:dyDescent="0.2">
      <c r="A311" s="8"/>
      <c r="B311" s="9"/>
      <c r="C311" s="10"/>
      <c r="D311" s="11"/>
      <c r="E311" s="66" t="s">
        <v>294</v>
      </c>
      <c r="F311" s="66"/>
      <c r="G311" s="8"/>
      <c r="H311" s="62">
        <v>1</v>
      </c>
      <c r="I311" s="8"/>
      <c r="J311" s="8"/>
      <c r="K311" s="13">
        <v>272024.82</v>
      </c>
      <c r="L311" s="44">
        <v>90674.94</v>
      </c>
      <c r="M311" s="27"/>
      <c r="N311" s="51"/>
    </row>
    <row r="312" spans="1:14" x14ac:dyDescent="0.2">
      <c r="A312" s="2">
        <v>79</v>
      </c>
      <c r="B312" s="67" t="s">
        <v>295</v>
      </c>
      <c r="C312" s="67"/>
      <c r="D312" s="67"/>
      <c r="E312" s="3"/>
      <c r="F312" s="4"/>
      <c r="G312" s="5">
        <v>5</v>
      </c>
      <c r="H312" s="61">
        <v>5</v>
      </c>
      <c r="I312" s="7">
        <v>920000</v>
      </c>
      <c r="J312" s="7">
        <v>184000</v>
      </c>
      <c r="K312" s="7">
        <f>SUM(K313:K318)</f>
        <v>2607354.7999999998</v>
      </c>
      <c r="L312" s="43">
        <f>K312/3/H312</f>
        <v>173823.65333333332</v>
      </c>
      <c r="M312" s="26"/>
      <c r="N312" s="50"/>
    </row>
    <row r="313" spans="1:14" s="1" customFormat="1" outlineLevel="1" x14ac:dyDescent="0.2">
      <c r="A313" s="8"/>
      <c r="B313" s="9"/>
      <c r="C313" s="10"/>
      <c r="D313" s="11"/>
      <c r="E313" s="66" t="s">
        <v>296</v>
      </c>
      <c r="F313" s="66"/>
      <c r="G313" s="8"/>
      <c r="H313" s="62">
        <v>1</v>
      </c>
      <c r="I313" s="8"/>
      <c r="J313" s="8"/>
      <c r="K313" s="13">
        <v>565141.86</v>
      </c>
      <c r="L313" s="44">
        <v>188380.62</v>
      </c>
      <c r="M313" s="27"/>
      <c r="N313" s="51"/>
    </row>
    <row r="314" spans="1:14" s="1" customFormat="1" outlineLevel="1" x14ac:dyDescent="0.2">
      <c r="A314" s="8"/>
      <c r="B314" s="9"/>
      <c r="C314" s="10"/>
      <c r="D314" s="11"/>
      <c r="E314" s="66" t="s">
        <v>297</v>
      </c>
      <c r="F314" s="66"/>
      <c r="G314" s="8"/>
      <c r="H314" s="62">
        <v>1</v>
      </c>
      <c r="I314" s="8"/>
      <c r="J314" s="8"/>
      <c r="K314" s="13">
        <v>442328.62</v>
      </c>
      <c r="L314" s="44">
        <v>147442.87</v>
      </c>
      <c r="M314" s="27"/>
      <c r="N314" s="51"/>
    </row>
    <row r="315" spans="1:14" x14ac:dyDescent="0.2">
      <c r="A315" s="8"/>
      <c r="B315" s="9"/>
      <c r="C315" s="10"/>
      <c r="D315" s="11"/>
      <c r="E315" s="66" t="s">
        <v>298</v>
      </c>
      <c r="F315" s="66"/>
      <c r="G315" s="8"/>
      <c r="H315" s="59"/>
      <c r="I315" s="8"/>
      <c r="J315" s="8"/>
      <c r="K315" s="13">
        <v>435202.25</v>
      </c>
      <c r="L315" s="41"/>
      <c r="M315" s="25"/>
      <c r="N315" s="49"/>
    </row>
    <row r="316" spans="1:14" s="1" customFormat="1" outlineLevel="1" x14ac:dyDescent="0.2">
      <c r="A316" s="8"/>
      <c r="B316" s="9"/>
      <c r="C316" s="10"/>
      <c r="D316" s="11"/>
      <c r="E316" s="66" t="s">
        <v>299</v>
      </c>
      <c r="F316" s="66"/>
      <c r="G316" s="8"/>
      <c r="H316" s="62">
        <v>1</v>
      </c>
      <c r="I316" s="8"/>
      <c r="J316" s="8"/>
      <c r="K316" s="13">
        <v>555409.34</v>
      </c>
      <c r="L316" s="44">
        <v>185136.45</v>
      </c>
      <c r="M316" s="27"/>
      <c r="N316" s="51"/>
    </row>
    <row r="317" spans="1:14" s="1" customFormat="1" outlineLevel="1" x14ac:dyDescent="0.2">
      <c r="A317" s="8"/>
      <c r="B317" s="9"/>
      <c r="C317" s="10"/>
      <c r="D317" s="11"/>
      <c r="E317" s="66" t="s">
        <v>300</v>
      </c>
      <c r="F317" s="66"/>
      <c r="G317" s="8"/>
      <c r="H317" s="62">
        <v>1</v>
      </c>
      <c r="I317" s="8"/>
      <c r="J317" s="8"/>
      <c r="K317" s="13">
        <v>552000</v>
      </c>
      <c r="L317" s="44">
        <v>184000</v>
      </c>
      <c r="M317" s="27"/>
      <c r="N317" s="51"/>
    </row>
    <row r="318" spans="1:14" s="1" customFormat="1" outlineLevel="1" x14ac:dyDescent="0.2">
      <c r="A318" s="8"/>
      <c r="B318" s="9"/>
      <c r="C318" s="10"/>
      <c r="D318" s="11"/>
      <c r="E318" s="66" t="s">
        <v>301</v>
      </c>
      <c r="F318" s="66"/>
      <c r="G318" s="8"/>
      <c r="H318" s="62">
        <v>1</v>
      </c>
      <c r="I318" s="8"/>
      <c r="J318" s="8"/>
      <c r="K318" s="13">
        <v>57272.73</v>
      </c>
      <c r="L318" s="44">
        <v>19090.91</v>
      </c>
      <c r="M318" s="27"/>
      <c r="N318" s="51"/>
    </row>
    <row r="319" spans="1:14" s="1" customFormat="1" outlineLevel="1" x14ac:dyDescent="0.2">
      <c r="A319" s="2">
        <v>80</v>
      </c>
      <c r="B319" s="67" t="s">
        <v>295</v>
      </c>
      <c r="C319" s="67"/>
      <c r="D319" s="67"/>
      <c r="E319" s="3"/>
      <c r="F319" s="4"/>
      <c r="G319" s="5">
        <v>1</v>
      </c>
      <c r="H319" s="61">
        <v>1</v>
      </c>
      <c r="I319" s="7">
        <v>180000</v>
      </c>
      <c r="J319" s="7">
        <v>180000</v>
      </c>
      <c r="K319" s="7">
        <f>SUM(K320)</f>
        <v>540000</v>
      </c>
      <c r="L319" s="43">
        <f>K319/3/H319</f>
        <v>180000</v>
      </c>
      <c r="M319" s="26"/>
      <c r="N319" s="50"/>
    </row>
    <row r="320" spans="1:14" s="1" customFormat="1" outlineLevel="1" x14ac:dyDescent="0.2">
      <c r="A320" s="8"/>
      <c r="B320" s="9"/>
      <c r="C320" s="10"/>
      <c r="D320" s="11"/>
      <c r="E320" s="66" t="s">
        <v>302</v>
      </c>
      <c r="F320" s="66"/>
      <c r="G320" s="8"/>
      <c r="H320" s="62">
        <v>1</v>
      </c>
      <c r="I320" s="8"/>
      <c r="J320" s="8"/>
      <c r="K320" s="13">
        <v>540000</v>
      </c>
      <c r="L320" s="44">
        <v>180000</v>
      </c>
      <c r="M320" s="27"/>
      <c r="N320" s="51"/>
    </row>
    <row r="321" spans="1:14" s="1" customFormat="1" ht="23.25" customHeight="1" outlineLevel="1" x14ac:dyDescent="0.2">
      <c r="A321" s="2">
        <v>81</v>
      </c>
      <c r="B321" s="67" t="s">
        <v>303</v>
      </c>
      <c r="C321" s="67"/>
      <c r="D321" s="67"/>
      <c r="E321" s="3"/>
      <c r="F321" s="4"/>
      <c r="G321" s="5">
        <v>1</v>
      </c>
      <c r="H321" s="61">
        <v>1</v>
      </c>
      <c r="I321" s="7">
        <v>184000</v>
      </c>
      <c r="J321" s="7">
        <v>184000</v>
      </c>
      <c r="K321" s="7">
        <f>SUM(K322)</f>
        <v>601367.43000000005</v>
      </c>
      <c r="L321" s="43">
        <f>K321/3/H321</f>
        <v>200455.81000000003</v>
      </c>
      <c r="M321" s="26"/>
      <c r="N321" s="50"/>
    </row>
    <row r="322" spans="1:14" x14ac:dyDescent="0.2">
      <c r="A322" s="8"/>
      <c r="B322" s="9"/>
      <c r="C322" s="10"/>
      <c r="D322" s="11"/>
      <c r="E322" s="66" t="s">
        <v>304</v>
      </c>
      <c r="F322" s="66"/>
      <c r="G322" s="8"/>
      <c r="H322" s="62">
        <v>1</v>
      </c>
      <c r="I322" s="8"/>
      <c r="J322" s="8"/>
      <c r="K322" s="13">
        <v>601367.43000000005</v>
      </c>
      <c r="L322" s="44">
        <v>200455.81</v>
      </c>
      <c r="M322" s="27"/>
      <c r="N322" s="51"/>
    </row>
    <row r="323" spans="1:14" s="1" customFormat="1" ht="23.25" customHeight="1" outlineLevel="1" x14ac:dyDescent="0.2">
      <c r="A323" s="2">
        <v>82</v>
      </c>
      <c r="B323" s="67" t="s">
        <v>305</v>
      </c>
      <c r="C323" s="67"/>
      <c r="D323" s="67"/>
      <c r="E323" s="3"/>
      <c r="F323" s="4"/>
      <c r="G323" s="5">
        <v>1</v>
      </c>
      <c r="H323" s="61">
        <v>1</v>
      </c>
      <c r="I323" s="7">
        <v>184000</v>
      </c>
      <c r="J323" s="7">
        <v>184000</v>
      </c>
      <c r="K323" s="7">
        <f>SUM(K324)</f>
        <v>57272.73</v>
      </c>
      <c r="L323" s="43">
        <f>K323/3/H323</f>
        <v>19090.91</v>
      </c>
      <c r="M323" s="26"/>
      <c r="N323" s="50"/>
    </row>
    <row r="324" spans="1:14" x14ac:dyDescent="0.2">
      <c r="A324" s="8"/>
      <c r="B324" s="9"/>
      <c r="C324" s="10"/>
      <c r="D324" s="11"/>
      <c r="E324" s="66" t="s">
        <v>306</v>
      </c>
      <c r="F324" s="66"/>
      <c r="G324" s="8"/>
      <c r="H324" s="62">
        <v>1</v>
      </c>
      <c r="I324" s="8"/>
      <c r="J324" s="8"/>
      <c r="K324" s="13">
        <v>57272.73</v>
      </c>
      <c r="L324" s="44">
        <v>19090.91</v>
      </c>
      <c r="M324" s="27"/>
      <c r="N324" s="51"/>
    </row>
    <row r="325" spans="1:14" s="1" customFormat="1" outlineLevel="1" x14ac:dyDescent="0.2">
      <c r="A325" s="2">
        <v>83</v>
      </c>
      <c r="B325" s="67" t="s">
        <v>307</v>
      </c>
      <c r="C325" s="67"/>
      <c r="D325" s="67"/>
      <c r="E325" s="3"/>
      <c r="F325" s="4"/>
      <c r="G325" s="5">
        <v>1</v>
      </c>
      <c r="H325" s="60"/>
      <c r="I325" s="7">
        <v>129000</v>
      </c>
      <c r="J325" s="7">
        <v>129000</v>
      </c>
      <c r="K325" s="6"/>
      <c r="L325" s="42"/>
      <c r="M325" s="23"/>
      <c r="N325" s="47"/>
    </row>
    <row r="326" spans="1:14" x14ac:dyDescent="0.2">
      <c r="A326" s="2">
        <v>84</v>
      </c>
      <c r="B326" s="67" t="s">
        <v>308</v>
      </c>
      <c r="C326" s="67"/>
      <c r="D326" s="67"/>
      <c r="E326" s="3"/>
      <c r="F326" s="4"/>
      <c r="G326" s="5">
        <v>1</v>
      </c>
      <c r="H326" s="61">
        <v>0.5</v>
      </c>
      <c r="I326" s="7">
        <v>130000</v>
      </c>
      <c r="J326" s="7">
        <v>130000</v>
      </c>
      <c r="K326" s="7">
        <f>SUM(K327:K328)</f>
        <v>495944.4</v>
      </c>
      <c r="L326" s="43">
        <f>K326/3/H326</f>
        <v>330629.60000000003</v>
      </c>
      <c r="M326" s="26"/>
      <c r="N326" s="50"/>
    </row>
    <row r="327" spans="1:14" s="1" customFormat="1" outlineLevel="1" x14ac:dyDescent="0.2">
      <c r="A327" s="8"/>
      <c r="B327" s="9"/>
      <c r="C327" s="10"/>
      <c r="D327" s="11"/>
      <c r="E327" s="66" t="s">
        <v>309</v>
      </c>
      <c r="F327" s="66"/>
      <c r="G327" s="8"/>
      <c r="H327" s="62">
        <v>0.5</v>
      </c>
      <c r="I327" s="8"/>
      <c r="J327" s="8"/>
      <c r="K327" s="13">
        <v>8863.6299999999992</v>
      </c>
      <c r="L327" s="44">
        <v>2954.54</v>
      </c>
      <c r="M327" s="27"/>
      <c r="N327" s="51"/>
    </row>
    <row r="328" spans="1:14" x14ac:dyDescent="0.2">
      <c r="A328" s="8"/>
      <c r="B328" s="9"/>
      <c r="C328" s="10"/>
      <c r="D328" s="11"/>
      <c r="E328" s="66" t="s">
        <v>310</v>
      </c>
      <c r="F328" s="66"/>
      <c r="G328" s="8"/>
      <c r="H328" s="59"/>
      <c r="I328" s="8"/>
      <c r="J328" s="8"/>
      <c r="K328" s="13">
        <v>487080.77</v>
      </c>
      <c r="L328" s="41"/>
      <c r="M328" s="25"/>
      <c r="N328" s="49"/>
    </row>
    <row r="329" spans="1:14" x14ac:dyDescent="0.2">
      <c r="A329" s="2">
        <v>85</v>
      </c>
      <c r="B329" s="67" t="s">
        <v>311</v>
      </c>
      <c r="C329" s="67"/>
      <c r="D329" s="67"/>
      <c r="E329" s="3"/>
      <c r="F329" s="4"/>
      <c r="G329" s="5">
        <v>1</v>
      </c>
      <c r="H329" s="60"/>
      <c r="I329" s="7">
        <v>108000</v>
      </c>
      <c r="J329" s="7">
        <v>108000</v>
      </c>
      <c r="K329" s="6"/>
      <c r="L329" s="42"/>
      <c r="M329" s="23"/>
      <c r="N329" s="47"/>
    </row>
    <row r="330" spans="1:14" s="1" customFormat="1" outlineLevel="1" x14ac:dyDescent="0.2">
      <c r="A330" s="2">
        <v>86</v>
      </c>
      <c r="B330" s="67" t="s">
        <v>312</v>
      </c>
      <c r="C330" s="67"/>
      <c r="D330" s="67"/>
      <c r="E330" s="3"/>
      <c r="F330" s="4"/>
      <c r="G330" s="5">
        <v>3</v>
      </c>
      <c r="H330" s="58"/>
      <c r="I330" s="7">
        <v>195000</v>
      </c>
      <c r="J330" s="7">
        <v>65000</v>
      </c>
      <c r="K330" s="7">
        <f>SUM(K331)</f>
        <v>63334.85</v>
      </c>
      <c r="L330" s="40"/>
      <c r="M330" s="24"/>
      <c r="N330" s="48"/>
    </row>
    <row r="331" spans="1:14" s="1" customFormat="1" outlineLevel="1" x14ac:dyDescent="0.2">
      <c r="A331" s="8"/>
      <c r="B331" s="9"/>
      <c r="C331" s="10"/>
      <c r="D331" s="11"/>
      <c r="E331" s="66" t="s">
        <v>313</v>
      </c>
      <c r="F331" s="66"/>
      <c r="G331" s="8"/>
      <c r="H331" s="59"/>
      <c r="I331" s="8"/>
      <c r="J331" s="8"/>
      <c r="K331" s="13">
        <v>63334.85</v>
      </c>
      <c r="L331" s="41"/>
      <c r="M331" s="25"/>
      <c r="N331" s="49"/>
    </row>
    <row r="332" spans="1:14" x14ac:dyDescent="0.2">
      <c r="A332" s="2">
        <v>87</v>
      </c>
      <c r="B332" s="67" t="s">
        <v>314</v>
      </c>
      <c r="C332" s="67"/>
      <c r="D332" s="67"/>
      <c r="E332" s="3"/>
      <c r="F332" s="4"/>
      <c r="G332" s="5">
        <v>5</v>
      </c>
      <c r="H332" s="61">
        <v>4</v>
      </c>
      <c r="I332" s="7">
        <v>755000</v>
      </c>
      <c r="J332" s="7">
        <v>151000</v>
      </c>
      <c r="K332" s="7">
        <f>SUM(K333:K336)</f>
        <v>1776233.5300000003</v>
      </c>
      <c r="L332" s="43">
        <f>K332/3/H332</f>
        <v>148019.46083333335</v>
      </c>
      <c r="M332" s="26"/>
      <c r="N332" s="50"/>
    </row>
    <row r="333" spans="1:14" x14ac:dyDescent="0.2">
      <c r="A333" s="8"/>
      <c r="B333" s="9"/>
      <c r="C333" s="10"/>
      <c r="D333" s="11"/>
      <c r="E333" s="66" t="s">
        <v>315</v>
      </c>
      <c r="F333" s="66"/>
      <c r="G333" s="8"/>
      <c r="H333" s="62">
        <v>1</v>
      </c>
      <c r="I333" s="8"/>
      <c r="J333" s="8"/>
      <c r="K333" s="13">
        <v>477426.18</v>
      </c>
      <c r="L333" s="44">
        <v>159142.06</v>
      </c>
      <c r="M333" s="27"/>
      <c r="N333" s="51"/>
    </row>
    <row r="334" spans="1:14" s="1" customFormat="1" outlineLevel="1" x14ac:dyDescent="0.2">
      <c r="A334" s="8"/>
      <c r="B334" s="9"/>
      <c r="C334" s="10"/>
      <c r="D334" s="11"/>
      <c r="E334" s="66" t="s">
        <v>316</v>
      </c>
      <c r="F334" s="66"/>
      <c r="G334" s="8"/>
      <c r="H334" s="62">
        <v>1</v>
      </c>
      <c r="I334" s="8"/>
      <c r="J334" s="8"/>
      <c r="K334" s="13">
        <v>456418.46</v>
      </c>
      <c r="L334" s="44">
        <v>152139.49</v>
      </c>
      <c r="M334" s="27"/>
      <c r="N334" s="51"/>
    </row>
    <row r="335" spans="1:14" x14ac:dyDescent="0.2">
      <c r="A335" s="8"/>
      <c r="B335" s="9"/>
      <c r="C335" s="10"/>
      <c r="D335" s="11"/>
      <c r="E335" s="66" t="s">
        <v>317</v>
      </c>
      <c r="F335" s="66"/>
      <c r="G335" s="8"/>
      <c r="H335" s="62">
        <v>1</v>
      </c>
      <c r="I335" s="8"/>
      <c r="J335" s="8"/>
      <c r="K335" s="13">
        <v>453000</v>
      </c>
      <c r="L335" s="44">
        <v>151000</v>
      </c>
      <c r="M335" s="27"/>
      <c r="N335" s="51"/>
    </row>
    <row r="336" spans="1:14" s="1" customFormat="1" outlineLevel="1" x14ac:dyDescent="0.2">
      <c r="A336" s="8"/>
      <c r="B336" s="9"/>
      <c r="C336" s="10"/>
      <c r="D336" s="11"/>
      <c r="E336" s="66" t="s">
        <v>318</v>
      </c>
      <c r="F336" s="66"/>
      <c r="G336" s="8"/>
      <c r="H336" s="62">
        <v>1</v>
      </c>
      <c r="I336" s="8"/>
      <c r="J336" s="8"/>
      <c r="K336" s="13">
        <v>389388.89</v>
      </c>
      <c r="L336" s="44">
        <v>129796.3</v>
      </c>
      <c r="M336" s="27"/>
      <c r="N336" s="51"/>
    </row>
    <row r="337" spans="1:14" s="1" customFormat="1" outlineLevel="1" x14ac:dyDescent="0.2">
      <c r="A337" s="2">
        <v>88</v>
      </c>
      <c r="B337" s="67" t="s">
        <v>319</v>
      </c>
      <c r="C337" s="67"/>
      <c r="D337" s="67"/>
      <c r="E337" s="3"/>
      <c r="F337" s="4"/>
      <c r="G337" s="5">
        <v>1</v>
      </c>
      <c r="H337" s="61">
        <v>0.5</v>
      </c>
      <c r="I337" s="7">
        <v>151000</v>
      </c>
      <c r="J337" s="7">
        <v>151000</v>
      </c>
      <c r="K337" s="7">
        <f>SUM(K338)</f>
        <v>226500</v>
      </c>
      <c r="L337" s="43">
        <f>K337/3/H337</f>
        <v>151000</v>
      </c>
      <c r="M337" s="26"/>
      <c r="N337" s="50"/>
    </row>
    <row r="338" spans="1:14" s="1" customFormat="1" outlineLevel="1" x14ac:dyDescent="0.2">
      <c r="A338" s="8"/>
      <c r="B338" s="9"/>
      <c r="C338" s="10"/>
      <c r="D338" s="11"/>
      <c r="E338" s="66" t="s">
        <v>320</v>
      </c>
      <c r="F338" s="66"/>
      <c r="G338" s="8"/>
      <c r="H338" s="62">
        <v>0.5</v>
      </c>
      <c r="I338" s="8"/>
      <c r="J338" s="8"/>
      <c r="K338" s="13">
        <v>226500</v>
      </c>
      <c r="L338" s="44">
        <v>75500</v>
      </c>
      <c r="M338" s="27"/>
      <c r="N338" s="51"/>
    </row>
    <row r="339" spans="1:14" s="1" customFormat="1" outlineLevel="1" x14ac:dyDescent="0.2">
      <c r="A339" s="2">
        <v>89</v>
      </c>
      <c r="B339" s="67" t="s">
        <v>321</v>
      </c>
      <c r="C339" s="67"/>
      <c r="D339" s="67"/>
      <c r="E339" s="3"/>
      <c r="F339" s="4"/>
      <c r="G339" s="5">
        <v>1</v>
      </c>
      <c r="H339" s="60"/>
      <c r="I339" s="7">
        <v>97000</v>
      </c>
      <c r="J339" s="7">
        <v>97000</v>
      </c>
      <c r="K339" s="6"/>
      <c r="L339" s="42"/>
      <c r="M339" s="23"/>
      <c r="N339" s="47"/>
    </row>
    <row r="340" spans="1:14" x14ac:dyDescent="0.2">
      <c r="A340" s="68" t="s">
        <v>322</v>
      </c>
      <c r="B340" s="68"/>
      <c r="C340" s="68"/>
      <c r="D340" s="68"/>
      <c r="E340" s="68"/>
      <c r="F340" s="68"/>
      <c r="G340" s="19">
        <v>269</v>
      </c>
      <c r="H340" s="64">
        <v>205.06</v>
      </c>
      <c r="I340" s="20">
        <v>39136500</v>
      </c>
      <c r="J340" s="21"/>
      <c r="K340" s="20">
        <f>K19+K22+K24+K37+K41+K44+K46+K48+K51+K59+K61+K89+K91+K93+K95+K103+K109+K113+K116+K118+K120+K122+K124+K126+K128+K130+K132+K134+K136+K138+K143+K145+K150+K152+K155+K157+K161+K164+K180+K183+K187+K189+K191+K203+K212+K214+K220+K222+K224+K227+K231+K234+K236+K238+K240+K242+K252+K256+K274+K276+K278+K282+K286+K289+K297+K299+K302+K304+K307+K309+K312+K319+K321+K323+K326+K330+K332+K337+K339</f>
        <v>88569743.890000001</v>
      </c>
      <c r="L340" s="45">
        <v>119828.94</v>
      </c>
      <c r="M340" s="28"/>
      <c r="N340" s="52"/>
    </row>
    <row r="341" spans="1:14" s="1" customFormat="1" outlineLevel="1" x14ac:dyDescent="0.2"/>
  </sheetData>
  <mergeCells count="332">
    <mergeCell ref="B2:I3"/>
    <mergeCell ref="K7:R8"/>
    <mergeCell ref="E34:F34"/>
    <mergeCell ref="E35:F35"/>
    <mergeCell ref="E36:F36"/>
    <mergeCell ref="B37:D37"/>
    <mergeCell ref="B5:I8"/>
    <mergeCell ref="B17:D17"/>
    <mergeCell ref="E17:F17"/>
    <mergeCell ref="E153:F153"/>
    <mergeCell ref="E63:F63"/>
    <mergeCell ref="E38:F38"/>
    <mergeCell ref="E39:F39"/>
    <mergeCell ref="E40:F40"/>
    <mergeCell ref="B41:D41"/>
    <mergeCell ref="E42:F42"/>
    <mergeCell ref="E43:F43"/>
    <mergeCell ref="B44:D44"/>
    <mergeCell ref="E45:F45"/>
    <mergeCell ref="B46:D46"/>
    <mergeCell ref="E47:F47"/>
    <mergeCell ref="B48:D48"/>
    <mergeCell ref="E49:F49"/>
    <mergeCell ref="E50:F50"/>
    <mergeCell ref="B51:D51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B16:D16"/>
    <mergeCell ref="E16:F16"/>
    <mergeCell ref="B18:D18"/>
    <mergeCell ref="B19:D19"/>
    <mergeCell ref="E20:F20"/>
    <mergeCell ref="B21:D21"/>
    <mergeCell ref="B22:D22"/>
    <mergeCell ref="E23:F23"/>
    <mergeCell ref="B24:D24"/>
    <mergeCell ref="E52:F52"/>
    <mergeCell ref="E53:F53"/>
    <mergeCell ref="E54:F54"/>
    <mergeCell ref="E55:F55"/>
    <mergeCell ref="E56:F56"/>
    <mergeCell ref="E57:F57"/>
    <mergeCell ref="E58:F58"/>
    <mergeCell ref="E283:F283"/>
    <mergeCell ref="E64:F64"/>
    <mergeCell ref="E244:F244"/>
    <mergeCell ref="E165:F165"/>
    <mergeCell ref="B59:D59"/>
    <mergeCell ref="E60:F60"/>
    <mergeCell ref="E65:F65"/>
    <mergeCell ref="E72:F72"/>
    <mergeCell ref="E73:F73"/>
    <mergeCell ref="E74:F74"/>
    <mergeCell ref="E75:F75"/>
    <mergeCell ref="E76:F76"/>
    <mergeCell ref="E77:F77"/>
    <mergeCell ref="E62:F62"/>
    <mergeCell ref="E66:F66"/>
    <mergeCell ref="E67:F67"/>
    <mergeCell ref="E68:F68"/>
    <mergeCell ref="E69:F69"/>
    <mergeCell ref="E70:F70"/>
    <mergeCell ref="E71:F71"/>
    <mergeCell ref="B61:D61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B89:D89"/>
    <mergeCell ref="E90:F90"/>
    <mergeCell ref="B91:D91"/>
    <mergeCell ref="E92:F92"/>
    <mergeCell ref="B93:D93"/>
    <mergeCell ref="E94:F94"/>
    <mergeCell ref="B95:D95"/>
    <mergeCell ref="E96:F96"/>
    <mergeCell ref="E97:F97"/>
    <mergeCell ref="E98:F98"/>
    <mergeCell ref="E99:F99"/>
    <mergeCell ref="E100:F100"/>
    <mergeCell ref="E101:F101"/>
    <mergeCell ref="E102:F102"/>
    <mergeCell ref="B103:D103"/>
    <mergeCell ref="E104:F104"/>
    <mergeCell ref="E105:F105"/>
    <mergeCell ref="E106:F106"/>
    <mergeCell ref="E107:F107"/>
    <mergeCell ref="E108:F108"/>
    <mergeCell ref="B109:D109"/>
    <mergeCell ref="E110:F110"/>
    <mergeCell ref="E111:F111"/>
    <mergeCell ref="E112:F112"/>
    <mergeCell ref="B113:D113"/>
    <mergeCell ref="E114:F114"/>
    <mergeCell ref="B115:D115"/>
    <mergeCell ref="B116:D116"/>
    <mergeCell ref="E117:F117"/>
    <mergeCell ref="B118:D118"/>
    <mergeCell ref="E119:F119"/>
    <mergeCell ref="B120:D120"/>
    <mergeCell ref="E121:F121"/>
    <mergeCell ref="B122:D122"/>
    <mergeCell ref="E123:F123"/>
    <mergeCell ref="B124:D124"/>
    <mergeCell ref="E125:F125"/>
    <mergeCell ref="B126:D126"/>
    <mergeCell ref="E127:F127"/>
    <mergeCell ref="B128:D128"/>
    <mergeCell ref="E129:F129"/>
    <mergeCell ref="B130:D130"/>
    <mergeCell ref="E131:F131"/>
    <mergeCell ref="B132:D132"/>
    <mergeCell ref="E133:F133"/>
    <mergeCell ref="B134:D134"/>
    <mergeCell ref="E135:F135"/>
    <mergeCell ref="B136:D136"/>
    <mergeCell ref="E137:F137"/>
    <mergeCell ref="B138:D138"/>
    <mergeCell ref="E139:F139"/>
    <mergeCell ref="E140:F140"/>
    <mergeCell ref="E141:F141"/>
    <mergeCell ref="E142:F142"/>
    <mergeCell ref="B143:D143"/>
    <mergeCell ref="E144:F144"/>
    <mergeCell ref="B145:D145"/>
    <mergeCell ref="E146:F146"/>
    <mergeCell ref="E147:F147"/>
    <mergeCell ref="E148:F148"/>
    <mergeCell ref="E149:F149"/>
    <mergeCell ref="B150:D150"/>
    <mergeCell ref="E151:F151"/>
    <mergeCell ref="B152:D152"/>
    <mergeCell ref="E154:F154"/>
    <mergeCell ref="B155:D155"/>
    <mergeCell ref="E156:F156"/>
    <mergeCell ref="B157:D157"/>
    <mergeCell ref="E158:F158"/>
    <mergeCell ref="E159:F159"/>
    <mergeCell ref="E160:F160"/>
    <mergeCell ref="B161:D161"/>
    <mergeCell ref="E162:F162"/>
    <mergeCell ref="E163:F163"/>
    <mergeCell ref="B164:D164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B180:D180"/>
    <mergeCell ref="E181:F181"/>
    <mergeCell ref="E182:F182"/>
    <mergeCell ref="B183:D183"/>
    <mergeCell ref="E184:F184"/>
    <mergeCell ref="E185:F185"/>
    <mergeCell ref="E186:F186"/>
    <mergeCell ref="B187:D187"/>
    <mergeCell ref="E188:F188"/>
    <mergeCell ref="B189:D189"/>
    <mergeCell ref="E190:F190"/>
    <mergeCell ref="B191:D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B201:D201"/>
    <mergeCell ref="B202:D202"/>
    <mergeCell ref="B203:D203"/>
    <mergeCell ref="E204:F204"/>
    <mergeCell ref="E205:F205"/>
    <mergeCell ref="E206:F206"/>
    <mergeCell ref="E207:F207"/>
    <mergeCell ref="E208:F208"/>
    <mergeCell ref="E209:F209"/>
    <mergeCell ref="E210:F210"/>
    <mergeCell ref="B211:D211"/>
    <mergeCell ref="B212:D212"/>
    <mergeCell ref="E213:F213"/>
    <mergeCell ref="B214:D214"/>
    <mergeCell ref="E215:F215"/>
    <mergeCell ref="E216:F216"/>
    <mergeCell ref="E217:F217"/>
    <mergeCell ref="E218:F218"/>
    <mergeCell ref="B219:D219"/>
    <mergeCell ref="B220:D220"/>
    <mergeCell ref="E221:F221"/>
    <mergeCell ref="B222:D222"/>
    <mergeCell ref="E223:F223"/>
    <mergeCell ref="B224:D224"/>
    <mergeCell ref="E225:F225"/>
    <mergeCell ref="E226:F226"/>
    <mergeCell ref="B236:D236"/>
    <mergeCell ref="E237:F237"/>
    <mergeCell ref="B238:D238"/>
    <mergeCell ref="E239:F239"/>
    <mergeCell ref="B240:D240"/>
    <mergeCell ref="E241:F241"/>
    <mergeCell ref="B242:D242"/>
    <mergeCell ref="E243:F243"/>
    <mergeCell ref="B227:D227"/>
    <mergeCell ref="E228:F228"/>
    <mergeCell ref="E229:F229"/>
    <mergeCell ref="E230:F230"/>
    <mergeCell ref="B231:D231"/>
    <mergeCell ref="E232:F232"/>
    <mergeCell ref="E233:F233"/>
    <mergeCell ref="B234:D234"/>
    <mergeCell ref="E235:F235"/>
    <mergeCell ref="E245:F245"/>
    <mergeCell ref="E246:F246"/>
    <mergeCell ref="E247:F247"/>
    <mergeCell ref="E248:F248"/>
    <mergeCell ref="E249:F249"/>
    <mergeCell ref="E250:F250"/>
    <mergeCell ref="E251:F251"/>
    <mergeCell ref="B252:D252"/>
    <mergeCell ref="E253:F253"/>
    <mergeCell ref="E254:F254"/>
    <mergeCell ref="E255:F255"/>
    <mergeCell ref="B256:D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B274:D274"/>
    <mergeCell ref="E275:F275"/>
    <mergeCell ref="B276:D276"/>
    <mergeCell ref="E277:F277"/>
    <mergeCell ref="B278:D278"/>
    <mergeCell ref="E279:F279"/>
    <mergeCell ref="E273:F273"/>
    <mergeCell ref="E280:F280"/>
    <mergeCell ref="E281:F281"/>
    <mergeCell ref="B282:D282"/>
    <mergeCell ref="E284:F284"/>
    <mergeCell ref="E285:F285"/>
    <mergeCell ref="B286:D286"/>
    <mergeCell ref="E287:F287"/>
    <mergeCell ref="B288:D288"/>
    <mergeCell ref="B289:D289"/>
    <mergeCell ref="E290:F290"/>
    <mergeCell ref="E291:F291"/>
    <mergeCell ref="E292:F292"/>
    <mergeCell ref="E293:F293"/>
    <mergeCell ref="E294:F294"/>
    <mergeCell ref="E295:F295"/>
    <mergeCell ref="E296:F296"/>
    <mergeCell ref="B297:D297"/>
    <mergeCell ref="E298:F298"/>
    <mergeCell ref="B299:D299"/>
    <mergeCell ref="E300:F300"/>
    <mergeCell ref="E301:F301"/>
    <mergeCell ref="B302:D302"/>
    <mergeCell ref="E303:F303"/>
    <mergeCell ref="B304:D304"/>
    <mergeCell ref="E305:F305"/>
    <mergeCell ref="E306:F306"/>
    <mergeCell ref="B307:D307"/>
    <mergeCell ref="E308:F308"/>
    <mergeCell ref="E335:F335"/>
    <mergeCell ref="B309:D309"/>
    <mergeCell ref="E310:F310"/>
    <mergeCell ref="E311:F311"/>
    <mergeCell ref="B312:D312"/>
    <mergeCell ref="E313:F313"/>
    <mergeCell ref="E314:F314"/>
    <mergeCell ref="E315:F315"/>
    <mergeCell ref="E316:F316"/>
    <mergeCell ref="E317:F317"/>
    <mergeCell ref="K2:R5"/>
    <mergeCell ref="B10:I13"/>
    <mergeCell ref="E336:F336"/>
    <mergeCell ref="B337:D337"/>
    <mergeCell ref="E338:F338"/>
    <mergeCell ref="B339:D339"/>
    <mergeCell ref="A340:F340"/>
    <mergeCell ref="B326:D326"/>
    <mergeCell ref="E327:F327"/>
    <mergeCell ref="E328:F328"/>
    <mergeCell ref="B329:D329"/>
    <mergeCell ref="B330:D330"/>
    <mergeCell ref="E331:F331"/>
    <mergeCell ref="B332:D332"/>
    <mergeCell ref="E333:F333"/>
    <mergeCell ref="E334:F334"/>
    <mergeCell ref="E318:F318"/>
    <mergeCell ref="B319:D319"/>
    <mergeCell ref="E320:F320"/>
    <mergeCell ref="B321:D321"/>
    <mergeCell ref="E322:F322"/>
    <mergeCell ref="B323:D323"/>
    <mergeCell ref="E324:F324"/>
    <mergeCell ref="B325:D32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с расшифровкой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1C Support2</dc:creator>
  <cp:lastModifiedBy>Олег</cp:lastModifiedBy>
  <dcterms:created xsi:type="dcterms:W3CDTF">2023-06-02T12:30:22Z</dcterms:created>
  <dcterms:modified xsi:type="dcterms:W3CDTF">2023-06-25T09:41:15Z</dcterms:modified>
</cp:coreProperties>
</file>