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ovskiiAE\Downloads\"/>
    </mc:Choice>
  </mc:AlternateContent>
  <xr:revisionPtr revIDLastSave="0" documentId="13_ncr:1_{C0161D94-3B49-48EF-80FC-402D33268774}" xr6:coauthVersionLast="47" xr6:coauthVersionMax="47" xr10:uidLastSave="{00000000-0000-0000-0000-000000000000}"/>
  <bookViews>
    <workbookView xWindow="-120" yWindow="-120" windowWidth="22920" windowHeight="1380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S13" i="1" l="1"/>
  <c r="S14" i="1"/>
  <c r="S19" i="1"/>
  <c r="S20" i="1"/>
  <c r="S22" i="1"/>
  <c r="R24" i="1"/>
  <c r="R20" i="1"/>
  <c r="R19" i="1"/>
  <c r="R16" i="1"/>
  <c r="R15" i="1"/>
  <c r="R14" i="1"/>
  <c r="R13" i="1"/>
  <c r="R12" i="1"/>
  <c r="L12" i="1"/>
  <c r="L13" i="1"/>
  <c r="L19" i="1"/>
  <c r="L20" i="1"/>
  <c r="S23" i="1"/>
  <c r="Q24" i="1"/>
  <c r="Q13" i="1"/>
  <c r="Q14" i="1"/>
  <c r="Q22" i="1"/>
  <c r="Q19" i="1"/>
  <c r="K14" i="1"/>
  <c r="Q12" i="1"/>
  <c r="K12" i="1"/>
  <c r="P13" i="1"/>
  <c r="O13" i="1"/>
  <c r="P22" i="1"/>
  <c r="P19" i="1"/>
  <c r="P12" i="1"/>
  <c r="P24" i="1"/>
  <c r="P23" i="1"/>
  <c r="P20" i="1"/>
  <c r="P14" i="1"/>
  <c r="P15" i="1"/>
  <c r="O12" i="1"/>
  <c r="O24" i="1"/>
  <c r="O19" i="1"/>
  <c r="O22" i="1"/>
  <c r="K24" i="1"/>
  <c r="K13" i="1"/>
  <c r="J24" i="1"/>
  <c r="J13" i="1"/>
  <c r="J12" i="1"/>
  <c r="I24" i="1"/>
  <c r="I13" i="1"/>
  <c r="I12" i="1"/>
  <c r="F24" i="1"/>
  <c r="F13" i="1"/>
  <c r="F12" i="1"/>
  <c r="M23" i="1"/>
  <c r="K22" i="1"/>
  <c r="M22" i="1" s="1"/>
  <c r="J22" i="1"/>
  <c r="I22" i="1"/>
  <c r="G22" i="1"/>
  <c r="K19" i="1"/>
  <c r="J19" i="1"/>
  <c r="I19" i="1"/>
  <c r="G19" i="1"/>
  <c r="L16" i="1"/>
  <c r="O14" i="1"/>
  <c r="L15" i="1"/>
  <c r="J14" i="1"/>
  <c r="I14" i="1"/>
  <c r="G14" i="1"/>
  <c r="Q23" i="1"/>
  <c r="P16" i="1"/>
  <c r="Q16" i="1" s="1"/>
  <c r="S16" i="1" s="1"/>
  <c r="M15" i="1" l="1"/>
  <c r="L14" i="1"/>
  <c r="M20" i="1"/>
  <c r="M19" i="1" s="1"/>
  <c r="M16" i="1"/>
  <c r="M14" i="1"/>
  <c r="M13" i="1" s="1"/>
  <c r="M12" i="1" s="1"/>
  <c r="M24" i="1" s="1"/>
  <c r="Q15" i="1"/>
  <c r="S15" i="1" s="1"/>
  <c r="Q20" i="1"/>
  <c r="L24" i="1" l="1"/>
  <c r="S12" i="1"/>
  <c r="S24" i="1" s="1"/>
</calcChain>
</file>

<file path=xl/sharedStrings.xml><?xml version="1.0" encoding="utf-8"?>
<sst xmlns="http://schemas.openxmlformats.org/spreadsheetml/2006/main" count="82" uniqueCount="36">
  <si>
    <t>Основной (Анализ продаж и торговой наценки)</t>
  </si>
  <si>
    <t>Параметры:</t>
  </si>
  <si>
    <t>Начало периода: 01.07.2023</t>
  </si>
  <si>
    <t>Конец периода: 04.07.2023</t>
  </si>
  <si>
    <t>Отбор:</t>
  </si>
  <si>
    <t>Менеджер</t>
  </si>
  <si>
    <t>Итого</t>
  </si>
  <si>
    <t>Номенклатура</t>
  </si>
  <si>
    <t>Количество (в базовых ед.)</t>
  </si>
  <si>
    <t>Цена продажи</t>
  </si>
  <si>
    <t>Сумма по реализациям (Упр.)</t>
  </si>
  <si>
    <t>Себестоимость (Упр.)</t>
  </si>
  <si>
    <t>Сумма наценки (Упр.)</t>
  </si>
  <si>
    <t>Маслов Сергей Павлович</t>
  </si>
  <si>
    <t>315/70R22.5 18PR COPARTNER 151/148L CP159</t>
  </si>
  <si>
    <t>315/80R22.5 22PR COPARTNER 167/161D CP776</t>
  </si>
  <si>
    <t>23.5-25 28PR TTF FOREVER E3/L3A</t>
  </si>
  <si>
    <t>315/70R22.5 20PR AGATE 154/150L HF638</t>
  </si>
  <si>
    <t>Факт</t>
  </si>
  <si>
    <t>План</t>
  </si>
  <si>
    <t>Цена расчетная</t>
  </si>
  <si>
    <t>Себестоимость (Рас.)</t>
  </si>
  <si>
    <t>Сумма наценки (Рас.)</t>
  </si>
  <si>
    <t>-</t>
  </si>
  <si>
    <t>Реализация товаров № 00000000545 от 03.07.2023 (проведен)</t>
  </si>
  <si>
    <t>Реализация товаров № 00000000547 от 04.07.2023 (проведен)</t>
  </si>
  <si>
    <t>Реализация товаров № 00000000548 от 04.07.2023 (проведен)</t>
  </si>
  <si>
    <t>АС ГРУПП ООО</t>
  </si>
  <si>
    <t>Покупатель</t>
  </si>
  <si>
    <t>Документ продажи</t>
  </si>
  <si>
    <t>Услуги сторонних организаций № 00000000062 от 01.06.2023 (проведен)</t>
  </si>
  <si>
    <t>Расходы</t>
  </si>
  <si>
    <t>Услуги сторонних организаций № 00000000065 от 06.06.2023 (проведен)</t>
  </si>
  <si>
    <t>Прибыль (Упр.)</t>
  </si>
  <si>
    <t>Прибыль (Рас.)</t>
  </si>
  <si>
    <t>Услуги сторонних организаций № 00000000070 от 10.07.2023 (проведен)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</si>
</sst>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  <charset val="204"/>
    </font>
    <font>
      <b/>
      <sz val="8"/>
      <color theme="9" tint="-0.249977111117893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8"/>
      <color indexed="49"/>
      <name val="Arial"/>
      <family val="2"/>
    </font>
    <font>
      <i/>
      <sz val="8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auto="1"/>
      </patternFill>
    </fill>
    <fill>
      <patternFill patternType="solid">
        <fgColor rgb="FFF0F0F0"/>
        <bgColor auto="1"/>
      </patternFill>
    </fill>
    <fill>
      <patternFill patternType="solid">
        <fgColor rgb="FFFAFAFA"/>
        <bgColor auto="1"/>
      </patternFill>
    </fill>
  </fills>
  <borders count="26">
    <border>
      <left/>
      <right/>
      <top/>
      <bottom/>
      <diagonal/>
    </border>
    <border>
      <left style="thin">
        <color rgb="FFD6D6D6"/>
      </left>
      <right style="thin">
        <color rgb="FFD6D6D6"/>
      </right>
      <top style="thin">
        <color rgb="FFD6D6D6"/>
      </top>
      <bottom style="thin">
        <color rgb="FFD6D6D6"/>
      </bottom>
      <diagonal/>
    </border>
    <border>
      <left/>
      <right style="thin">
        <color rgb="FFD6D6D6"/>
      </right>
      <top/>
      <bottom style="thin">
        <color rgb="FFD6D6D6"/>
      </bottom>
      <diagonal/>
    </border>
    <border>
      <left style="thin">
        <color rgb="FFD6D6D6"/>
      </left>
      <right/>
      <top style="thin">
        <color rgb="FFD6D6D6"/>
      </top>
      <bottom style="thin">
        <color rgb="FFD6D6D6"/>
      </bottom>
      <diagonal/>
    </border>
    <border>
      <left style="thin">
        <color rgb="FFD6D6D6"/>
      </left>
      <right style="thin">
        <color rgb="FFD6D6D6"/>
      </right>
      <top/>
      <bottom style="thin">
        <color rgb="FFD6D6D6"/>
      </bottom>
      <diagonal/>
    </border>
    <border>
      <left/>
      <right style="thin">
        <color rgb="FFD6D6D6"/>
      </right>
      <top style="thin">
        <color rgb="FFD6D6D6"/>
      </top>
      <bottom style="thin">
        <color rgb="FFD6D6D6"/>
      </bottom>
      <diagonal/>
    </border>
    <border>
      <left/>
      <right/>
      <top style="thin">
        <color rgb="FFD6D6D6"/>
      </top>
      <bottom style="thin">
        <color rgb="FFD6D6D6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rgb="FFD6D6D6"/>
      </right>
      <top/>
      <bottom/>
      <diagonal/>
    </border>
    <border>
      <left style="thin">
        <color rgb="FFD6D6D6"/>
      </left>
      <right style="thin">
        <color rgb="FFD6D6D6"/>
      </right>
      <top style="thin">
        <color theme="0" tint="-0.14999847407452621"/>
      </top>
      <bottom style="thin">
        <color rgb="FFD6D6D6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rgb="FFD6D6D6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D6D6D6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6D6D6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 indent="2"/>
    </xf>
    <xf numFmtId="164" fontId="3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 indent="2"/>
    </xf>
    <xf numFmtId="164" fontId="3" fillId="4" borderId="1" xfId="0" applyNumberFormat="1" applyFont="1" applyFill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 wrapText="1"/>
    </xf>
    <xf numFmtId="164" fontId="0" fillId="0" borderId="3" xfId="0" applyNumberFormat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/>
    </xf>
    <xf numFmtId="164" fontId="0" fillId="0" borderId="5" xfId="0" applyNumberFormat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0" fontId="1" fillId="0" borderId="8" xfId="1" applyNumberFormat="1" applyFont="1" applyBorder="1" applyAlignment="1">
      <alignment horizontal="left" vertical="top" wrapText="1"/>
    </xf>
    <xf numFmtId="0" fontId="1" fillId="0" borderId="0" xfId="1" applyNumberFormat="1" applyFont="1" applyBorder="1" applyAlignment="1">
      <alignment horizontal="left" vertical="top" wrapText="1"/>
    </xf>
    <xf numFmtId="0" fontId="1" fillId="0" borderId="9" xfId="1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4" fontId="3" fillId="4" borderId="3" xfId="0" applyNumberFormat="1" applyFont="1" applyFill="1" applyBorder="1" applyAlignment="1">
      <alignment horizontal="right" vertical="top"/>
    </xf>
    <xf numFmtId="0" fontId="3" fillId="4" borderId="3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 indent="4"/>
    </xf>
    <xf numFmtId="164" fontId="0" fillId="0" borderId="3" xfId="0" applyNumberFormat="1" applyBorder="1" applyAlignment="1">
      <alignment horizontal="right" vertical="top"/>
    </xf>
    <xf numFmtId="164" fontId="0" fillId="0" borderId="5" xfId="0" applyNumberFormat="1" applyBorder="1" applyAlignment="1">
      <alignment horizontal="right" vertical="top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 indent="6"/>
    </xf>
    <xf numFmtId="164" fontId="3" fillId="3" borderId="10" xfId="0" applyNumberFormat="1" applyFont="1" applyFill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/>
    </xf>
    <xf numFmtId="0" fontId="11" fillId="2" borderId="17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right" vertical="top"/>
    </xf>
    <xf numFmtId="164" fontId="8" fillId="0" borderId="5" xfId="0" applyNumberFormat="1" applyFont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10" fillId="0" borderId="5" xfId="0" applyNumberFormat="1" applyFont="1" applyBorder="1" applyAlignment="1">
      <alignment horizontal="right" vertical="top"/>
    </xf>
    <xf numFmtId="0" fontId="7" fillId="2" borderId="0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vertical="top"/>
    </xf>
    <xf numFmtId="0" fontId="7" fillId="2" borderId="20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19" xfId="0" applyFont="1" applyFill="1" applyBorder="1" applyAlignment="1">
      <alignment vertical="top"/>
    </xf>
    <xf numFmtId="0" fontId="7" fillId="2" borderId="21" xfId="0" applyFont="1" applyFill="1" applyBorder="1" applyAlignment="1">
      <alignment vertical="top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0" fontId="6" fillId="2" borderId="22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0" fillId="0" borderId="11" xfId="0" applyBorder="1" applyAlignment="1">
      <alignment horizontal="left"/>
    </xf>
    <xf numFmtId="0" fontId="5" fillId="2" borderId="17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4" fontId="12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4" fontId="1" fillId="4" borderId="1" xfId="0" applyNumberFormat="1" applyFont="1" applyFill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13" fillId="0" borderId="1" xfId="0" applyNumberFormat="1" applyFont="1" applyBorder="1" applyAlignment="1">
      <alignment horizontal="right"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11" fillId="2" borderId="25" xfId="0" applyFont="1" applyFill="1" applyBorder="1" applyAlignment="1">
      <alignment horizontal="left" vertical="top" wrapText="1"/>
    </xf>
    <xf numFmtId="4" fontId="11" fillId="3" borderId="4" xfId="0" applyNumberFormat="1" applyFont="1" applyFill="1" applyBorder="1" applyAlignment="1">
      <alignment horizontal="right" vertical="top"/>
    </xf>
    <xf numFmtId="4" fontId="11" fillId="4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0" fontId="7" fillId="2" borderId="23" xfId="0" applyFont="1" applyFill="1" applyBorder="1" applyAlignment="1">
      <alignment vertical="top"/>
    </xf>
    <xf numFmtId="0" fontId="7" fillId="2" borderId="24" xfId="0" applyFont="1" applyFill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4" fontId="12" fillId="3" borderId="1" xfId="0" applyNumberFormat="1" applyFont="1" applyFill="1" applyBorder="1" applyAlignment="1">
      <alignment horizontal="right" vertical="top"/>
    </xf>
    <xf numFmtId="0" fontId="12" fillId="2" borderId="5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4" fontId="13" fillId="0" borderId="5" xfId="0" applyNumberFormat="1" applyFont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164" fontId="4" fillId="4" borderId="5" xfId="0" applyNumberFormat="1" applyFont="1" applyFill="1" applyBorder="1" applyAlignment="1">
      <alignment horizontal="right" vertical="top"/>
    </xf>
    <xf numFmtId="164" fontId="13" fillId="0" borderId="5" xfId="0" applyNumberFormat="1" applyFon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4" fontId="0" fillId="0" borderId="0" xfId="0" applyNumberFormat="1" applyAlignment="1">
      <alignment horizontal="left"/>
    </xf>
    <xf numFmtId="4" fontId="11" fillId="3" borderId="1" xfId="0" applyNumberFormat="1" applyFont="1" applyFill="1" applyBorder="1" applyAlignment="1">
      <alignment horizontal="right" vertical="top"/>
    </xf>
    <xf numFmtId="2" fontId="10" fillId="4" borderId="5" xfId="0" applyNumberFormat="1" applyFont="1" applyFill="1" applyBorder="1" applyAlignment="1">
      <alignment horizontal="right" vertical="top"/>
    </xf>
  </cellXfs>
  <cellStyles count="2">
    <cellStyle name="Обычный" xfId="0" builtinId="0"/>
    <cellStyle name="Обычный_TDSheet" xfId="1" xr:uid="{EF0ECC0C-FD95-491F-9913-610A1B2CBEE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27"/>
  <sheetViews>
    <sheetView tabSelected="1" topLeftCell="E1" zoomScale="90" zoomScaleNormal="90" workbookViewId="0">
      <selection activeCell="S19" sqref="S19"/>
    </sheetView>
  </sheetViews>
  <sheetFormatPr defaultColWidth="10.5" defaultRowHeight="11.45" customHeight="1" outlineLevelRow="2" x14ac:dyDescent="0.2"/>
  <cols>
    <col min="1" max="1" width="5.83203125" style="1" customWidth="1"/>
    <col min="2" max="3" width="2.6640625" style="1" customWidth="1"/>
    <col min="4" max="4" width="31.5" style="1" customWidth="1"/>
    <col min="5" max="5" width="29.1640625" style="1" customWidth="1"/>
    <col min="6" max="6" width="10" style="1" customWidth="1"/>
    <col min="7" max="7" width="8.83203125" style="1" customWidth="1"/>
    <col min="8" max="8" width="16.5" style="1" customWidth="1"/>
    <col min="9" max="9" width="16.33203125" style="1" customWidth="1"/>
    <col min="10" max="10" width="17" style="1" customWidth="1"/>
    <col min="11" max="11" width="16.33203125" style="1" customWidth="1"/>
    <col min="12" max="12" width="16.5" style="1" customWidth="1"/>
    <col min="13" max="13" width="15.5" style="1" customWidth="1"/>
    <col min="14" max="15" width="16.33203125" style="1" customWidth="1"/>
    <col min="16" max="16" width="17" style="1" customWidth="1"/>
    <col min="17" max="17" width="16.33203125" style="1" customWidth="1"/>
    <col min="18" max="18" width="16.5" style="1" customWidth="1"/>
    <col min="19" max="19" width="15.5" style="1" customWidth="1"/>
  </cols>
  <sheetData>
    <row r="1" spans="1:19" s="1" customFormat="1" ht="9.9499999999999993" customHeight="1" collapsed="1" x14ac:dyDescent="0.2"/>
    <row r="2" spans="1:19" s="1" customFormat="1" ht="15.95" hidden="1" customHeight="1" outlineLevel="1" x14ac:dyDescent="0.2">
      <c r="A2" s="2" t="s">
        <v>0</v>
      </c>
      <c r="B2" s="2"/>
      <c r="C2" s="2"/>
      <c r="D2" s="2"/>
      <c r="E2" s="2"/>
      <c r="F2" s="2"/>
      <c r="N2" s="73"/>
      <c r="O2" s="74"/>
      <c r="P2" s="73"/>
      <c r="Q2" s="75"/>
    </row>
    <row r="3" spans="1:19" s="1" customFormat="1" ht="9.9499999999999993" hidden="1" customHeight="1" outlineLevel="1" x14ac:dyDescent="0.2">
      <c r="N3" s="76"/>
      <c r="O3" s="77"/>
      <c r="P3" s="76"/>
      <c r="Q3" s="78"/>
    </row>
    <row r="4" spans="1:19" s="1" customFormat="1" ht="11.1" hidden="1" customHeight="1" outlineLevel="1" x14ac:dyDescent="0.2">
      <c r="A4" s="3" t="s">
        <v>1</v>
      </c>
      <c r="B4" s="3"/>
      <c r="C4" s="3"/>
      <c r="D4" s="3" t="s">
        <v>2</v>
      </c>
      <c r="N4" s="76"/>
      <c r="O4" s="77"/>
      <c r="P4" s="76"/>
      <c r="Q4" s="78"/>
    </row>
    <row r="5" spans="1:19" s="1" customFormat="1" ht="11.1" hidden="1" customHeight="1" outlineLevel="1" x14ac:dyDescent="0.2">
      <c r="D5" s="3" t="s">
        <v>3</v>
      </c>
      <c r="N5" s="76"/>
      <c r="O5" s="77"/>
      <c r="P5" s="76"/>
      <c r="Q5" s="78"/>
    </row>
    <row r="6" spans="1:19" s="1" customFormat="1" ht="11.1" hidden="1" customHeight="1" outlineLevel="1" x14ac:dyDescent="0.2">
      <c r="A6" s="3" t="s">
        <v>4</v>
      </c>
      <c r="B6" s="3"/>
      <c r="C6" s="3"/>
      <c r="N6" s="76"/>
      <c r="O6" s="77"/>
      <c r="P6" s="76"/>
      <c r="Q6" s="78"/>
    </row>
    <row r="7" spans="1:19" s="1" customFormat="1" ht="9.9499999999999993" hidden="1" customHeight="1" outlineLevel="1" x14ac:dyDescent="0.2">
      <c r="N7" s="76"/>
      <c r="O7" s="77"/>
      <c r="P7" s="82"/>
      <c r="Q7" s="78"/>
    </row>
    <row r="8" spans="1:19" ht="11.1" customHeight="1" x14ac:dyDescent="0.2">
      <c r="A8" s="10" t="s">
        <v>5</v>
      </c>
      <c r="B8" s="10"/>
      <c r="C8" s="10"/>
      <c r="D8" s="10"/>
      <c r="E8" s="18"/>
      <c r="F8" s="49" t="s">
        <v>8</v>
      </c>
      <c r="G8" s="50"/>
      <c r="H8" s="96" t="s">
        <v>18</v>
      </c>
      <c r="I8" s="96"/>
      <c r="J8" s="96"/>
      <c r="K8" s="97"/>
      <c r="L8" s="64"/>
      <c r="M8" s="64"/>
      <c r="N8" s="79" t="s">
        <v>19</v>
      </c>
      <c r="O8" s="80"/>
      <c r="P8" s="80"/>
      <c r="Q8" s="81"/>
      <c r="R8" s="64"/>
      <c r="S8" s="64"/>
    </row>
    <row r="9" spans="1:19" ht="23.1" customHeight="1" x14ac:dyDescent="0.2">
      <c r="A9" s="10" t="s">
        <v>28</v>
      </c>
      <c r="B9" s="10"/>
      <c r="C9" s="10"/>
      <c r="D9" s="10"/>
      <c r="E9" s="18"/>
      <c r="F9" s="51"/>
      <c r="G9" s="52"/>
      <c r="H9" s="83"/>
      <c r="I9" s="83"/>
      <c r="J9" s="83"/>
      <c r="K9" s="83"/>
      <c r="L9" s="48"/>
      <c r="M9" s="90"/>
      <c r="N9" s="71"/>
      <c r="O9" s="69"/>
      <c r="P9" s="72"/>
      <c r="Q9" s="69"/>
      <c r="R9" s="48"/>
      <c r="S9" s="90"/>
    </row>
    <row r="10" spans="1:19" ht="12.75" customHeight="1" x14ac:dyDescent="0.2">
      <c r="A10" s="18" t="s">
        <v>29</v>
      </c>
      <c r="B10" s="43"/>
      <c r="C10" s="43"/>
      <c r="D10" s="43"/>
      <c r="E10" s="43"/>
      <c r="F10" s="51"/>
      <c r="G10" s="52"/>
      <c r="H10" s="84"/>
      <c r="I10" s="84"/>
      <c r="J10" s="84"/>
      <c r="K10" s="17"/>
      <c r="L10" s="65"/>
      <c r="M10" s="91"/>
      <c r="N10" s="68"/>
      <c r="O10" s="70"/>
      <c r="P10" s="71"/>
      <c r="Q10" s="70"/>
      <c r="R10" s="65"/>
      <c r="S10" s="91"/>
    </row>
    <row r="11" spans="1:19" ht="35.1" customHeight="1" x14ac:dyDescent="0.2">
      <c r="A11" s="10" t="s">
        <v>7</v>
      </c>
      <c r="B11" s="10"/>
      <c r="C11" s="10"/>
      <c r="D11" s="10"/>
      <c r="E11" s="18"/>
      <c r="F11" s="53"/>
      <c r="G11" s="54"/>
      <c r="H11" s="100" t="s">
        <v>9</v>
      </c>
      <c r="I11" s="4" t="s">
        <v>10</v>
      </c>
      <c r="J11" s="4" t="s">
        <v>11</v>
      </c>
      <c r="K11" s="4" t="s">
        <v>12</v>
      </c>
      <c r="L11" s="56" t="s">
        <v>31</v>
      </c>
      <c r="M11" s="92" t="s">
        <v>33</v>
      </c>
      <c r="N11" s="66" t="s">
        <v>20</v>
      </c>
      <c r="O11" s="67" t="s">
        <v>10</v>
      </c>
      <c r="P11" s="66" t="s">
        <v>21</v>
      </c>
      <c r="Q11" s="66" t="s">
        <v>22</v>
      </c>
      <c r="R11" s="56" t="s">
        <v>31</v>
      </c>
      <c r="S11" s="92" t="s">
        <v>34</v>
      </c>
    </row>
    <row r="12" spans="1:19" ht="11.1" customHeight="1" x14ac:dyDescent="0.2">
      <c r="A12" s="11" t="s">
        <v>13</v>
      </c>
      <c r="B12" s="11"/>
      <c r="C12" s="11"/>
      <c r="D12" s="11"/>
      <c r="E12" s="11"/>
      <c r="F12" s="47">
        <f>F13</f>
        <v>106</v>
      </c>
      <c r="G12" s="47"/>
      <c r="H12" s="99" t="s">
        <v>23</v>
      </c>
      <c r="I12" s="5">
        <f>I13</f>
        <v>2493440</v>
      </c>
      <c r="J12" s="5">
        <f>J13</f>
        <v>2016057.76</v>
      </c>
      <c r="K12" s="5">
        <f>K13</f>
        <v>477382.24000000005</v>
      </c>
      <c r="L12" s="93">
        <f>L13</f>
        <v>16000</v>
      </c>
      <c r="M12" s="93">
        <f>M13</f>
        <v>461382.24</v>
      </c>
      <c r="N12" s="26" t="s">
        <v>23</v>
      </c>
      <c r="O12" s="20">
        <f>O13</f>
        <v>2493440</v>
      </c>
      <c r="P12" s="26">
        <f>P13</f>
        <v>2220000</v>
      </c>
      <c r="Q12" s="26">
        <f>Q13</f>
        <v>273440</v>
      </c>
      <c r="R12" s="93">
        <f>R13</f>
        <v>16000</v>
      </c>
      <c r="S12" s="93">
        <f>S13</f>
        <v>257440</v>
      </c>
    </row>
    <row r="13" spans="1:19" ht="11.1" customHeight="1" outlineLevel="1" x14ac:dyDescent="0.2">
      <c r="A13" s="13" t="s">
        <v>27</v>
      </c>
      <c r="B13" s="13"/>
      <c r="C13" s="13"/>
      <c r="D13" s="13"/>
      <c r="E13" s="13"/>
      <c r="F13" s="14">
        <f>G14+G19+G22</f>
        <v>106</v>
      </c>
      <c r="G13" s="14"/>
      <c r="H13" s="85" t="s">
        <v>23</v>
      </c>
      <c r="I13" s="8">
        <f>I14+I19+I22</f>
        <v>2493440</v>
      </c>
      <c r="J13" s="8">
        <f>J14+J19+J22</f>
        <v>2016057.76</v>
      </c>
      <c r="K13" s="8">
        <f>K14+K19+K22</f>
        <v>477382.24000000005</v>
      </c>
      <c r="L13" s="94">
        <f>L14+L19+L22</f>
        <v>16000</v>
      </c>
      <c r="M13" s="94">
        <f>M14+M19+M22</f>
        <v>461382.24</v>
      </c>
      <c r="N13" s="23" t="s">
        <v>23</v>
      </c>
      <c r="O13" s="21">
        <f>O14+O19+O22</f>
        <v>2493440</v>
      </c>
      <c r="P13" s="23">
        <f>P14+P19+P22</f>
        <v>2220000</v>
      </c>
      <c r="Q13" s="23">
        <f>Q14+Q19+Q22</f>
        <v>273440</v>
      </c>
      <c r="R13" s="94">
        <f>R14+R19+R22</f>
        <v>16000</v>
      </c>
      <c r="S13" s="94">
        <f>S14+S19+S22</f>
        <v>257440</v>
      </c>
    </row>
    <row r="14" spans="1:19" ht="11.1" customHeight="1" outlineLevel="1" x14ac:dyDescent="0.2">
      <c r="A14" s="6"/>
      <c r="B14" s="27" t="s">
        <v>24</v>
      </c>
      <c r="C14" s="28"/>
      <c r="D14" s="28"/>
      <c r="E14" s="29"/>
      <c r="F14" s="7"/>
      <c r="G14" s="57">
        <f>F15+F16</f>
        <v>100</v>
      </c>
      <c r="H14" s="89" t="s">
        <v>23</v>
      </c>
      <c r="I14" s="62">
        <f>I15+I16</f>
        <v>2251000</v>
      </c>
      <c r="J14" s="62">
        <f>J15+J16</f>
        <v>1835672.94</v>
      </c>
      <c r="K14" s="87">
        <f>K15+K16</f>
        <v>415327.06000000006</v>
      </c>
      <c r="L14" s="98">
        <f>L15+L16</f>
        <v>11000</v>
      </c>
      <c r="M14" s="95">
        <f>M15+M16</f>
        <v>404327.06</v>
      </c>
      <c r="N14" s="23" t="s">
        <v>23</v>
      </c>
      <c r="O14" s="62">
        <f>O15+O16</f>
        <v>2251000</v>
      </c>
      <c r="P14" s="86">
        <f>P15+P16</f>
        <v>2000000</v>
      </c>
      <c r="Q14" s="86">
        <f>Q15+Q16</f>
        <v>251000</v>
      </c>
      <c r="R14" s="98">
        <f>R15+R16</f>
        <v>11000</v>
      </c>
      <c r="S14" s="95">
        <f>S15+S16</f>
        <v>240000</v>
      </c>
    </row>
    <row r="15" spans="1:19" ht="11.1" customHeight="1" outlineLevel="2" x14ac:dyDescent="0.2">
      <c r="A15" s="30"/>
      <c r="B15" s="30"/>
      <c r="C15" s="31" t="s">
        <v>14</v>
      </c>
      <c r="D15" s="42"/>
      <c r="E15" s="32"/>
      <c r="F15" s="15">
        <v>20</v>
      </c>
      <c r="G15" s="15"/>
      <c r="H15" s="22">
        <v>22350</v>
      </c>
      <c r="I15" s="9">
        <v>447000</v>
      </c>
      <c r="J15" s="9">
        <v>331947.53000000003</v>
      </c>
      <c r="K15" s="88">
        <v>115052.47</v>
      </c>
      <c r="L15" s="55">
        <f>((L17+L18)/(H15+H16))*H15</f>
        <v>5475.5011135857467</v>
      </c>
      <c r="M15" s="55">
        <f>K15-L15</f>
        <v>109576.96888641425</v>
      </c>
      <c r="N15" s="24">
        <v>20000</v>
      </c>
      <c r="O15" s="22">
        <v>447000</v>
      </c>
      <c r="P15" s="24">
        <f>F15*N15</f>
        <v>400000</v>
      </c>
      <c r="Q15" s="24">
        <f>O15-P15</f>
        <v>47000</v>
      </c>
      <c r="R15" s="55">
        <f>((R17+R18)/(N15+N16))*N15</f>
        <v>5500</v>
      </c>
      <c r="S15" s="55">
        <f>Q15-R15</f>
        <v>41500</v>
      </c>
    </row>
    <row r="16" spans="1:19" ht="11.1" customHeight="1" outlineLevel="2" x14ac:dyDescent="0.2">
      <c r="A16" s="31"/>
      <c r="B16" s="32"/>
      <c r="C16" s="31" t="s">
        <v>15</v>
      </c>
      <c r="D16" s="42"/>
      <c r="E16" s="32"/>
      <c r="F16" s="15">
        <v>80</v>
      </c>
      <c r="G16" s="15"/>
      <c r="H16" s="22">
        <v>22550</v>
      </c>
      <c r="I16" s="9">
        <v>1804000</v>
      </c>
      <c r="J16" s="9">
        <v>1503725.41</v>
      </c>
      <c r="K16" s="88">
        <v>300274.59000000003</v>
      </c>
      <c r="L16" s="55">
        <f>((L17+L18)/(H15+H16))*H16</f>
        <v>5524.4988864142542</v>
      </c>
      <c r="M16" s="55">
        <f>K16-L16</f>
        <v>294750.09111358575</v>
      </c>
      <c r="N16" s="24">
        <v>20000</v>
      </c>
      <c r="O16" s="22">
        <v>1804000</v>
      </c>
      <c r="P16" s="24">
        <f>F16*N16</f>
        <v>1600000</v>
      </c>
      <c r="Q16" s="24">
        <f>O16-P16</f>
        <v>204000</v>
      </c>
      <c r="R16" s="55">
        <f>((R17+R18)/(N15+N16))*N16</f>
        <v>5500</v>
      </c>
      <c r="S16" s="55">
        <f>Q16-R16</f>
        <v>198500</v>
      </c>
    </row>
    <row r="17" spans="1:19" ht="11.1" customHeight="1" outlineLevel="2" x14ac:dyDescent="0.2">
      <c r="A17" s="44"/>
      <c r="B17" s="45"/>
      <c r="C17" s="45"/>
      <c r="D17" s="58" t="s">
        <v>30</v>
      </c>
      <c r="E17" s="59"/>
      <c r="F17" s="60"/>
      <c r="G17" s="61" t="s">
        <v>23</v>
      </c>
      <c r="H17" s="24" t="s">
        <v>23</v>
      </c>
      <c r="I17" s="24" t="s">
        <v>23</v>
      </c>
      <c r="J17" s="24" t="s">
        <v>23</v>
      </c>
      <c r="K17" s="89" t="s">
        <v>23</v>
      </c>
      <c r="L17" s="55">
        <v>10000</v>
      </c>
      <c r="M17" s="89" t="s">
        <v>23</v>
      </c>
      <c r="N17" s="24" t="s">
        <v>23</v>
      </c>
      <c r="O17" s="24" t="s">
        <v>23</v>
      </c>
      <c r="P17" s="24" t="s">
        <v>23</v>
      </c>
      <c r="Q17" s="24" t="s">
        <v>23</v>
      </c>
      <c r="R17" s="55">
        <v>10000</v>
      </c>
      <c r="S17" s="89" t="s">
        <v>23</v>
      </c>
    </row>
    <row r="18" spans="1:19" ht="11.1" customHeight="1" outlineLevel="2" x14ac:dyDescent="0.2">
      <c r="A18" s="44"/>
      <c r="B18" s="45"/>
      <c r="C18" s="45"/>
      <c r="D18" s="58" t="s">
        <v>32</v>
      </c>
      <c r="E18" s="59"/>
      <c r="F18" s="60"/>
      <c r="G18" s="61" t="s">
        <v>23</v>
      </c>
      <c r="H18" s="24" t="s">
        <v>23</v>
      </c>
      <c r="I18" s="24" t="s">
        <v>23</v>
      </c>
      <c r="J18" s="24" t="s">
        <v>23</v>
      </c>
      <c r="K18" s="89" t="s">
        <v>23</v>
      </c>
      <c r="L18" s="55">
        <v>1000</v>
      </c>
      <c r="M18" s="89" t="s">
        <v>23</v>
      </c>
      <c r="N18" s="24" t="s">
        <v>23</v>
      </c>
      <c r="O18" s="24" t="s">
        <v>23</v>
      </c>
      <c r="P18" s="24" t="s">
        <v>23</v>
      </c>
      <c r="Q18" s="24" t="s">
        <v>23</v>
      </c>
      <c r="R18" s="55">
        <v>1000</v>
      </c>
      <c r="S18" s="89" t="s">
        <v>23</v>
      </c>
    </row>
    <row r="19" spans="1:19" ht="11.1" customHeight="1" outlineLevel="1" x14ac:dyDescent="0.2">
      <c r="A19" s="34"/>
      <c r="B19" s="27" t="s">
        <v>25</v>
      </c>
      <c r="C19" s="28"/>
      <c r="D19" s="28"/>
      <c r="E19" s="29"/>
      <c r="F19" s="33"/>
      <c r="G19" s="104">
        <f>F20</f>
        <v>2</v>
      </c>
      <c r="H19" s="85" t="s">
        <v>23</v>
      </c>
      <c r="I19" s="62">
        <f>I20</f>
        <v>145460</v>
      </c>
      <c r="J19" s="62">
        <f>J20</f>
        <v>106256.11</v>
      </c>
      <c r="K19" s="62">
        <f>K20</f>
        <v>39203.89</v>
      </c>
      <c r="L19" s="98">
        <f>L20</f>
        <v>5000</v>
      </c>
      <c r="M19" s="103">
        <f>M20</f>
        <v>34203.89</v>
      </c>
      <c r="N19" s="23" t="s">
        <v>23</v>
      </c>
      <c r="O19" s="62">
        <f>O20</f>
        <v>145460</v>
      </c>
      <c r="P19" s="86">
        <f>P20</f>
        <v>140000</v>
      </c>
      <c r="Q19" s="86">
        <f>Q20</f>
        <v>5460</v>
      </c>
      <c r="R19" s="109">
        <f>R20</f>
        <v>5000</v>
      </c>
      <c r="S19" s="103">
        <f>Q19-R19</f>
        <v>460</v>
      </c>
    </row>
    <row r="20" spans="1:19" ht="11.1" customHeight="1" outlineLevel="2" x14ac:dyDescent="0.2">
      <c r="A20" s="38"/>
      <c r="B20" s="39"/>
      <c r="C20" s="39"/>
      <c r="D20" s="40" t="s">
        <v>16</v>
      </c>
      <c r="E20" s="41"/>
      <c r="F20" s="19">
        <v>2</v>
      </c>
      <c r="G20" s="25"/>
      <c r="H20" s="9">
        <v>72730</v>
      </c>
      <c r="I20" s="9">
        <v>145460</v>
      </c>
      <c r="J20" s="9">
        <v>106256.11</v>
      </c>
      <c r="K20" s="88">
        <v>39203.89</v>
      </c>
      <c r="L20" s="55">
        <f>((L21/H20)*H20)</f>
        <v>5000</v>
      </c>
      <c r="M20" s="63">
        <f>K20-L20</f>
        <v>34203.89</v>
      </c>
      <c r="N20" s="24">
        <v>70000</v>
      </c>
      <c r="O20" s="22">
        <v>145460</v>
      </c>
      <c r="P20" s="24">
        <f>F20*N20</f>
        <v>140000</v>
      </c>
      <c r="Q20" s="24">
        <f>O20-P20</f>
        <v>5460</v>
      </c>
      <c r="R20" s="106">
        <f>((R21/N20)*N20)</f>
        <v>5000</v>
      </c>
      <c r="S20" s="63">
        <f>Q20-R20</f>
        <v>460</v>
      </c>
    </row>
    <row r="21" spans="1:19" ht="11.1" customHeight="1" outlineLevel="2" x14ac:dyDescent="0.2">
      <c r="A21" s="38"/>
      <c r="B21" s="101"/>
      <c r="C21" s="101"/>
      <c r="D21" s="58" t="s">
        <v>35</v>
      </c>
      <c r="E21" s="59"/>
      <c r="F21" s="36"/>
      <c r="G21" s="105" t="s">
        <v>23</v>
      </c>
      <c r="H21" s="89" t="s">
        <v>23</v>
      </c>
      <c r="I21" s="89" t="s">
        <v>23</v>
      </c>
      <c r="J21" s="89" t="s">
        <v>23</v>
      </c>
      <c r="K21" s="89" t="s">
        <v>23</v>
      </c>
      <c r="L21" s="55">
        <v>5000</v>
      </c>
      <c r="M21" s="102" t="s">
        <v>23</v>
      </c>
      <c r="N21" s="24" t="s">
        <v>23</v>
      </c>
      <c r="O21" s="24" t="s">
        <v>23</v>
      </c>
      <c r="P21" s="24" t="s">
        <v>23</v>
      </c>
      <c r="Q21" s="24" t="s">
        <v>23</v>
      </c>
      <c r="R21" s="106">
        <v>5000</v>
      </c>
      <c r="S21" s="63" t="s">
        <v>23</v>
      </c>
    </row>
    <row r="22" spans="1:19" ht="11.1" customHeight="1" outlineLevel="2" x14ac:dyDescent="0.2">
      <c r="A22" s="35"/>
      <c r="B22" s="27" t="s">
        <v>26</v>
      </c>
      <c r="C22" s="28"/>
      <c r="D22" s="28"/>
      <c r="E22" s="29"/>
      <c r="F22" s="36"/>
      <c r="G22" s="37">
        <f>F23</f>
        <v>4</v>
      </c>
      <c r="H22" s="24" t="s">
        <v>23</v>
      </c>
      <c r="I22" s="9">
        <f>I23</f>
        <v>96980</v>
      </c>
      <c r="J22" s="9">
        <f>J23</f>
        <v>74128.710000000006</v>
      </c>
      <c r="K22" s="88">
        <f>K23</f>
        <v>22851.29</v>
      </c>
      <c r="L22" s="106">
        <v>0</v>
      </c>
      <c r="M22" s="63">
        <f>K22-L22</f>
        <v>22851.29</v>
      </c>
      <c r="N22" s="24" t="s">
        <v>23</v>
      </c>
      <c r="O22" s="22">
        <f>O23</f>
        <v>96980</v>
      </c>
      <c r="P22" s="24">
        <f>P23</f>
        <v>80000</v>
      </c>
      <c r="Q22" s="24">
        <f>Q23</f>
        <v>16980</v>
      </c>
      <c r="R22" s="106">
        <v>0</v>
      </c>
      <c r="S22" s="63">
        <f>Q22-R22</f>
        <v>16980</v>
      </c>
    </row>
    <row r="23" spans="1:19" ht="11.1" customHeight="1" outlineLevel="2" x14ac:dyDescent="0.2">
      <c r="A23" s="38"/>
      <c r="B23" s="39"/>
      <c r="C23" s="39"/>
      <c r="D23" s="42" t="s">
        <v>17</v>
      </c>
      <c r="E23" s="41"/>
      <c r="F23" s="19">
        <v>4</v>
      </c>
      <c r="G23" s="25"/>
      <c r="H23" s="9">
        <v>24245</v>
      </c>
      <c r="I23" s="9">
        <v>96980</v>
      </c>
      <c r="J23" s="9">
        <v>74128.710000000006</v>
      </c>
      <c r="K23" s="88">
        <v>22851.29</v>
      </c>
      <c r="L23" s="106">
        <v>0</v>
      </c>
      <c r="M23" s="63">
        <f>K23-L23</f>
        <v>22851.29</v>
      </c>
      <c r="N23" s="24">
        <v>20000</v>
      </c>
      <c r="O23" s="22">
        <v>96980</v>
      </c>
      <c r="P23" s="24">
        <f>F23*N23</f>
        <v>80000</v>
      </c>
      <c r="Q23" s="24">
        <f>O23-P23</f>
        <v>16980</v>
      </c>
      <c r="R23" s="106">
        <v>0</v>
      </c>
      <c r="S23" s="63">
        <f>Q23-R23</f>
        <v>16980</v>
      </c>
    </row>
    <row r="24" spans="1:19" ht="11.1" customHeight="1" x14ac:dyDescent="0.2">
      <c r="A24" s="16" t="s">
        <v>6</v>
      </c>
      <c r="B24" s="16"/>
      <c r="C24" s="16"/>
      <c r="D24" s="16"/>
      <c r="E24" s="16"/>
      <c r="F24" s="12">
        <f>F12</f>
        <v>106</v>
      </c>
      <c r="G24" s="12"/>
      <c r="H24" s="99" t="s">
        <v>23</v>
      </c>
      <c r="I24" s="5">
        <f>I12</f>
        <v>2493440</v>
      </c>
      <c r="J24" s="5">
        <f>J12</f>
        <v>2016057.76</v>
      </c>
      <c r="K24" s="5">
        <f>K12</f>
        <v>477382.24000000005</v>
      </c>
      <c r="L24" s="99">
        <f>L12</f>
        <v>16000</v>
      </c>
      <c r="M24" s="99">
        <f>M12</f>
        <v>461382.24</v>
      </c>
      <c r="N24" s="26" t="s">
        <v>23</v>
      </c>
      <c r="O24" s="20">
        <f>O12</f>
        <v>2493440</v>
      </c>
      <c r="P24" s="26">
        <f>P12</f>
        <v>2220000</v>
      </c>
      <c r="Q24" s="26">
        <f>Q12</f>
        <v>273440</v>
      </c>
      <c r="R24" s="99">
        <f>R12</f>
        <v>16000</v>
      </c>
      <c r="S24" s="108">
        <f>S12</f>
        <v>257440</v>
      </c>
    </row>
    <row r="27" spans="1:19" ht="11.45" customHeight="1" x14ac:dyDescent="0.2">
      <c r="D27" s="46"/>
      <c r="P27" s="107"/>
    </row>
  </sheetData>
  <mergeCells count="27">
    <mergeCell ref="D17:E17"/>
    <mergeCell ref="C15:E15"/>
    <mergeCell ref="C16:E16"/>
    <mergeCell ref="D18:E18"/>
    <mergeCell ref="N8:Q8"/>
    <mergeCell ref="F8:G11"/>
    <mergeCell ref="F20:G20"/>
    <mergeCell ref="D21:E21"/>
    <mergeCell ref="A24:E24"/>
    <mergeCell ref="F24:G24"/>
    <mergeCell ref="B19:E19"/>
    <mergeCell ref="B22:E22"/>
    <mergeCell ref="D20:E20"/>
    <mergeCell ref="D23:E23"/>
    <mergeCell ref="F23:G23"/>
    <mergeCell ref="F16:G16"/>
    <mergeCell ref="A16:B16"/>
    <mergeCell ref="A12:E12"/>
    <mergeCell ref="F12:G12"/>
    <mergeCell ref="A13:E13"/>
    <mergeCell ref="F13:G13"/>
    <mergeCell ref="F15:G15"/>
    <mergeCell ref="B14:E14"/>
    <mergeCell ref="A8:E8"/>
    <mergeCell ref="A9:E9"/>
    <mergeCell ref="A11:E11"/>
    <mergeCell ref="A10:E10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Антон Евгеньевич Боровский</cp:lastModifiedBy>
  <dcterms:modified xsi:type="dcterms:W3CDTF">2023-07-11T06:42:28Z</dcterms:modified>
</cp:coreProperties>
</file>