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Проект 1С\ТЗ после перехода\2024\Транспорт\"/>
    </mc:Choice>
  </mc:AlternateContent>
  <bookViews>
    <workbookView xWindow="480" yWindow="105" windowWidth="14880" windowHeight="8610"/>
  </bookViews>
  <sheets>
    <sheet name="ТЗ" sheetId="5" r:id="rId1"/>
    <sheet name="закладка тарифы по ТС" sheetId="1" r:id="rId2"/>
    <sheet name="доп. колонки в зад.на перевозку" sheetId="2" r:id="rId3"/>
    <sheet name="обработка(документ) Сверка с ТК" sheetId="3" r:id="rId4"/>
    <sheet name="ПТУ" sheetId="6" r:id="rId5"/>
    <sheet name="Пр.У и Пр.А." sheetId="7" r:id="rId6"/>
  </sheets>
  <calcPr calcId="162913" refMode="R1C1"/>
</workbook>
</file>

<file path=xl/calcChain.xml><?xml version="1.0" encoding="utf-8"?>
<calcChain xmlns="http://schemas.openxmlformats.org/spreadsheetml/2006/main">
  <c r="M12" i="2" l="1"/>
  <c r="N12" i="2"/>
  <c r="O12" i="2"/>
  <c r="P12" i="2"/>
  <c r="Q12" i="2"/>
  <c r="R12" i="2"/>
  <c r="S12" i="2"/>
  <c r="M6" i="2"/>
  <c r="N6" i="2"/>
  <c r="O6" i="2"/>
  <c r="P6" i="2"/>
  <c r="Q6" i="2"/>
  <c r="R6" i="2"/>
  <c r="S6" i="2"/>
  <c r="D20" i="3" l="1"/>
  <c r="L21" i="3"/>
  <c r="M21" i="3"/>
  <c r="N21" i="3"/>
  <c r="O21" i="3"/>
  <c r="P21" i="3"/>
  <c r="Q21" i="3"/>
  <c r="L22" i="3"/>
  <c r="M22" i="3"/>
  <c r="N22" i="3"/>
  <c r="O22" i="3"/>
  <c r="P22" i="3"/>
  <c r="Q22" i="3"/>
  <c r="K22" i="3"/>
  <c r="K21" i="3"/>
  <c r="R12" i="3"/>
  <c r="S12" i="3"/>
  <c r="R13" i="3"/>
  <c r="S13" i="3"/>
  <c r="R14" i="3"/>
  <c r="S14" i="3"/>
  <c r="R11" i="3"/>
  <c r="S11" i="3"/>
  <c r="R10" i="3"/>
  <c r="S10" i="3"/>
  <c r="S9" i="3"/>
  <c r="R9" i="3"/>
  <c r="S8" i="3"/>
  <c r="R8" i="3"/>
  <c r="M20" i="3" l="1"/>
  <c r="L20" i="3"/>
  <c r="Q20" i="3"/>
  <c r="P20" i="3"/>
  <c r="O20" i="3"/>
  <c r="N20" i="3"/>
  <c r="K20" i="3"/>
  <c r="S22" i="3"/>
  <c r="S21" i="3"/>
  <c r="R21" i="3"/>
  <c r="R22" i="3"/>
  <c r="T14" i="3"/>
  <c r="T13" i="3"/>
  <c r="T12" i="3"/>
  <c r="T10" i="3"/>
  <c r="T8" i="3"/>
  <c r="T9" i="3"/>
  <c r="T11" i="3"/>
  <c r="S20" i="3" l="1"/>
  <c r="R20" i="3"/>
  <c r="T22" i="3"/>
  <c r="T21" i="3"/>
  <c r="T11" i="2"/>
  <c r="T12" i="2" s="1"/>
  <c r="U5" i="2"/>
  <c r="U4" i="2"/>
  <c r="T5" i="2"/>
  <c r="T4" i="2"/>
  <c r="U11" i="2" l="1"/>
  <c r="U12" i="2" s="1"/>
  <c r="T20" i="3"/>
  <c r="U6" i="2"/>
  <c r="V5" i="2"/>
  <c r="V4" i="2"/>
  <c r="T6" i="2"/>
  <c r="V11" i="2" l="1"/>
  <c r="V12" i="2" s="1"/>
  <c r="V6" i="2"/>
</calcChain>
</file>

<file path=xl/comments1.xml><?xml version="1.0" encoding="utf-8"?>
<comments xmlns="http://schemas.openxmlformats.org/spreadsheetml/2006/main">
  <authors>
    <author>Борисова Ольга</author>
  </authors>
  <commentList>
    <comment ref="C3" authorId="0" shapeId="0">
      <text>
        <r>
          <rPr>
            <b/>
            <sz val="9"/>
            <color indexed="81"/>
            <rFont val="Tahoma"/>
            <charset val="1"/>
          </rPr>
          <t>Борисова Ольга:</t>
        </r>
        <r>
          <rPr>
            <sz val="9"/>
            <color indexed="81"/>
            <rFont val="Tahoma"/>
            <charset val="1"/>
          </rPr>
          <t xml:space="preserve">
выбираем из справочника Контрагенты (пусть сразу выходят только контрагенты, по которым есть в карточке галка Перевозчик)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  <charset val="204"/>
          </rPr>
          <t>Борисова Ольга:</t>
        </r>
        <r>
          <rPr>
            <sz val="9"/>
            <color indexed="81"/>
            <rFont val="Tahoma"/>
            <family val="2"/>
            <charset val="204"/>
          </rPr>
          <t xml:space="preserve">
если стоит галка - выводим все точки (адреса) по заданиям на перевозку, если галки нет, то выводим итоговые данные по заданию на перевозку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  <charset val="204"/>
          </rPr>
          <t>Борисова Ольга:</t>
        </r>
        <r>
          <rPr>
            <sz val="9"/>
            <color indexed="81"/>
            <rFont val="Tahoma"/>
            <family val="2"/>
            <charset val="204"/>
          </rPr>
          <t xml:space="preserve">
по этой кнопке Заполняется табличная часть обработки (по отборам в шапке: период, перевозчик, выводить с точками/адресами)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  <charset val="204"/>
          </rPr>
          <t>Борисова Ольга:</t>
        </r>
        <r>
          <rPr>
            <sz val="9"/>
            <color indexed="81"/>
            <rFont val="Tahoma"/>
            <family val="2"/>
            <charset val="204"/>
          </rPr>
          <t xml:space="preserve">
по этой кнопке при ее нажатии по выделенным заданиям на перевозку проставляется галка Сверено в реквизит на вкладку Основное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  <charset val="204"/>
          </rPr>
          <t>Борисова Ольга:</t>
        </r>
        <r>
          <rPr>
            <sz val="9"/>
            <color indexed="81"/>
            <rFont val="Tahoma"/>
            <family val="2"/>
            <charset val="204"/>
          </rPr>
          <t xml:space="preserve">
при нажатии на эту кнопку создается документ ПТУ (см.вкладку ПТУ)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Борисова Ольга:</t>
        </r>
        <r>
          <rPr>
            <sz val="9"/>
            <color indexed="81"/>
            <rFont val="Tahoma"/>
            <family val="2"/>
            <charset val="204"/>
          </rPr>
          <t xml:space="preserve">
при нажатии на эту кнопку создается документ Приобретение услуг и прочих активов (см.вкладку  (см.вкладку Пр.У и Пр.А.)</t>
        </r>
      </text>
    </comment>
    <comment ref="N24" authorId="0" shapeId="0">
      <text>
        <r>
          <rPr>
            <b/>
            <sz val="9"/>
            <color indexed="81"/>
            <rFont val="Tahoma"/>
            <family val="2"/>
            <charset val="204"/>
          </rPr>
          <t>Борисова Ольга:</t>
        </r>
        <r>
          <rPr>
            <sz val="9"/>
            <color indexed="81"/>
            <rFont val="Tahoma"/>
            <family val="2"/>
            <charset val="204"/>
          </rPr>
          <t xml:space="preserve">
при нажатии на эту кнопку данные из обработки переносятся в задания на перевозку (или сделать как в запросах в ОЗ: заполнил в обработке- появились сами в заданиях на перевозку). Активна только, если в реквизите "Выводить с точками/адресами" галка стоит</t>
        </r>
      </text>
    </comment>
  </commentList>
</comments>
</file>

<file path=xl/sharedStrings.xml><?xml version="1.0" encoding="utf-8"?>
<sst xmlns="http://schemas.openxmlformats.org/spreadsheetml/2006/main" count="315" uniqueCount="202">
  <si>
    <t>Перевозчик</t>
  </si>
  <si>
    <t>ИП Иваев Николай Ильич</t>
  </si>
  <si>
    <t>наименование ТС</t>
  </si>
  <si>
    <t>Х949ТВ96 Газель Иваев</t>
  </si>
  <si>
    <t>Газель 4м (18м3)</t>
  </si>
  <si>
    <t>Тип</t>
  </si>
  <si>
    <t>Гос.номер</t>
  </si>
  <si>
    <t>Х949ТВ96</t>
  </si>
  <si>
    <t>Грузоводьемность, тн</t>
  </si>
  <si>
    <t>Вместимость, м3</t>
  </si>
  <si>
    <t>Марка</t>
  </si>
  <si>
    <t>Газель</t>
  </si>
  <si>
    <t>MIN поездка, час</t>
  </si>
  <si>
    <t>доп.точка выгрузки, руб.</t>
  </si>
  <si>
    <t>выезд за город</t>
  </si>
  <si>
    <t>Стоимость 1 час акт</t>
  </si>
  <si>
    <t>стоимость км акт</t>
  </si>
  <si>
    <t>стоимость за 1 час расч.</t>
  </si>
  <si>
    <t>стоимость км расч.</t>
  </si>
  <si>
    <t>Распоряжения по пункту доставлены</t>
  </si>
  <si>
    <t>N</t>
  </si>
  <si>
    <t>Транспортная накладная оформлена</t>
  </si>
  <si>
    <t>Адрес</t>
  </si>
  <si>
    <t>Зона</t>
  </si>
  <si>
    <t>Получатели</t>
  </si>
  <si>
    <t>Менеджер_</t>
  </si>
  <si>
    <t>Дата</t>
  </si>
  <si>
    <t>Время с</t>
  </si>
  <si>
    <t>Время по</t>
  </si>
  <si>
    <t>Желаемое время с_</t>
  </si>
  <si>
    <t>Желаемое время по_</t>
  </si>
  <si>
    <t>Вес, кг</t>
  </si>
  <si>
    <t>Объем, м3</t>
  </si>
  <si>
    <t>Стоимость_</t>
  </si>
  <si>
    <t>Дополнительная информация</t>
  </si>
  <si>
    <t>Нет</t>
  </si>
  <si>
    <t>Екатеринбург г ул. Сибирский тракт 24/1</t>
  </si>
  <si>
    <t>Русэнерго ООО , 2 распоряжения...</t>
  </si>
  <si>
    <t>Белоусов Игорь Алексеевич</t>
  </si>
  <si>
    <t>6 мая</t>
  </si>
  <si>
    <t>Асбест КР Победы 10 Асбест</t>
  </si>
  <si>
    <t>Олимп ООО г.Заречный, 1 распоряжение...</t>
  </si>
  <si>
    <t>Краева Юлия Рашитовна</t>
  </si>
  <si>
    <t>Отработано часов</t>
  </si>
  <si>
    <t>Отработано, км</t>
  </si>
  <si>
    <t>Доп.точка</t>
  </si>
  <si>
    <t>Выезд за город</t>
  </si>
  <si>
    <t>Стоимость акт</t>
  </si>
  <si>
    <t>Разница</t>
  </si>
  <si>
    <t>Стоимость (ходка)</t>
  </si>
  <si>
    <t xml:space="preserve">кнопка </t>
  </si>
  <si>
    <t>Рассчитать стоимость</t>
  </si>
  <si>
    <t>Итого</t>
  </si>
  <si>
    <t xml:space="preserve">Итого по документу </t>
  </si>
  <si>
    <t>Екатеринбург ул. Академика Ландау, 32</t>
  </si>
  <si>
    <t>СТРОЙСИНТЕЗ ООО, 1 распоряжение...</t>
  </si>
  <si>
    <t>Жернакова Ксения Сергеевна</t>
  </si>
  <si>
    <t>3 мая</t>
  </si>
  <si>
    <t>Заказ клиента 7528 от 02.05.24: 89090030596 Андрей</t>
  </si>
  <si>
    <t>промтранс-96 (ходка)</t>
  </si>
  <si>
    <t>газель</t>
  </si>
  <si>
    <t>период</t>
  </si>
  <si>
    <t>с</t>
  </si>
  <si>
    <t>по</t>
  </si>
  <si>
    <t>по умолчанию сделать вчерашний день и там и там</t>
  </si>
  <si>
    <t>перевозчик</t>
  </si>
  <si>
    <t xml:space="preserve">Екатеринбург г Уральских Рабочих- Кузнецова </t>
  </si>
  <si>
    <t>АКЦЕНТ-КОМПЛЕКС ООО, 1 распоряжение...</t>
  </si>
  <si>
    <t>СБ-00000907</t>
  </si>
  <si>
    <t>задание на перевозку</t>
  </si>
  <si>
    <t>Екатеринбург    улица Ясная, 34/1</t>
  </si>
  <si>
    <t>НСК ООО, 1 распоряжение...</t>
  </si>
  <si>
    <t>Косинцева Марина Викторовна</t>
  </si>
  <si>
    <t>СБ-00000913</t>
  </si>
  <si>
    <t>Екатеринбург г Викулова-Шекспира 35</t>
  </si>
  <si>
    <t>БАЯЗЕТ СК ООО, 1 распоряжение...</t>
  </si>
  <si>
    <t>Екатеринбург ул Испанских Рабочих 27</t>
  </si>
  <si>
    <t>Торг Инжиниринг ООО, 1 распоряжение...</t>
  </si>
  <si>
    <t>Нефёдов Дмитрий Александрович</t>
  </si>
  <si>
    <t>СБ-00000915</t>
  </si>
  <si>
    <t>СБ-00000916</t>
  </si>
  <si>
    <t>подвал</t>
  </si>
  <si>
    <t>город Верхняя Пышма, пос. Залесье, Индустриальный проезд, дом 1, корпус 2</t>
  </si>
  <si>
    <t>Сантехкомплект ООО, 1 распоряжение...</t>
  </si>
  <si>
    <t>Кытманова Юлия Владимировна</t>
  </si>
  <si>
    <t>Заказ поставщику 2048 от 02.05.24: 17121201 ЕКБ  заранее писать данные на пропуск
200кг 
0,1м3</t>
  </si>
  <si>
    <t>620141, Свердловская обл, Екатеринбург г г, Ереванская ул, дом6</t>
  </si>
  <si>
    <t>ОНИКС ООО, 1 распоряжение...</t>
  </si>
  <si>
    <t>Заблоцкая Валентина Евгеньевна</t>
  </si>
  <si>
    <t>Заказ поставщику 2081 от 03.05.24: № ЕК-00007523 от 03 мая 2024
22,28 кг</t>
  </si>
  <si>
    <t>620091, Свердловская обл, Екатеринбург г г, Фронтовых бригад ул, д. 13, кв. 57</t>
  </si>
  <si>
    <t>ПК Сантехсбыт ООО, 1 распоряжение...</t>
  </si>
  <si>
    <t xml:space="preserve">Заказ поставщику 2083 от 03.05.24: № 2829 от 3 мая 2024 г.
116 кг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</si>
  <si>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Получатели/отправители</t>
  </si>
  <si>
    <t>СБ-00000905</t>
  </si>
  <si>
    <t>ТС (наименование)</t>
  </si>
  <si>
    <t>Операция</t>
  </si>
  <si>
    <t>Доставка с нашего склада</t>
  </si>
  <si>
    <t>Доставка на наш склад</t>
  </si>
  <si>
    <t>показатели</t>
  </si>
  <si>
    <t>кол-во точек</t>
  </si>
  <si>
    <t>перенести данные  в задания на перевозку</t>
  </si>
  <si>
    <t>кнопка</t>
  </si>
  <si>
    <t>1. доработка документа Задание на перевозку</t>
  </si>
  <si>
    <t>2. доработка реестра документов Задание на перевозку</t>
  </si>
  <si>
    <t xml:space="preserve">выбираем ТС из справочника ТС </t>
  </si>
  <si>
    <t>данные подтягиваются сами из карточки ТС</t>
  </si>
  <si>
    <t>заполняем руками</t>
  </si>
  <si>
    <t xml:space="preserve">У 932 ОХ 116 Маркин Михаил </t>
  </si>
  <si>
    <t>У932ОХ116</t>
  </si>
  <si>
    <t>Газель 4/16м3</t>
  </si>
  <si>
    <t>ИП Маркин Михаил Олегович</t>
  </si>
  <si>
    <t>Тент</t>
  </si>
  <si>
    <t>4. Нужна обработка по Заданиям на перевозку</t>
  </si>
  <si>
    <t>Маршрутники из 1с водителям оказывается не отдают, отдают вот такой чистый (см.ниже) и его водитель заполняет сам во время доставок, забора груза. На следующий день он отдает его в Транспортный отдел и сотрудники его обрабатывают. В связи с этим в 1с может быть 1-2-3 и более заданий на перевозку на один день на одного водителя. поэтому прошу сделать обработку, которая будет помогать ТО (далее Транспортный отдел) правильно расставлять данные с маршрутника в 1с +проводить сверку с ТК</t>
  </si>
  <si>
    <t>заполнить</t>
  </si>
  <si>
    <t>сверено</t>
  </si>
  <si>
    <t>выбор</t>
  </si>
  <si>
    <t>v</t>
  </si>
  <si>
    <t>Создать Приобретение услуг и прочих активов</t>
  </si>
  <si>
    <t>Создать Приобретение товаров и услуг</t>
  </si>
  <si>
    <t>выводить с точками/адресами</t>
  </si>
  <si>
    <t>Необходимая дата акта</t>
  </si>
  <si>
    <t xml:space="preserve">в реестр Заданий на перевозку добавить колонки Стоимость акт, Отработано часов, реквизит Сверено </t>
  </si>
  <si>
    <t>на вкладку основное добавть реквизит Сверено (если сверено- ставится галка)</t>
  </si>
  <si>
    <t>заполняется руками</t>
  </si>
  <si>
    <t>Код</t>
  </si>
  <si>
    <t>Артикул</t>
  </si>
  <si>
    <t>Заказ поставщику</t>
  </si>
  <si>
    <t>Код строки</t>
  </si>
  <si>
    <t>Дата отгрузки</t>
  </si>
  <si>
    <t>Номенклатура</t>
  </si>
  <si>
    <t>Группа аналитического учета</t>
  </si>
  <si>
    <t>Назначение</t>
  </si>
  <si>
    <t>Статус указания серий</t>
  </si>
  <si>
    <t>Количество</t>
  </si>
  <si>
    <t>Упаковка</t>
  </si>
  <si>
    <t>Ед. изм.</t>
  </si>
  <si>
    <t>Вид цены</t>
  </si>
  <si>
    <t>Цена в заказе</t>
  </si>
  <si>
    <t>Цена</t>
  </si>
  <si>
    <t>Сумма</t>
  </si>
  <si>
    <t>Ставка НДС</t>
  </si>
  <si>
    <t>НДС</t>
  </si>
  <si>
    <t>Сумма с НДС</t>
  </si>
  <si>
    <t>Сумма взаиморасчетов</t>
  </si>
  <si>
    <t>Статья расходов</t>
  </si>
  <si>
    <t>Списать на расходы</t>
  </si>
  <si>
    <t>Аналитика расходов</t>
  </si>
  <si>
    <t>Склад</t>
  </si>
  <si>
    <t>Подразделение-получатель</t>
  </si>
  <si>
    <t>Сделка</t>
  </si>
  <si>
    <t>Номер ГТД</t>
  </si>
  <si>
    <t>Страна происхождения</t>
  </si>
  <si>
    <t>Сертификат</t>
  </si>
  <si>
    <t>Номер паспорта</t>
  </si>
  <si>
    <t>Номер вх.</t>
  </si>
  <si>
    <t>Дата вх.</t>
  </si>
  <si>
    <t>Наименование вх.</t>
  </si>
  <si>
    <t>00000004332</t>
  </si>
  <si>
    <t>Транспортные услуги</t>
  </si>
  <si>
    <t>*</t>
  </si>
  <si>
    <t>-</t>
  </si>
  <si>
    <t>Без НДС</t>
  </si>
  <si>
    <t>Транспортные (доставка до покупателя)</t>
  </si>
  <si>
    <t>Да</t>
  </si>
  <si>
    <t>ТД Склад материалов</t>
  </si>
  <si>
    <t>АУП (Служба Логистики)</t>
  </si>
  <si>
    <t xml:space="preserve">сумма заполняется из обработки из подвала , показатель = Доставка с нашего склада из столбца Стоимость акт </t>
  </si>
  <si>
    <t>вкладка Товары - заполняется автоматически</t>
  </si>
  <si>
    <t>Вкладка основное</t>
  </si>
  <si>
    <t>заполняются данные из обработки (Поставщик=Перевозчик, Договор и соглашение подтягиваются автоматически из контрагента, склад=ТД Склад материалов, Организация =ООО ТД СК Урала, хоз.операция=Закупка у поставщика</t>
  </si>
  <si>
    <t>Содержание</t>
  </si>
  <si>
    <t>Сумма НДС</t>
  </si>
  <si>
    <t>Статья</t>
  </si>
  <si>
    <t>Аналитика</t>
  </si>
  <si>
    <t>Аналитика доходов</t>
  </si>
  <si>
    <t>Комментарий распределения</t>
  </si>
  <si>
    <t>Услуга</t>
  </si>
  <si>
    <t>Статья расходов поступление услуг (доп.расходы) по умолчанию</t>
  </si>
  <si>
    <t>вкладка товары</t>
  </si>
  <si>
    <t>вкладка основное</t>
  </si>
  <si>
    <t>заполняются данные из обработки (Поставщик=Перевозчик, Договор и соглашение подтягиваются автоматически из контрагента,  Организация =ООО ТД СК Урала</t>
  </si>
  <si>
    <t>документ создается непроведенным</t>
  </si>
  <si>
    <t>Документ создается на дату, указанную в подвале в столбце Необходимая дата акта Показатель = Доставка с нашего склада</t>
  </si>
  <si>
    <t>Документ создается на дату, указанную в подвале в столбце Необходимая дата акта Показатель = Доставка на наш склад</t>
  </si>
  <si>
    <t>Документ создается проведенным</t>
  </si>
  <si>
    <t>далее сотруник будет заходить в непроведеный документ и при нажатии на кнопку Распределить на документу приобретения</t>
  </si>
  <si>
    <t>сохранить в эксель -кнопка вывести список, чтобы можно было перевозчикам отправлять на проверку (нужна и по табличной части и по подвалу)</t>
  </si>
  <si>
    <t>сверка описана на складке Обработка Сверка с ТК</t>
  </si>
  <si>
    <t>может сюда еще МОПов добавить и разбивку по ним??? Тогда можно будет при создании ПТУ (добавить столбец Моп и в него выводить фамилии МОПов и разделять в документе суммы по МОПам. Тогда по ним можно будет вывести отчет, а так опять придется из документов это руками считать. либо по обработке делаем отчет (со всеми строками из заданий на перевозку и сводный по МОПам). подумать!!! еще как-то бы прикрепить в отчет сумму перевезенного товара???</t>
  </si>
  <si>
    <t>в документ Задание на перевозку вкладка Маршрут добавить колонки по стоимости (см.вкладку "Доп.колонки в зад.на перевозку") .  внизу сделать подвал или просто вывести итоги по следующим столбцам : Выделила на вкладке синим цветом итоги по стобцам, которые нужны</t>
  </si>
  <si>
    <t>в обработку выводятся все несверенные задания , которая выведет по каждому ТС + (перевозчику) суммы на сверку отдельно по документам, по поставке/доставке. Далее в этой обработке есть кнопка Создать акты - при нажатии - создает в 1с документы доставка (ПТУ), поставка (Приобретение прочих услуг и актовов. ? - как к нему подтянуть ПТУ по товару???)+ возможно при создании актов сразу проставляет сама 1с галки в столбец Сверено (ну или делаем такое реквизит в самом документе и выводим его в реестр (по кнопке не заполняем)</t>
  </si>
  <si>
    <t>3.Создаем закладку в ТС  "Тарифы ТС" (см. вкладку Документ тарифы ТС), где можно фиксировать тарифы и срок их действия</t>
  </si>
  <si>
    <t>дата начала</t>
  </si>
  <si>
    <t>дата конца</t>
  </si>
  <si>
    <t>01,01,24</t>
  </si>
  <si>
    <t>30,04,24</t>
  </si>
  <si>
    <t>01,05,24</t>
  </si>
  <si>
    <t>30,09,24</t>
  </si>
  <si>
    <t>выводим на вкладку все задания на перевозку по данному перевозчику по заданной дате и только не сверенные документы</t>
  </si>
  <si>
    <t>к распределению должны стоять такая же сумма, как на вкладке Товары . И 1с подтягивает поступления по заказам поставщику, которые указаны в точках и распеделяет сумму пропорционально сумме поступлений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</si>
</sst>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#,##0.000"/>
    <numFmt numFmtId="166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8"/>
      <name val="Arial"/>
      <family val="2"/>
    </font>
    <font>
      <sz val="10"/>
      <color indexed="63"/>
      <name val="Arial"/>
      <family val="2"/>
      <charset val="204"/>
    </font>
    <font>
      <sz val="8"/>
      <color indexed="63"/>
      <name val="Arial"/>
      <family val="2"/>
    </font>
    <font>
      <b/>
      <sz val="11"/>
      <color theme="1"/>
      <name val="Calibri"/>
      <family val="2"/>
      <charset val="204"/>
      <scheme val="minor"/>
    </font>
    <font>
      <sz val="10"/>
      <color indexed="63"/>
      <name val="Arial"/>
    </font>
    <font>
      <b/>
      <sz val="10"/>
      <color indexed="63"/>
      <name val="Arial"/>
      <family val="2"/>
      <charset val="204"/>
    </font>
    <font>
      <b/>
      <sz val="8"/>
      <color indexed="63"/>
      <name val="Arial"/>
      <family val="2"/>
      <charset val="204"/>
    </font>
    <font>
      <b/>
      <sz val="8"/>
      <color indexed="63"/>
      <name val="Arial"/>
      <family val="2"/>
    </font>
    <font>
      <sz val="8"/>
      <color indexed="63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1"/>
      <color rgb="FF00B0F0"/>
      <name val="Calibri"/>
      <family val="2"/>
      <charset val="204"/>
      <scheme val="minor"/>
    </font>
    <font>
      <sz val="11"/>
      <color rgb="FF00B0F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0"/>
      <color rgb="FF00B0F0"/>
      <name val="Arial"/>
      <family val="2"/>
      <charset val="204"/>
    </font>
    <font>
      <b/>
      <i/>
      <sz val="11"/>
      <color rgb="FF00B0F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96">
    <xf numFmtId="0" fontId="0" fillId="0" borderId="0" xfId="0"/>
    <xf numFmtId="0" fontId="0" fillId="0" borderId="1" xfId="0" applyBorder="1"/>
    <xf numFmtId="2" fontId="0" fillId="0" borderId="1" xfId="0" applyNumberFormat="1" applyBorder="1"/>
    <xf numFmtId="2" fontId="0" fillId="0" borderId="1" xfId="0" applyNumberFormat="1" applyBorder="1" applyAlignment="1">
      <alignment vertical="top" wrapText="1"/>
    </xf>
    <xf numFmtId="2" fontId="0" fillId="0" borderId="0" xfId="0" applyNumberFormat="1" applyAlignment="1">
      <alignment vertical="top" wrapText="1"/>
    </xf>
    <xf numFmtId="0" fontId="4" fillId="2" borderId="2" xfId="1" applyNumberFormat="1" applyFont="1" applyFill="1" applyBorder="1" applyAlignment="1">
      <alignment horizontal="left" vertical="top"/>
    </xf>
    <xf numFmtId="1" fontId="4" fillId="2" borderId="2" xfId="1" applyNumberFormat="1" applyFont="1" applyFill="1" applyBorder="1" applyAlignment="1">
      <alignment horizontal="right" vertical="top"/>
    </xf>
    <xf numFmtId="0" fontId="4" fillId="2" borderId="3" xfId="1" applyNumberFormat="1" applyFont="1" applyFill="1" applyBorder="1" applyAlignment="1">
      <alignment horizontal="left" vertical="top"/>
    </xf>
    <xf numFmtId="0" fontId="4" fillId="2" borderId="1" xfId="1" applyNumberFormat="1" applyFont="1" applyFill="1" applyBorder="1" applyAlignment="1">
      <alignment horizontal="left" vertical="top"/>
    </xf>
    <xf numFmtId="164" fontId="4" fillId="2" borderId="1" xfId="1" applyNumberFormat="1" applyFont="1" applyFill="1" applyBorder="1" applyAlignment="1">
      <alignment horizontal="right" vertical="top"/>
    </xf>
    <xf numFmtId="0" fontId="3" fillId="2" borderId="2" xfId="1" applyNumberFormat="1" applyFont="1" applyFill="1" applyBorder="1" applyAlignment="1">
      <alignment horizontal="left" vertical="top" wrapText="1"/>
    </xf>
    <xf numFmtId="0" fontId="3" fillId="2" borderId="3" xfId="1" applyNumberFormat="1" applyFont="1" applyFill="1" applyBorder="1" applyAlignment="1">
      <alignment horizontal="left" vertical="top" wrapText="1"/>
    </xf>
    <xf numFmtId="0" fontId="3" fillId="2" borderId="1" xfId="1" applyNumberFormat="1" applyFont="1" applyFill="1" applyBorder="1" applyAlignment="1">
      <alignment horizontal="left" vertical="top" wrapText="1"/>
    </xf>
    <xf numFmtId="0" fontId="3" fillId="3" borderId="1" xfId="1" applyNumberFormat="1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4" borderId="0" xfId="0" applyFill="1"/>
    <xf numFmtId="0" fontId="6" fillId="2" borderId="2" xfId="2" applyNumberFormat="1" applyFont="1" applyFill="1" applyBorder="1" applyAlignment="1">
      <alignment horizontal="left" vertical="top"/>
    </xf>
    <xf numFmtId="0" fontId="4" fillId="2" borderId="2" xfId="2" applyNumberFormat="1" applyFont="1" applyFill="1" applyBorder="1" applyAlignment="1">
      <alignment horizontal="left" vertical="top"/>
    </xf>
    <xf numFmtId="1" fontId="4" fillId="2" borderId="2" xfId="2" applyNumberFormat="1" applyFont="1" applyFill="1" applyBorder="1" applyAlignment="1">
      <alignment horizontal="right" vertical="top"/>
    </xf>
    <xf numFmtId="165" fontId="4" fillId="2" borderId="2" xfId="2" applyNumberFormat="1" applyFont="1" applyFill="1" applyBorder="1" applyAlignment="1">
      <alignment horizontal="right" vertical="top"/>
    </xf>
    <xf numFmtId="164" fontId="4" fillId="2" borderId="2" xfId="2" applyNumberFormat="1" applyFont="1" applyFill="1" applyBorder="1" applyAlignment="1">
      <alignment horizontal="right" vertical="top"/>
    </xf>
    <xf numFmtId="0" fontId="0" fillId="0" borderId="0" xfId="0" applyAlignment="1">
      <alignment horizontal="center"/>
    </xf>
    <xf numFmtId="0" fontId="3" fillId="4" borderId="1" xfId="1" applyNumberFormat="1" applyFont="1" applyFill="1" applyBorder="1" applyAlignment="1">
      <alignment horizontal="left" vertical="top" wrapText="1"/>
    </xf>
    <xf numFmtId="2" fontId="1" fillId="5" borderId="1" xfId="0" applyNumberFormat="1" applyFont="1" applyFill="1" applyBorder="1" applyAlignment="1">
      <alignment vertical="top" wrapText="1"/>
    </xf>
    <xf numFmtId="0" fontId="0" fillId="5" borderId="1" xfId="0" applyFill="1" applyBorder="1"/>
    <xf numFmtId="0" fontId="4" fillId="2" borderId="1" xfId="3" applyNumberFormat="1" applyFont="1" applyFill="1" applyBorder="1" applyAlignment="1">
      <alignment horizontal="right" vertical="top"/>
    </xf>
    <xf numFmtId="0" fontId="4" fillId="2" borderId="1" xfId="3" applyNumberFormat="1" applyFont="1" applyFill="1" applyBorder="1" applyAlignment="1">
      <alignment horizontal="left" vertical="top"/>
    </xf>
    <xf numFmtId="0" fontId="3" fillId="2" borderId="1" xfId="3" applyNumberFormat="1" applyFont="1" applyFill="1" applyBorder="1" applyAlignment="1">
      <alignment horizontal="left" vertical="top"/>
    </xf>
    <xf numFmtId="0" fontId="4" fillId="2" borderId="1" xfId="3" applyNumberFormat="1" applyFont="1" applyFill="1" applyBorder="1" applyAlignment="1">
      <alignment vertical="top"/>
    </xf>
    <xf numFmtId="164" fontId="4" fillId="2" borderId="1" xfId="3" applyNumberFormat="1" applyFont="1" applyFill="1" applyBorder="1" applyAlignment="1">
      <alignment horizontal="right" vertical="top"/>
    </xf>
    <xf numFmtId="166" fontId="4" fillId="2" borderId="1" xfId="3" applyNumberFormat="1" applyFont="1" applyFill="1" applyBorder="1" applyAlignment="1">
      <alignment horizontal="right" vertical="top"/>
    </xf>
    <xf numFmtId="165" fontId="4" fillId="2" borderId="1" xfId="3" applyNumberFormat="1" applyFont="1" applyFill="1" applyBorder="1" applyAlignment="1">
      <alignment horizontal="right" vertical="top"/>
    </xf>
    <xf numFmtId="165" fontId="4" fillId="2" borderId="1" xfId="1" applyNumberFormat="1" applyFont="1" applyFill="1" applyBorder="1" applyAlignment="1">
      <alignment horizontal="right" vertical="top"/>
    </xf>
    <xf numFmtId="16" fontId="0" fillId="3" borderId="0" xfId="0" applyNumberFormat="1" applyFill="1"/>
    <xf numFmtId="0" fontId="4" fillId="2" borderId="4" xfId="3" applyNumberFormat="1" applyFont="1" applyFill="1" applyBorder="1" applyAlignment="1">
      <alignment vertical="top"/>
    </xf>
    <xf numFmtId="0" fontId="4" fillId="2" borderId="4" xfId="3" applyNumberFormat="1" applyFont="1" applyFill="1" applyBorder="1" applyAlignment="1">
      <alignment horizontal="left" vertical="top"/>
    </xf>
    <xf numFmtId="164" fontId="4" fillId="2" borderId="4" xfId="3" applyNumberFormat="1" applyFont="1" applyFill="1" applyBorder="1" applyAlignment="1">
      <alignment horizontal="right" vertical="top"/>
    </xf>
    <xf numFmtId="164" fontId="4" fillId="2" borderId="4" xfId="1" applyNumberFormat="1" applyFont="1" applyFill="1" applyBorder="1" applyAlignment="1">
      <alignment horizontal="right" vertical="top"/>
    </xf>
    <xf numFmtId="165" fontId="4" fillId="2" borderId="4" xfId="1" applyNumberFormat="1" applyFont="1" applyFill="1" applyBorder="1" applyAlignment="1">
      <alignment horizontal="right" vertical="top"/>
    </xf>
    <xf numFmtId="0" fontId="4" fillId="2" borderId="1" xfId="3" applyNumberFormat="1" applyFont="1" applyFill="1" applyBorder="1" applyAlignment="1">
      <alignment horizontal="left" vertical="top" wrapText="1"/>
    </xf>
    <xf numFmtId="2" fontId="4" fillId="2" borderId="1" xfId="3" applyNumberFormat="1" applyFont="1" applyFill="1" applyBorder="1" applyAlignment="1">
      <alignment horizontal="right" vertical="top"/>
    </xf>
    <xf numFmtId="165" fontId="0" fillId="0" borderId="0" xfId="0" applyNumberFormat="1"/>
    <xf numFmtId="0" fontId="7" fillId="4" borderId="1" xfId="1" applyNumberFormat="1" applyFont="1" applyFill="1" applyBorder="1" applyAlignment="1">
      <alignment horizontal="left" vertical="top" wrapText="1"/>
    </xf>
    <xf numFmtId="165" fontId="8" fillId="2" borderId="1" xfId="1" applyNumberFormat="1" applyFont="1" applyFill="1" applyBorder="1" applyAlignment="1">
      <alignment horizontal="right" vertical="top"/>
    </xf>
    <xf numFmtId="0" fontId="5" fillId="0" borderId="0" xfId="0" applyFont="1"/>
    <xf numFmtId="0" fontId="7" fillId="3" borderId="1" xfId="1" applyNumberFormat="1" applyFont="1" applyFill="1" applyBorder="1" applyAlignment="1">
      <alignment horizontal="left" vertical="top" wrapText="1"/>
    </xf>
    <xf numFmtId="164" fontId="9" fillId="2" borderId="1" xfId="1" applyNumberFormat="1" applyFont="1" applyFill="1" applyBorder="1" applyAlignment="1">
      <alignment horizontal="right" vertical="top"/>
    </xf>
    <xf numFmtId="164" fontId="9" fillId="2" borderId="4" xfId="1" applyNumberFormat="1" applyFont="1" applyFill="1" applyBorder="1" applyAlignment="1">
      <alignment horizontal="right" vertical="top"/>
    </xf>
    <xf numFmtId="165" fontId="5" fillId="0" borderId="0" xfId="0" applyNumberFormat="1" applyFont="1"/>
    <xf numFmtId="165" fontId="9" fillId="2" borderId="1" xfId="1" applyNumberFormat="1" applyFont="1" applyFill="1" applyBorder="1" applyAlignment="1">
      <alignment horizontal="right" vertical="top"/>
    </xf>
    <xf numFmtId="165" fontId="9" fillId="2" borderId="4" xfId="1" applyNumberFormat="1" applyFont="1" applyFill="1" applyBorder="1" applyAlignment="1">
      <alignment horizontal="right" vertical="top"/>
    </xf>
    <xf numFmtId="165" fontId="10" fillId="2" borderId="1" xfId="1" applyNumberFormat="1" applyFont="1" applyFill="1" applyBorder="1" applyAlignment="1">
      <alignment horizontal="right" vertical="top"/>
    </xf>
    <xf numFmtId="165" fontId="5" fillId="0" borderId="1" xfId="0" applyNumberFormat="1" applyFont="1" applyBorder="1"/>
    <xf numFmtId="0" fontId="0" fillId="3" borderId="0" xfId="0" applyFill="1"/>
    <xf numFmtId="165" fontId="0" fillId="7" borderId="0" xfId="0" applyNumberFormat="1" applyFill="1"/>
    <xf numFmtId="164" fontId="0" fillId="7" borderId="0" xfId="0" applyNumberFormat="1" applyFill="1"/>
    <xf numFmtId="0" fontId="0" fillId="4" borderId="0" xfId="0" applyFill="1" applyAlignment="1">
      <alignment wrapText="1"/>
    </xf>
    <xf numFmtId="0" fontId="16" fillId="0" borderId="0" xfId="0" applyFont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0" fillId="0" borderId="5" xfId="0" applyFill="1" applyBorder="1"/>
    <xf numFmtId="0" fontId="0" fillId="3" borderId="0" xfId="0" applyFill="1" applyAlignment="1">
      <alignment horizontal="center"/>
    </xf>
    <xf numFmtId="0" fontId="0" fillId="0" borderId="1" xfId="0" applyBorder="1" applyAlignment="1">
      <alignment horizontal="center"/>
    </xf>
    <xf numFmtId="165" fontId="0" fillId="0" borderId="0" xfId="0" applyNumberFormat="1" applyAlignment="1">
      <alignment horizontal="center"/>
    </xf>
    <xf numFmtId="165" fontId="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8" borderId="0" xfId="0" applyFill="1" applyAlignment="1">
      <alignment horizontal="left"/>
    </xf>
    <xf numFmtId="0" fontId="18" fillId="8" borderId="0" xfId="0" applyFont="1" applyFill="1" applyAlignment="1">
      <alignment horizontal="left"/>
    </xf>
    <xf numFmtId="0" fontId="19" fillId="2" borderId="1" xfId="3" applyNumberFormat="1" applyFont="1" applyFill="1" applyBorder="1" applyAlignment="1">
      <alignment horizontal="left" vertical="top"/>
    </xf>
    <xf numFmtId="0" fontId="3" fillId="2" borderId="2" xfId="4" applyNumberFormat="1" applyFont="1" applyFill="1" applyBorder="1" applyAlignment="1">
      <alignment horizontal="left" vertical="top"/>
    </xf>
    <xf numFmtId="1" fontId="4" fillId="2" borderId="2" xfId="4" applyNumberFormat="1" applyFont="1" applyFill="1" applyBorder="1" applyAlignment="1">
      <alignment horizontal="right" vertical="top"/>
    </xf>
    <xf numFmtId="0" fontId="4" fillId="2" borderId="2" xfId="4" applyNumberFormat="1" applyFont="1" applyFill="1" applyBorder="1" applyAlignment="1">
      <alignment horizontal="left" vertical="top"/>
    </xf>
    <xf numFmtId="0" fontId="4" fillId="2" borderId="2" xfId="4" applyNumberFormat="1" applyFont="1" applyFill="1" applyBorder="1" applyAlignment="1">
      <alignment horizontal="right" vertical="top"/>
    </xf>
    <xf numFmtId="0" fontId="3" fillId="3" borderId="2" xfId="4" applyNumberFormat="1" applyFont="1" applyFill="1" applyBorder="1" applyAlignment="1">
      <alignment horizontal="left" vertical="top"/>
    </xf>
    <xf numFmtId="0" fontId="4" fillId="3" borderId="2" xfId="4" applyNumberFormat="1" applyFont="1" applyFill="1" applyBorder="1" applyAlignment="1">
      <alignment horizontal="left" vertical="top"/>
    </xf>
    <xf numFmtId="164" fontId="4" fillId="3" borderId="2" xfId="4" applyNumberFormat="1" applyFont="1" applyFill="1" applyBorder="1" applyAlignment="1">
      <alignment horizontal="right" vertical="top"/>
    </xf>
    <xf numFmtId="4" fontId="4" fillId="3" borderId="2" xfId="4" applyNumberFormat="1" applyFont="1" applyFill="1" applyBorder="1" applyAlignment="1">
      <alignment horizontal="right" vertical="top"/>
    </xf>
    <xf numFmtId="0" fontId="17" fillId="0" borderId="0" xfId="0" applyFont="1"/>
    <xf numFmtId="0" fontId="16" fillId="0" borderId="0" xfId="0" applyFont="1"/>
    <xf numFmtId="0" fontId="3" fillId="2" borderId="2" xfId="5" applyNumberFormat="1" applyFont="1" applyFill="1" applyBorder="1" applyAlignment="1">
      <alignment horizontal="left" vertical="top"/>
    </xf>
    <xf numFmtId="1" fontId="4" fillId="2" borderId="2" xfId="5" applyNumberFormat="1" applyFont="1" applyFill="1" applyBorder="1" applyAlignment="1">
      <alignment horizontal="right" vertical="top"/>
    </xf>
    <xf numFmtId="0" fontId="4" fillId="2" borderId="2" xfId="5" applyNumberFormat="1" applyFont="1" applyFill="1" applyBorder="1" applyAlignment="1">
      <alignment horizontal="left" vertical="top"/>
    </xf>
    <xf numFmtId="0" fontId="4" fillId="2" borderId="2" xfId="5" applyNumberFormat="1" applyFont="1" applyFill="1" applyBorder="1" applyAlignment="1">
      <alignment horizontal="right" vertical="top"/>
    </xf>
    <xf numFmtId="0" fontId="4" fillId="3" borderId="2" xfId="5" applyNumberFormat="1" applyFont="1" applyFill="1" applyBorder="1" applyAlignment="1">
      <alignment horizontal="left" vertical="top"/>
    </xf>
    <xf numFmtId="164" fontId="4" fillId="3" borderId="2" xfId="5" applyNumberFormat="1" applyFont="1" applyFill="1" applyBorder="1" applyAlignment="1">
      <alignment horizontal="right" vertical="top"/>
    </xf>
    <xf numFmtId="0" fontId="3" fillId="3" borderId="2" xfId="5" applyNumberFormat="1" applyFont="1" applyFill="1" applyBorder="1" applyAlignment="1">
      <alignment horizontal="left" vertical="top"/>
    </xf>
    <xf numFmtId="4" fontId="4" fillId="3" borderId="2" xfId="5" applyNumberFormat="1" applyFont="1" applyFill="1" applyBorder="1" applyAlignment="1">
      <alignment horizontal="right" vertical="top"/>
    </xf>
    <xf numFmtId="0" fontId="20" fillId="0" borderId="0" xfId="0" applyFont="1"/>
    <xf numFmtId="0" fontId="16" fillId="0" borderId="1" xfId="0" applyFont="1" applyBorder="1" applyAlignment="1">
      <alignment horizontal="center" vertical="top" wrapText="1"/>
    </xf>
    <xf numFmtId="16" fontId="16" fillId="0" borderId="1" xfId="0" applyNumberFormat="1" applyFont="1" applyBorder="1"/>
    <xf numFmtId="0" fontId="16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6" borderId="0" xfId="0" applyFill="1" applyAlignment="1">
      <alignment horizontal="center"/>
    </xf>
    <xf numFmtId="0" fontId="18" fillId="8" borderId="0" xfId="0" applyFont="1" applyFill="1" applyAlignment="1">
      <alignment horizontal="center"/>
    </xf>
    <xf numFmtId="0" fontId="13" fillId="0" borderId="1" xfId="0" applyFont="1" applyBorder="1" applyAlignment="1">
      <alignment horizontal="left" wrapText="1"/>
    </xf>
    <xf numFmtId="0" fontId="0" fillId="0" borderId="0" xfId="0" applyAlignment="1">
      <alignment horizontal="left" wrapText="1"/>
    </xf>
  </cellXfs>
  <cellStyles count="6">
    <cellStyle name="Обычный" xfId="0" builtinId="0"/>
    <cellStyle name="Обычный_доп. колонки в зад.на перевозку" xfId="2"/>
    <cellStyle name="Обычный_Лист2" xfId="1"/>
    <cellStyle name="Обычный_Лист4" xfId="5"/>
    <cellStyle name="Обычный_обработка" xfId="3"/>
    <cellStyle name="Обычный_ПТУ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95250</xdr:rowOff>
    </xdr:from>
    <xdr:to>
      <xdr:col>0</xdr:col>
      <xdr:colOff>6647620</xdr:colOff>
      <xdr:row>12</xdr:row>
      <xdr:rowOff>18410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896100"/>
          <a:ext cx="6647620" cy="51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230305</xdr:colOff>
      <xdr:row>3</xdr:row>
      <xdr:rowOff>142185</xdr:rowOff>
    </xdr:from>
    <xdr:to>
      <xdr:col>0</xdr:col>
      <xdr:colOff>7656867</xdr:colOff>
      <xdr:row>3</xdr:row>
      <xdr:rowOff>3790950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305" y="904185"/>
          <a:ext cx="7426562" cy="3648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504825</xdr:colOff>
      <xdr:row>4</xdr:row>
      <xdr:rowOff>180975</xdr:rowOff>
    </xdr:from>
    <xdr:to>
      <xdr:col>2</xdr:col>
      <xdr:colOff>1095301</xdr:colOff>
      <xdr:row>5</xdr:row>
      <xdr:rowOff>257142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4675" y="752475"/>
          <a:ext cx="590476" cy="266667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</xdr:colOff>
      <xdr:row>4</xdr:row>
      <xdr:rowOff>142875</xdr:rowOff>
    </xdr:from>
    <xdr:to>
      <xdr:col>16</xdr:col>
      <xdr:colOff>399675</xdr:colOff>
      <xdr:row>5</xdr:row>
      <xdr:rowOff>247613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11350" y="904875"/>
          <a:ext cx="3000000" cy="2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1304762</xdr:colOff>
      <xdr:row>16</xdr:row>
      <xdr:rowOff>85690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2425" y="7505700"/>
          <a:ext cx="1304762" cy="27619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11</xdr:col>
      <xdr:colOff>618962</xdr:colOff>
      <xdr:row>5</xdr:row>
      <xdr:rowOff>276190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73000" y="952500"/>
          <a:ext cx="1304762" cy="2761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5</xdr:row>
      <xdr:rowOff>17470</xdr:rowOff>
    </xdr:from>
    <xdr:to>
      <xdr:col>9</xdr:col>
      <xdr:colOff>360966</xdr:colOff>
      <xdr:row>24</xdr:row>
      <xdr:rowOff>152399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969970"/>
          <a:ext cx="6428391" cy="37544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3</xdr:row>
      <xdr:rowOff>56613</xdr:rowOff>
    </xdr:from>
    <xdr:to>
      <xdr:col>10</xdr:col>
      <xdr:colOff>189445</xdr:colOff>
      <xdr:row>27</xdr:row>
      <xdr:rowOff>8903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628113"/>
          <a:ext cx="8028520" cy="473384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36</xdr:row>
      <xdr:rowOff>104775</xdr:rowOff>
    </xdr:from>
    <xdr:to>
      <xdr:col>11</xdr:col>
      <xdr:colOff>312869</xdr:colOff>
      <xdr:row>51</xdr:row>
      <xdr:rowOff>142513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7172325"/>
          <a:ext cx="11657144" cy="28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55</xdr:row>
      <xdr:rowOff>133350</xdr:rowOff>
    </xdr:from>
    <xdr:to>
      <xdr:col>10</xdr:col>
      <xdr:colOff>2875192</xdr:colOff>
      <xdr:row>78</xdr:row>
      <xdr:rowOff>132803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5" y="10820400"/>
          <a:ext cx="10866667" cy="43809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tabSelected="1" workbookViewId="0">
      <selection activeCell="B12" sqref="B12"/>
    </sheetView>
  </sheetViews>
  <sheetFormatPr defaultRowHeight="15" x14ac:dyDescent="0.25"/>
  <cols>
    <col min="1" max="1" width="177.42578125" style="14" customWidth="1"/>
  </cols>
  <sheetData>
    <row r="1" spans="1:1" x14ac:dyDescent="0.25">
      <c r="A1" s="57" t="s">
        <v>103</v>
      </c>
    </row>
    <row r="2" spans="1:1" ht="30" x14ac:dyDescent="0.25">
      <c r="A2" s="14" t="s">
        <v>191</v>
      </c>
    </row>
    <row r="3" spans="1:1" x14ac:dyDescent="0.25">
      <c r="A3" s="14" t="s">
        <v>124</v>
      </c>
    </row>
    <row r="4" spans="1:1" ht="340.5" customHeight="1" x14ac:dyDescent="0.25"/>
    <row r="5" spans="1:1" x14ac:dyDescent="0.25">
      <c r="A5" s="57" t="s">
        <v>104</v>
      </c>
    </row>
    <row r="6" spans="1:1" x14ac:dyDescent="0.25">
      <c r="A6" s="14" t="s">
        <v>123</v>
      </c>
    </row>
    <row r="8" spans="1:1" x14ac:dyDescent="0.25">
      <c r="A8" s="57" t="s">
        <v>193</v>
      </c>
    </row>
    <row r="10" spans="1:1" x14ac:dyDescent="0.25">
      <c r="A10" s="57" t="s">
        <v>113</v>
      </c>
    </row>
    <row r="11" spans="1:1" ht="45" x14ac:dyDescent="0.25">
      <c r="A11" s="14" t="s">
        <v>114</v>
      </c>
    </row>
    <row r="12" spans="1:1" ht="409.5" customHeight="1" x14ac:dyDescent="0.25"/>
    <row r="14" spans="1:1" x14ac:dyDescent="0.25">
      <c r="A14" s="14" t="s">
        <v>189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workbookViewId="0">
      <selection activeCell="H3" sqref="H3"/>
    </sheetView>
  </sheetViews>
  <sheetFormatPr defaultRowHeight="15" x14ac:dyDescent="0.25"/>
  <cols>
    <col min="1" max="1" width="28.140625" bestFit="1" customWidth="1"/>
    <col min="2" max="2" width="24.5703125" bestFit="1" customWidth="1"/>
    <col min="3" max="3" width="15.140625" customWidth="1"/>
    <col min="4" max="4" width="16.28515625" bestFit="1" customWidth="1"/>
    <col min="5" max="5" width="10.42578125" bestFit="1" customWidth="1"/>
    <col min="6" max="6" width="11.28515625" customWidth="1"/>
    <col min="7" max="9" width="12.85546875" customWidth="1"/>
    <col min="10" max="11" width="10.5703125" customWidth="1"/>
  </cols>
  <sheetData>
    <row r="1" spans="1:16" s="58" customFormat="1" ht="66" customHeight="1" x14ac:dyDescent="0.25">
      <c r="A1" s="59" t="s">
        <v>105</v>
      </c>
      <c r="B1" s="90" t="s">
        <v>106</v>
      </c>
      <c r="C1" s="90"/>
      <c r="D1" s="90"/>
      <c r="E1" s="90"/>
      <c r="F1" s="90"/>
      <c r="G1" s="90"/>
      <c r="H1" s="88"/>
      <c r="I1" s="88"/>
      <c r="J1" s="59" t="s">
        <v>107</v>
      </c>
      <c r="K1" s="59" t="s">
        <v>107</v>
      </c>
      <c r="L1" s="59" t="s">
        <v>107</v>
      </c>
      <c r="M1" s="59" t="s">
        <v>107</v>
      </c>
      <c r="N1" s="59" t="s">
        <v>107</v>
      </c>
      <c r="O1" s="59" t="s">
        <v>107</v>
      </c>
      <c r="P1" s="59" t="s">
        <v>107</v>
      </c>
    </row>
    <row r="2" spans="1:16" s="4" customFormat="1" ht="60" x14ac:dyDescent="0.25">
      <c r="A2" s="3" t="s">
        <v>2</v>
      </c>
      <c r="B2" s="3" t="s">
        <v>0</v>
      </c>
      <c r="C2" s="3" t="s">
        <v>10</v>
      </c>
      <c r="D2" s="3" t="s">
        <v>5</v>
      </c>
      <c r="E2" s="3" t="s">
        <v>6</v>
      </c>
      <c r="F2" s="3" t="s">
        <v>8</v>
      </c>
      <c r="G2" s="3" t="s">
        <v>9</v>
      </c>
      <c r="H2" s="3" t="s">
        <v>194</v>
      </c>
      <c r="I2" s="3" t="s">
        <v>195</v>
      </c>
      <c r="J2" s="24" t="s">
        <v>15</v>
      </c>
      <c r="K2" s="24" t="s">
        <v>17</v>
      </c>
      <c r="L2" s="24" t="s">
        <v>16</v>
      </c>
      <c r="M2" s="24" t="s">
        <v>18</v>
      </c>
      <c r="N2" s="24" t="s">
        <v>12</v>
      </c>
      <c r="O2" s="24" t="s">
        <v>13</v>
      </c>
      <c r="P2" s="24" t="s">
        <v>14</v>
      </c>
    </row>
    <row r="3" spans="1:16" x14ac:dyDescent="0.25">
      <c r="A3" s="1" t="s">
        <v>3</v>
      </c>
      <c r="B3" s="1" t="s">
        <v>1</v>
      </c>
      <c r="C3" s="1" t="s">
        <v>11</v>
      </c>
      <c r="D3" s="1" t="s">
        <v>4</v>
      </c>
      <c r="E3" s="1" t="s">
        <v>7</v>
      </c>
      <c r="F3" s="1">
        <v>1.5</v>
      </c>
      <c r="G3" s="2">
        <v>18</v>
      </c>
      <c r="H3" s="2" t="s">
        <v>196</v>
      </c>
      <c r="I3" s="2" t="s">
        <v>197</v>
      </c>
      <c r="J3" s="25">
        <v>960</v>
      </c>
      <c r="K3" s="25">
        <v>800</v>
      </c>
      <c r="L3" s="25">
        <v>28</v>
      </c>
      <c r="M3" s="25">
        <v>24</v>
      </c>
      <c r="N3" s="25">
        <v>2</v>
      </c>
      <c r="O3" s="25">
        <v>380</v>
      </c>
      <c r="P3" s="25">
        <v>540</v>
      </c>
    </row>
    <row r="4" spans="1:16" x14ac:dyDescent="0.25">
      <c r="A4" s="1" t="s">
        <v>108</v>
      </c>
      <c r="B4" s="1" t="s">
        <v>111</v>
      </c>
      <c r="C4" s="1" t="s">
        <v>110</v>
      </c>
      <c r="D4" s="60" t="s">
        <v>112</v>
      </c>
      <c r="E4" s="1" t="s">
        <v>109</v>
      </c>
      <c r="F4" s="1">
        <v>1.5</v>
      </c>
      <c r="G4" s="1">
        <v>16.5</v>
      </c>
      <c r="H4" s="1" t="s">
        <v>198</v>
      </c>
      <c r="I4" s="1" t="s">
        <v>199</v>
      </c>
      <c r="J4" s="25">
        <v>800</v>
      </c>
      <c r="K4" s="25">
        <v>800</v>
      </c>
      <c r="L4" s="25">
        <v>24</v>
      </c>
      <c r="M4" s="25">
        <v>24</v>
      </c>
      <c r="N4" s="25">
        <v>2</v>
      </c>
      <c r="O4" s="25">
        <v>380</v>
      </c>
      <c r="P4" s="25">
        <v>540</v>
      </c>
    </row>
    <row r="5" spans="1:16" x14ac:dyDescent="0.25">
      <c r="A5" s="1"/>
      <c r="B5" s="1"/>
      <c r="C5" s="1"/>
      <c r="D5" s="1"/>
      <c r="E5" s="1"/>
      <c r="F5" s="1"/>
      <c r="G5" s="1"/>
      <c r="H5" s="1"/>
      <c r="I5" s="1"/>
      <c r="J5" s="25"/>
      <c r="K5" s="25"/>
      <c r="L5" s="25"/>
      <c r="M5" s="25"/>
      <c r="N5" s="25"/>
      <c r="O5" s="25"/>
      <c r="P5" s="25"/>
    </row>
    <row r="6" spans="1:16" x14ac:dyDescent="0.25">
      <c r="A6" s="1"/>
      <c r="B6" s="1"/>
      <c r="C6" s="1"/>
      <c r="D6" s="1"/>
      <c r="E6" s="1"/>
      <c r="F6" s="1"/>
      <c r="G6" s="1"/>
      <c r="H6" s="1"/>
      <c r="I6" s="1"/>
      <c r="J6" s="25"/>
      <c r="K6" s="25"/>
      <c r="L6" s="25"/>
      <c r="M6" s="25"/>
      <c r="N6" s="25"/>
      <c r="O6" s="25"/>
      <c r="P6" s="25"/>
    </row>
    <row r="7" spans="1:16" x14ac:dyDescent="0.25">
      <c r="A7" s="1"/>
      <c r="B7" s="1"/>
      <c r="C7" s="1"/>
      <c r="D7" s="1"/>
      <c r="E7" s="1"/>
      <c r="F7" s="1"/>
      <c r="G7" s="1"/>
      <c r="H7" s="1"/>
      <c r="I7" s="1"/>
      <c r="J7" s="25"/>
      <c r="K7" s="25"/>
      <c r="L7" s="25"/>
      <c r="M7" s="25"/>
      <c r="N7" s="25"/>
      <c r="O7" s="25"/>
      <c r="P7" s="25"/>
    </row>
    <row r="8" spans="1:16" x14ac:dyDescent="0.25">
      <c r="A8" s="1"/>
      <c r="B8" s="1"/>
      <c r="C8" s="1"/>
      <c r="D8" s="1"/>
      <c r="E8" s="1"/>
      <c r="F8" s="1"/>
      <c r="G8" s="1"/>
      <c r="H8" s="1"/>
      <c r="I8" s="1"/>
      <c r="J8" s="25"/>
      <c r="K8" s="25"/>
      <c r="L8" s="25"/>
      <c r="M8" s="25"/>
      <c r="N8" s="25"/>
      <c r="O8" s="25"/>
      <c r="P8" s="25"/>
    </row>
    <row r="9" spans="1:16" x14ac:dyDescent="0.25">
      <c r="A9" s="1"/>
      <c r="B9" s="1"/>
      <c r="C9" s="1"/>
      <c r="D9" s="1"/>
      <c r="E9" s="1"/>
      <c r="F9" s="1"/>
      <c r="G9" s="1"/>
      <c r="H9" s="1"/>
      <c r="I9" s="1"/>
      <c r="J9" s="25"/>
      <c r="K9" s="25"/>
      <c r="L9" s="25"/>
      <c r="M9" s="25"/>
      <c r="N9" s="25"/>
      <c r="O9" s="25"/>
      <c r="P9" s="25"/>
    </row>
    <row r="10" spans="1:16" x14ac:dyDescent="0.25">
      <c r="A10" s="1"/>
      <c r="B10" s="1"/>
      <c r="C10" s="1"/>
      <c r="D10" s="1"/>
      <c r="E10" s="1"/>
      <c r="F10" s="1"/>
      <c r="G10" s="1"/>
      <c r="H10" s="1"/>
      <c r="I10" s="1"/>
      <c r="J10" s="25"/>
      <c r="K10" s="25"/>
      <c r="L10" s="25"/>
      <c r="M10" s="25"/>
      <c r="N10" s="25"/>
      <c r="O10" s="25"/>
      <c r="P10" s="25"/>
    </row>
    <row r="11" spans="1:16" x14ac:dyDescent="0.25">
      <c r="A11" s="1"/>
      <c r="B11" s="1"/>
      <c r="C11" s="1"/>
      <c r="D11" s="1"/>
      <c r="E11" s="1"/>
      <c r="F11" s="1"/>
      <c r="G11" s="1"/>
      <c r="H11" s="1"/>
      <c r="I11" s="1"/>
      <c r="J11" s="25"/>
      <c r="K11" s="25"/>
      <c r="L11" s="25"/>
      <c r="M11" s="25"/>
      <c r="N11" s="25"/>
      <c r="O11" s="25"/>
      <c r="P11" s="25"/>
    </row>
    <row r="12" spans="1:16" x14ac:dyDescent="0.25">
      <c r="A12" s="1"/>
      <c r="B12" s="1"/>
      <c r="C12" s="1"/>
      <c r="D12" s="1"/>
      <c r="E12" s="1"/>
      <c r="F12" s="1"/>
      <c r="G12" s="1"/>
      <c r="H12" s="1"/>
      <c r="I12" s="1"/>
      <c r="J12" s="25"/>
      <c r="K12" s="25"/>
      <c r="L12" s="25"/>
      <c r="M12" s="25"/>
      <c r="N12" s="25"/>
      <c r="O12" s="25"/>
      <c r="P12" s="25"/>
    </row>
    <row r="13" spans="1:16" x14ac:dyDescent="0.25">
      <c r="A13" s="1"/>
      <c r="B13" s="1"/>
      <c r="C13" s="1"/>
      <c r="D13" s="1"/>
      <c r="E13" s="1"/>
      <c r="F13" s="1"/>
      <c r="G13" s="1"/>
      <c r="H13" s="1"/>
      <c r="I13" s="1"/>
      <c r="J13" s="25"/>
      <c r="K13" s="25"/>
      <c r="L13" s="25"/>
      <c r="M13" s="25"/>
      <c r="N13" s="25"/>
      <c r="O13" s="25"/>
      <c r="P13" s="25"/>
    </row>
    <row r="14" spans="1:16" x14ac:dyDescent="0.25">
      <c r="A14" s="1"/>
      <c r="B14" s="1"/>
      <c r="C14" s="1"/>
      <c r="D14" s="1"/>
      <c r="E14" s="1"/>
      <c r="F14" s="1"/>
      <c r="G14" s="1"/>
      <c r="H14" s="1"/>
      <c r="I14" s="1"/>
      <c r="J14" s="25"/>
      <c r="K14" s="25"/>
      <c r="L14" s="25"/>
      <c r="M14" s="25"/>
      <c r="N14" s="25"/>
      <c r="O14" s="25"/>
      <c r="P14" s="25"/>
    </row>
  </sheetData>
  <mergeCells count="1">
    <mergeCell ref="B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0"/>
  <sheetViews>
    <sheetView topLeftCell="J1" workbookViewId="0">
      <selection activeCell="S11" sqref="S11"/>
    </sheetView>
  </sheetViews>
  <sheetFormatPr defaultColWidth="9.28515625" defaultRowHeight="15" x14ac:dyDescent="0.25"/>
  <cols>
    <col min="1" max="1" width="7.7109375" customWidth="1"/>
    <col min="2" max="2" width="2.28515625" bestFit="1" customWidth="1"/>
    <col min="3" max="3" width="13.28515625" customWidth="1"/>
    <col min="4" max="4" width="31.28515625" bestFit="1" customWidth="1"/>
    <col min="5" max="5" width="5.140625" bestFit="1" customWidth="1"/>
    <col min="6" max="6" width="33.140625" bestFit="1" customWidth="1"/>
    <col min="7" max="7" width="22.7109375" bestFit="1" customWidth="1"/>
    <col min="8" max="8" width="5.140625" bestFit="1" customWidth="1"/>
    <col min="9" max="9" width="8.140625" bestFit="1" customWidth="1"/>
    <col min="10" max="10" width="12.7109375" customWidth="1"/>
    <col min="11" max="11" width="18.5703125" bestFit="1" customWidth="1"/>
    <col min="12" max="12" width="19.5703125" bestFit="1" customWidth="1"/>
    <col min="13" max="13" width="9" bestFit="1" customWidth="1"/>
    <col min="14" max="14" width="10.42578125" bestFit="1" customWidth="1"/>
    <col min="15" max="15" width="16.7109375" bestFit="1" customWidth="1"/>
    <col min="16" max="16" width="20.28515625" customWidth="1"/>
    <col min="17" max="17" width="10.28515625" customWidth="1"/>
    <col min="18" max="18" width="14.7109375" bestFit="1" customWidth="1"/>
    <col min="19" max="19" width="13.5703125" customWidth="1"/>
    <col min="20" max="21" width="14.5703125" customWidth="1"/>
    <col min="22" max="22" width="11" bestFit="1" customWidth="1"/>
    <col min="23" max="23" width="26.7109375" bestFit="1" customWidth="1"/>
  </cols>
  <sheetData>
    <row r="2" spans="1:23" x14ac:dyDescent="0.25">
      <c r="A2" t="s">
        <v>60</v>
      </c>
      <c r="O2" s="15" t="s">
        <v>50</v>
      </c>
      <c r="P2" s="16" t="s">
        <v>51</v>
      </c>
    </row>
    <row r="3" spans="1:23" s="14" customFormat="1" ht="37.5" customHeight="1" x14ac:dyDescent="0.25">
      <c r="A3" s="10" t="s">
        <v>19</v>
      </c>
      <c r="B3" s="10" t="s">
        <v>20</v>
      </c>
      <c r="C3" s="11" t="s">
        <v>21</v>
      </c>
      <c r="D3" s="12" t="s">
        <v>22</v>
      </c>
      <c r="E3" s="12" t="s">
        <v>23</v>
      </c>
      <c r="F3" s="12" t="s">
        <v>24</v>
      </c>
      <c r="G3" s="12" t="s">
        <v>25</v>
      </c>
      <c r="H3" s="12" t="s">
        <v>26</v>
      </c>
      <c r="I3" s="12" t="s">
        <v>27</v>
      </c>
      <c r="J3" s="12" t="s">
        <v>28</v>
      </c>
      <c r="K3" s="12" t="s">
        <v>29</v>
      </c>
      <c r="L3" s="12" t="s">
        <v>30</v>
      </c>
      <c r="M3" s="12" t="s">
        <v>31</v>
      </c>
      <c r="N3" s="12" t="s">
        <v>32</v>
      </c>
      <c r="O3" s="13" t="s">
        <v>43</v>
      </c>
      <c r="P3" s="13" t="s">
        <v>44</v>
      </c>
      <c r="Q3" s="13" t="s">
        <v>45</v>
      </c>
      <c r="R3" s="13" t="s">
        <v>46</v>
      </c>
      <c r="S3" s="13" t="s">
        <v>49</v>
      </c>
      <c r="T3" s="23" t="s">
        <v>47</v>
      </c>
      <c r="U3" s="23" t="s">
        <v>33</v>
      </c>
      <c r="V3" s="23" t="s">
        <v>48</v>
      </c>
      <c r="W3" s="12" t="s">
        <v>34</v>
      </c>
    </row>
    <row r="4" spans="1:23" x14ac:dyDescent="0.25">
      <c r="A4" s="5" t="s">
        <v>35</v>
      </c>
      <c r="B4" s="6">
        <v>1</v>
      </c>
      <c r="C4" s="7" t="s">
        <v>35</v>
      </c>
      <c r="D4" s="8" t="s">
        <v>36</v>
      </c>
      <c r="E4" s="8"/>
      <c r="F4" s="8" t="s">
        <v>37</v>
      </c>
      <c r="G4" s="8" t="s">
        <v>38</v>
      </c>
      <c r="H4" s="8" t="s">
        <v>39</v>
      </c>
      <c r="I4" s="8"/>
      <c r="J4" s="8"/>
      <c r="K4" s="8"/>
      <c r="L4" s="8"/>
      <c r="M4" s="9">
        <v>895.43399999999997</v>
      </c>
      <c r="N4" s="9">
        <v>1.4279999999999999</v>
      </c>
      <c r="O4" s="9">
        <v>5</v>
      </c>
      <c r="P4" s="9">
        <v>100</v>
      </c>
      <c r="Q4" s="9">
        <v>2</v>
      </c>
      <c r="R4" s="9">
        <v>1</v>
      </c>
      <c r="S4" s="9"/>
      <c r="T4" s="9">
        <f>(O4*'закладка тарифы по ТС'!$J$3)+(P4*'закладка тарифы по ТС'!$L$3)+(Q4*'закладка тарифы по ТС'!$O$3)+(R4*'закладка тарифы по ТС'!$P$3)</f>
        <v>8900</v>
      </c>
      <c r="U4" s="9">
        <f>(O4*'закладка тарифы по ТС'!$K$3)+(P4*'закладка тарифы по ТС'!$M$3)+(Q4*'закладка тарифы по ТС'!$O$3)+(R4*'закладка тарифы по ТС'!$P$3)</f>
        <v>7700</v>
      </c>
      <c r="V4" s="9">
        <f>T4-U4</f>
        <v>1200</v>
      </c>
      <c r="W4" s="8"/>
    </row>
    <row r="5" spans="1:23" x14ac:dyDescent="0.25">
      <c r="A5" s="5" t="s">
        <v>35</v>
      </c>
      <c r="B5" s="6">
        <v>2</v>
      </c>
      <c r="C5" s="7" t="s">
        <v>35</v>
      </c>
      <c r="D5" s="8" t="s">
        <v>40</v>
      </c>
      <c r="E5" s="8"/>
      <c r="F5" s="8" t="s">
        <v>41</v>
      </c>
      <c r="G5" s="8" t="s">
        <v>42</v>
      </c>
      <c r="H5" s="8" t="s">
        <v>39</v>
      </c>
      <c r="I5" s="8"/>
      <c r="J5" s="8"/>
      <c r="K5" s="8"/>
      <c r="L5" s="8"/>
      <c r="M5" s="9">
        <v>290.74700000000001</v>
      </c>
      <c r="N5" s="9">
        <v>5.4560000000000004</v>
      </c>
      <c r="O5" s="9">
        <v>5</v>
      </c>
      <c r="P5" s="9"/>
      <c r="Q5" s="9">
        <v>1</v>
      </c>
      <c r="R5" s="9">
        <v>1</v>
      </c>
      <c r="S5" s="9"/>
      <c r="T5" s="9">
        <f>(O5*'закладка тарифы по ТС'!$J$3)+(P5*'закладка тарифы по ТС'!$L$3)+(Q5*'закладка тарифы по ТС'!$O$3)+(R5*'закладка тарифы по ТС'!$P$3)</f>
        <v>5720</v>
      </c>
      <c r="U5" s="9">
        <f>(O5*'закладка тарифы по ТС'!$K$3)+(P5*'закладка тарифы по ТС'!$M$3)+(Q5*'закладка тарифы по ТС'!$O$3)+(R5*'закладка тарифы по ТС'!$P$3)</f>
        <v>4920</v>
      </c>
      <c r="V5" s="9">
        <f>T5-U5</f>
        <v>800</v>
      </c>
      <c r="W5" s="8"/>
    </row>
    <row r="6" spans="1:23" x14ac:dyDescent="0.25">
      <c r="L6" t="s">
        <v>53</v>
      </c>
      <c r="M6" s="55">
        <f t="shared" ref="M6" si="0">SUM(M4:M5)</f>
        <v>1186.181</v>
      </c>
      <c r="N6" s="55">
        <f t="shared" ref="N6" si="1">SUM(N4:N5)</f>
        <v>6.8840000000000003</v>
      </c>
      <c r="O6" s="55">
        <f t="shared" ref="O6:S6" si="2">SUM(O4:O5)</f>
        <v>10</v>
      </c>
      <c r="P6" s="55">
        <f t="shared" si="2"/>
        <v>100</v>
      </c>
      <c r="Q6" s="55">
        <f t="shared" si="2"/>
        <v>3</v>
      </c>
      <c r="R6" s="55">
        <f t="shared" si="2"/>
        <v>2</v>
      </c>
      <c r="S6" s="55">
        <f t="shared" si="2"/>
        <v>0</v>
      </c>
      <c r="T6" s="56">
        <f>SUM(T4:T5)</f>
        <v>14620</v>
      </c>
      <c r="U6" s="56">
        <f t="shared" ref="U6:V6" si="3">SUM(U4:U5)</f>
        <v>12620</v>
      </c>
      <c r="V6" s="56">
        <f t="shared" si="3"/>
        <v>2000</v>
      </c>
    </row>
    <row r="9" spans="1:23" x14ac:dyDescent="0.25">
      <c r="A9" t="s">
        <v>59</v>
      </c>
      <c r="O9" s="15" t="s">
        <v>50</v>
      </c>
      <c r="P9" s="16" t="s">
        <v>51</v>
      </c>
    </row>
    <row r="10" spans="1:23" ht="25.5" x14ac:dyDescent="0.25">
      <c r="A10" s="17" t="s">
        <v>19</v>
      </c>
      <c r="B10" s="17" t="s">
        <v>20</v>
      </c>
      <c r="C10" s="17" t="s">
        <v>21</v>
      </c>
      <c r="D10" s="17" t="s">
        <v>22</v>
      </c>
      <c r="E10" s="17" t="s">
        <v>23</v>
      </c>
      <c r="F10" s="17" t="s">
        <v>24</v>
      </c>
      <c r="G10" s="17" t="s">
        <v>25</v>
      </c>
      <c r="H10" s="17" t="s">
        <v>26</v>
      </c>
      <c r="I10" s="17" t="s">
        <v>27</v>
      </c>
      <c r="J10" s="17" t="s">
        <v>28</v>
      </c>
      <c r="K10" s="17" t="s">
        <v>29</v>
      </c>
      <c r="L10" s="17" t="s">
        <v>30</v>
      </c>
      <c r="M10" s="17" t="s">
        <v>31</v>
      </c>
      <c r="N10" s="17" t="s">
        <v>32</v>
      </c>
      <c r="O10" s="13" t="s">
        <v>43</v>
      </c>
      <c r="P10" s="13" t="s">
        <v>44</v>
      </c>
      <c r="Q10" s="13" t="s">
        <v>45</v>
      </c>
      <c r="R10" s="13" t="s">
        <v>46</v>
      </c>
      <c r="S10" s="13" t="s">
        <v>49</v>
      </c>
      <c r="T10" s="23" t="s">
        <v>47</v>
      </c>
      <c r="U10" s="23" t="s">
        <v>33</v>
      </c>
      <c r="V10" s="23" t="s">
        <v>48</v>
      </c>
      <c r="W10" s="17" t="s">
        <v>34</v>
      </c>
    </row>
    <row r="11" spans="1:23" x14ac:dyDescent="0.25">
      <c r="A11" s="18" t="s">
        <v>35</v>
      </c>
      <c r="B11" s="19">
        <v>1</v>
      </c>
      <c r="C11" s="18" t="s">
        <v>35</v>
      </c>
      <c r="D11" s="18" t="s">
        <v>54</v>
      </c>
      <c r="E11" s="18"/>
      <c r="F11" s="18" t="s">
        <v>55</v>
      </c>
      <c r="G11" s="18" t="s">
        <v>56</v>
      </c>
      <c r="H11" s="18" t="s">
        <v>57</v>
      </c>
      <c r="I11" s="18"/>
      <c r="J11" s="18"/>
      <c r="K11" s="18"/>
      <c r="L11" s="18"/>
      <c r="M11" s="20">
        <v>2186.9720000000002</v>
      </c>
      <c r="N11" s="21">
        <v>26.358000000000001</v>
      </c>
      <c r="O11" s="21"/>
      <c r="P11" s="21"/>
      <c r="Q11" s="21"/>
      <c r="R11" s="21"/>
      <c r="S11" s="21">
        <v>25000</v>
      </c>
      <c r="T11" s="21">
        <f>S11</f>
        <v>25000</v>
      </c>
      <c r="U11" s="21">
        <f>T11</f>
        <v>25000</v>
      </c>
      <c r="V11" s="9">
        <f>T11-U11</f>
        <v>0</v>
      </c>
      <c r="W11" s="18" t="s">
        <v>58</v>
      </c>
    </row>
    <row r="12" spans="1:23" x14ac:dyDescent="0.25">
      <c r="L12" t="s">
        <v>53</v>
      </c>
      <c r="M12" s="55">
        <f t="shared" ref="M12:S12" si="4">SUM(M10:M11)</f>
        <v>2186.9720000000002</v>
      </c>
      <c r="N12" s="55">
        <f t="shared" si="4"/>
        <v>26.358000000000001</v>
      </c>
      <c r="O12" s="55">
        <f t="shared" si="4"/>
        <v>0</v>
      </c>
      <c r="P12" s="55">
        <f t="shared" si="4"/>
        <v>0</v>
      </c>
      <c r="Q12" s="55">
        <f t="shared" si="4"/>
        <v>0</v>
      </c>
      <c r="R12" s="55">
        <f t="shared" si="4"/>
        <v>0</v>
      </c>
      <c r="S12" s="55">
        <f t="shared" si="4"/>
        <v>25000</v>
      </c>
      <c r="T12" s="56">
        <f>SUM(T10:T11)</f>
        <v>25000</v>
      </c>
      <c r="U12" s="56">
        <f t="shared" ref="U12" si="5">SUM(U10:U11)</f>
        <v>25000</v>
      </c>
      <c r="V12" s="56">
        <f t="shared" ref="V12" si="6">SUM(V10:V11)</f>
        <v>0</v>
      </c>
    </row>
    <row r="18" spans="1:14" ht="53.25" customHeight="1" x14ac:dyDescent="0.25"/>
    <row r="19" spans="1:14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spans="1:14" ht="26.25" customHeight="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9"/>
  <sheetViews>
    <sheetView topLeftCell="A16" workbookViewId="0">
      <selection activeCell="E31" sqref="E31"/>
    </sheetView>
  </sheetViews>
  <sheetFormatPr defaultRowHeight="15" x14ac:dyDescent="0.25"/>
  <cols>
    <col min="1" max="1" width="7.7109375" style="22" customWidth="1"/>
    <col min="2" max="2" width="33.85546875" bestFit="1" customWidth="1"/>
    <col min="3" max="3" width="22.28515625" customWidth="1"/>
    <col min="4" max="4" width="24" customWidth="1"/>
    <col min="5" max="5" width="33.140625" bestFit="1" customWidth="1"/>
    <col min="6" max="6" width="17.42578125" customWidth="1"/>
    <col min="7" max="7" width="18.85546875" customWidth="1"/>
    <col min="8" max="9" width="11.85546875" customWidth="1"/>
    <col min="10" max="10" width="10" customWidth="1"/>
    <col min="11" max="11" width="10.28515625" bestFit="1" customWidth="1"/>
    <col min="12" max="12" width="11" bestFit="1" customWidth="1"/>
    <col min="13" max="13" width="9.140625" style="45"/>
    <col min="14" max="15" width="14.7109375" customWidth="1"/>
    <col min="16" max="16" width="9.7109375" customWidth="1"/>
    <col min="17" max="17" width="10.28515625" bestFit="1" customWidth="1"/>
    <col min="18" max="18" width="11" style="45" bestFit="1" customWidth="1"/>
    <col min="19" max="19" width="10.85546875" customWidth="1"/>
    <col min="20" max="20" width="27.85546875" customWidth="1"/>
  </cols>
  <sheetData>
    <row r="1" spans="1:21" x14ac:dyDescent="0.25">
      <c r="B1" s="65" t="s">
        <v>200</v>
      </c>
    </row>
    <row r="2" spans="1:21" x14ac:dyDescent="0.25">
      <c r="B2" s="65" t="s">
        <v>61</v>
      </c>
      <c r="C2" t="s">
        <v>62</v>
      </c>
      <c r="D2" s="34">
        <v>45418</v>
      </c>
      <c r="E2" s="15" t="s">
        <v>63</v>
      </c>
      <c r="F2" s="34">
        <v>45418</v>
      </c>
      <c r="G2" t="s">
        <v>64</v>
      </c>
    </row>
    <row r="3" spans="1:21" x14ac:dyDescent="0.25">
      <c r="B3" s="65" t="s">
        <v>65</v>
      </c>
      <c r="C3" s="54" t="s">
        <v>1</v>
      </c>
    </row>
    <row r="4" spans="1:21" x14ac:dyDescent="0.25">
      <c r="B4" s="65" t="s">
        <v>121</v>
      </c>
      <c r="C4" s="61"/>
    </row>
    <row r="6" spans="1:21" ht="21.75" customHeight="1" x14ac:dyDescent="0.25">
      <c r="A6" s="65"/>
      <c r="B6" s="66" t="s">
        <v>115</v>
      </c>
      <c r="D6" s="66" t="s">
        <v>116</v>
      </c>
    </row>
    <row r="7" spans="1:21" ht="38.25" x14ac:dyDescent="0.25">
      <c r="A7" s="28" t="s">
        <v>117</v>
      </c>
      <c r="B7" s="28" t="s">
        <v>69</v>
      </c>
      <c r="C7" s="28" t="s">
        <v>95</v>
      </c>
      <c r="D7" s="28" t="s">
        <v>96</v>
      </c>
      <c r="E7" s="28" t="s">
        <v>22</v>
      </c>
      <c r="F7" s="28" t="s">
        <v>93</v>
      </c>
      <c r="G7" s="28" t="s">
        <v>25</v>
      </c>
      <c r="H7" s="28" t="s">
        <v>26</v>
      </c>
      <c r="I7" s="28" t="s">
        <v>27</v>
      </c>
      <c r="J7" s="28" t="s">
        <v>28</v>
      </c>
      <c r="K7" s="28" t="s">
        <v>31</v>
      </c>
      <c r="L7" s="28" t="s">
        <v>32</v>
      </c>
      <c r="M7" s="46" t="s">
        <v>43</v>
      </c>
      <c r="N7" s="13" t="s">
        <v>44</v>
      </c>
      <c r="O7" s="13" t="s">
        <v>45</v>
      </c>
      <c r="P7" s="13" t="s">
        <v>46</v>
      </c>
      <c r="Q7" s="13" t="s">
        <v>49</v>
      </c>
      <c r="R7" s="43" t="s">
        <v>47</v>
      </c>
      <c r="S7" s="23" t="s">
        <v>33</v>
      </c>
      <c r="T7" s="23" t="s">
        <v>48</v>
      </c>
      <c r="U7" s="28" t="s">
        <v>34</v>
      </c>
    </row>
    <row r="8" spans="1:21" x14ac:dyDescent="0.25">
      <c r="A8" s="62" t="s">
        <v>118</v>
      </c>
      <c r="B8" s="29" t="s">
        <v>68</v>
      </c>
      <c r="C8" s="29" t="s">
        <v>3</v>
      </c>
      <c r="D8" s="29" t="s">
        <v>97</v>
      </c>
      <c r="E8" s="27" t="s">
        <v>66</v>
      </c>
      <c r="F8" s="27" t="s">
        <v>67</v>
      </c>
      <c r="G8" s="27" t="s">
        <v>38</v>
      </c>
      <c r="H8" s="27" t="s">
        <v>39</v>
      </c>
      <c r="I8" s="27"/>
      <c r="J8" s="27"/>
      <c r="K8" s="30">
        <v>160.54900000000001</v>
      </c>
      <c r="L8" s="30">
        <v>1.74</v>
      </c>
      <c r="M8" s="47">
        <v>2</v>
      </c>
      <c r="N8" s="9">
        <v>0</v>
      </c>
      <c r="O8" s="9">
        <v>2</v>
      </c>
      <c r="P8" s="9">
        <v>1</v>
      </c>
      <c r="Q8" s="9"/>
      <c r="R8" s="50">
        <f>(M8*'закладка тарифы по ТС'!$J$3)+(N8*'закладка тарифы по ТС'!$L$3)+(O8*'закладка тарифы по ТС'!$O$3)+(P8*'закладка тарифы по ТС'!$P$3)</f>
        <v>3220</v>
      </c>
      <c r="S8" s="33">
        <f>(M8*'закладка тарифы по ТС'!$K$3)+(N8*'закладка тарифы по ТС'!$M$3)+(O8*'закладка тарифы по ТС'!$O$3)+(P8*'закладка тарифы по ТС'!$P$3)</f>
        <v>2900</v>
      </c>
      <c r="T8" s="33">
        <f>R8-S8</f>
        <v>320</v>
      </c>
      <c r="U8" s="1"/>
    </row>
    <row r="9" spans="1:21" x14ac:dyDescent="0.25">
      <c r="A9" s="62" t="s">
        <v>118</v>
      </c>
      <c r="B9" s="29" t="s">
        <v>73</v>
      </c>
      <c r="C9" s="29" t="s">
        <v>3</v>
      </c>
      <c r="D9" s="29" t="s">
        <v>97</v>
      </c>
      <c r="E9" s="27" t="s">
        <v>70</v>
      </c>
      <c r="F9" s="27" t="s">
        <v>71</v>
      </c>
      <c r="G9" s="27" t="s">
        <v>72</v>
      </c>
      <c r="H9" s="27" t="s">
        <v>39</v>
      </c>
      <c r="I9" s="27"/>
      <c r="J9" s="27"/>
      <c r="K9" s="31">
        <v>751.2</v>
      </c>
      <c r="L9" s="30">
        <v>0.72</v>
      </c>
      <c r="M9" s="47">
        <v>2</v>
      </c>
      <c r="N9" s="9"/>
      <c r="O9" s="9">
        <v>1</v>
      </c>
      <c r="P9" s="9">
        <v>1</v>
      </c>
      <c r="Q9" s="9"/>
      <c r="R9" s="50">
        <f>(M9*'закладка тарифы по ТС'!$J$3)+(N9*'закладка тарифы по ТС'!$L$3)+(O9*'закладка тарифы по ТС'!$O$3)+(P9*'закладка тарифы по ТС'!$P$3)</f>
        <v>2840</v>
      </c>
      <c r="S9" s="33">
        <f>(M9*'закладка тарифы по ТС'!$K$3)+(N9*'закладка тарифы по ТС'!$M$3)+(O9*'закладка тарифы по ТС'!$O$3)+(P9*'закладка тарифы по ТС'!$P$3)</f>
        <v>2520</v>
      </c>
      <c r="T9" s="33">
        <f>R9-S9</f>
        <v>320</v>
      </c>
      <c r="U9" s="1"/>
    </row>
    <row r="10" spans="1:21" x14ac:dyDescent="0.25">
      <c r="A10" s="62" t="s">
        <v>118</v>
      </c>
      <c r="B10" s="29" t="s">
        <v>79</v>
      </c>
      <c r="C10" s="29" t="s">
        <v>3</v>
      </c>
      <c r="D10" s="29" t="s">
        <v>97</v>
      </c>
      <c r="E10" s="27" t="s">
        <v>74</v>
      </c>
      <c r="F10" s="27" t="s">
        <v>75</v>
      </c>
      <c r="G10" s="27" t="s">
        <v>38</v>
      </c>
      <c r="H10" s="27" t="s">
        <v>39</v>
      </c>
      <c r="I10" s="27"/>
      <c r="J10" s="27"/>
      <c r="K10" s="30">
        <v>206.584</v>
      </c>
      <c r="L10" s="32">
        <v>1209.0319999999999</v>
      </c>
      <c r="M10" s="47">
        <v>1.5</v>
      </c>
      <c r="N10" s="9"/>
      <c r="O10" s="9"/>
      <c r="P10" s="9"/>
      <c r="Q10" s="9"/>
      <c r="R10" s="50">
        <f>(M10*'закладка тарифы по ТС'!$J$3)+(N10*'закладка тарифы по ТС'!$L$3)+(O10*'закладка тарифы по ТС'!$O$3)+(P10*'закладка тарифы по ТС'!$P$3)</f>
        <v>1440</v>
      </c>
      <c r="S10" s="33">
        <f>(M10*'закладка тарифы по ТС'!$K$3)+(N10*'закладка тарифы по ТС'!$M$3)+(O10*'закладка тарифы по ТС'!$O$3)+(P10*'закладка тарифы по ТС'!$P$3)</f>
        <v>1200</v>
      </c>
      <c r="T10" s="33">
        <f>R10-S10</f>
        <v>240</v>
      </c>
      <c r="U10" s="1"/>
    </row>
    <row r="11" spans="1:21" x14ac:dyDescent="0.25">
      <c r="A11" s="62" t="s">
        <v>118</v>
      </c>
      <c r="B11" s="35" t="s">
        <v>80</v>
      </c>
      <c r="C11" s="29" t="s">
        <v>3</v>
      </c>
      <c r="D11" s="29" t="s">
        <v>97</v>
      </c>
      <c r="E11" s="36" t="s">
        <v>76</v>
      </c>
      <c r="F11" s="36" t="s">
        <v>77</v>
      </c>
      <c r="G11" s="36" t="s">
        <v>78</v>
      </c>
      <c r="H11" s="36" t="s">
        <v>39</v>
      </c>
      <c r="I11" s="36"/>
      <c r="J11" s="36"/>
      <c r="K11" s="37">
        <v>131.62200000000001</v>
      </c>
      <c r="L11" s="37">
        <v>0.14699999999999999</v>
      </c>
      <c r="M11" s="48">
        <v>1.5</v>
      </c>
      <c r="N11" s="38"/>
      <c r="O11" s="38">
        <v>1</v>
      </c>
      <c r="P11" s="38"/>
      <c r="Q11" s="38"/>
      <c r="R11" s="51">
        <f>(M11*'закладка тарифы по ТС'!$J$3)+(N11*'закладка тарифы по ТС'!$L$3)+(O11*'закладка тарифы по ТС'!$O$3)+(P11*'закладка тарифы по ТС'!$P$3)</f>
        <v>1820</v>
      </c>
      <c r="S11" s="39">
        <f>(M11*'закладка тарифы по ТС'!$K$3)+(N11*'закладка тарифы по ТС'!$M$3)+(O11*'закладка тарифы по ТС'!$O$3)+(P11*'закладка тарифы по ТС'!$P$3)</f>
        <v>1580</v>
      </c>
      <c r="T11" s="39">
        <f>R11-S11</f>
        <v>240</v>
      </c>
      <c r="U11" s="1"/>
    </row>
    <row r="12" spans="1:21" ht="135" x14ac:dyDescent="0.25">
      <c r="A12" s="62" t="s">
        <v>118</v>
      </c>
      <c r="B12" s="1" t="s">
        <v>94</v>
      </c>
      <c r="C12" s="29" t="s">
        <v>3</v>
      </c>
      <c r="D12" s="29" t="s">
        <v>98</v>
      </c>
      <c r="E12" s="27" t="s">
        <v>82</v>
      </c>
      <c r="F12" s="27" t="s">
        <v>83</v>
      </c>
      <c r="G12" s="27" t="s">
        <v>84</v>
      </c>
      <c r="H12" s="27" t="s">
        <v>39</v>
      </c>
      <c r="I12" s="27"/>
      <c r="J12" s="27"/>
      <c r="K12" s="30">
        <v>189.55199999999999</v>
      </c>
      <c r="L12" s="30">
        <v>0.13800000000000001</v>
      </c>
      <c r="M12" s="47">
        <v>0.5</v>
      </c>
      <c r="N12" s="9"/>
      <c r="O12" s="9"/>
      <c r="P12" s="9"/>
      <c r="Q12" s="33">
        <v>0</v>
      </c>
      <c r="R12" s="51">
        <f>(M12*'закладка тарифы по ТС'!$J$3)+(N12*'закладка тарифы по ТС'!$L$3)+(O12*'закладка тарифы по ТС'!$O$3)+(P12*'закладка тарифы по ТС'!$P$3)</f>
        <v>480</v>
      </c>
      <c r="S12" s="39">
        <f>(M12*'закладка тарифы по ТС'!$K$3)+(N12*'закладка тарифы по ТС'!$M$3)+(O12*'закладка тарифы по ТС'!$O$3)+(P12*'закладка тарифы по ТС'!$P$3)</f>
        <v>400</v>
      </c>
      <c r="T12" s="33">
        <f>R12-S12</f>
        <v>80</v>
      </c>
      <c r="U12" s="40" t="s">
        <v>85</v>
      </c>
    </row>
    <row r="13" spans="1:21" ht="112.5" x14ac:dyDescent="0.25">
      <c r="A13" s="62" t="s">
        <v>118</v>
      </c>
      <c r="B13" s="1" t="s">
        <v>94</v>
      </c>
      <c r="C13" s="29" t="s">
        <v>3</v>
      </c>
      <c r="D13" s="29" t="s">
        <v>98</v>
      </c>
      <c r="E13" s="27" t="s">
        <v>86</v>
      </c>
      <c r="F13" s="27" t="s">
        <v>87</v>
      </c>
      <c r="G13" s="27" t="s">
        <v>88</v>
      </c>
      <c r="H13" s="27" t="s">
        <v>39</v>
      </c>
      <c r="I13" s="27"/>
      <c r="J13" s="27"/>
      <c r="K13" s="26"/>
      <c r="L13" s="26"/>
      <c r="M13" s="47">
        <v>1</v>
      </c>
      <c r="N13" s="9">
        <v>0</v>
      </c>
      <c r="O13" s="9"/>
      <c r="P13" s="9">
        <v>1</v>
      </c>
      <c r="Q13" s="9"/>
      <c r="R13" s="50">
        <f>(M13*'закладка тарифы по ТС'!$J$3)+(N13*'закладка тарифы по ТС'!$L$3)+(O13*'закладка тарифы по ТС'!$O$3)+(P13*'закладка тарифы по ТС'!$P$3)</f>
        <v>1500</v>
      </c>
      <c r="S13" s="33">
        <f>(M13*'закладка тарифы по ТС'!$K$3)+(N13*'закладка тарифы по ТС'!$M$3)+(O13*'закладка тарифы по ТС'!$O$3)+(P13*'закладка тарифы по ТС'!$P$3)</f>
        <v>1340</v>
      </c>
      <c r="T13" s="33">
        <f t="shared" ref="T13:T14" si="0">R13-S13</f>
        <v>160</v>
      </c>
      <c r="U13" s="40" t="s">
        <v>89</v>
      </c>
    </row>
    <row r="14" spans="1:21" ht="146.25" x14ac:dyDescent="0.25">
      <c r="A14" s="62" t="s">
        <v>118</v>
      </c>
      <c r="B14" s="1" t="s">
        <v>94</v>
      </c>
      <c r="C14" s="29" t="s">
        <v>3</v>
      </c>
      <c r="D14" s="29" t="s">
        <v>98</v>
      </c>
      <c r="E14" s="27" t="s">
        <v>90</v>
      </c>
      <c r="F14" s="27" t="s">
        <v>91</v>
      </c>
      <c r="G14" s="27" t="s">
        <v>88</v>
      </c>
      <c r="H14" s="27" t="s">
        <v>39</v>
      </c>
      <c r="I14" s="27"/>
      <c r="J14" s="27"/>
      <c r="K14" s="41">
        <v>117.88</v>
      </c>
      <c r="L14" s="30">
        <v>5.6000000000000001E-2</v>
      </c>
      <c r="M14" s="47">
        <v>1</v>
      </c>
      <c r="N14" s="9">
        <v>0</v>
      </c>
      <c r="O14" s="9"/>
      <c r="P14" s="9"/>
      <c r="Q14" s="9"/>
      <c r="R14" s="50">
        <f>(M14*'закладка тарифы по ТС'!$J$3)+(N14*'закладка тарифы по ТС'!$L$3)+(O14*'закладка тарифы по ТС'!$O$3)+(P14*'закладка тарифы по ТС'!$P$3)</f>
        <v>960</v>
      </c>
      <c r="S14" s="33">
        <f>(M14*'закладка тарифы по ТС'!$K$3)+(N14*'закладка тарифы по ТС'!$M$3)+(O14*'закладка тарифы по ТС'!$O$3)+(P14*'закладка тарифы по ТС'!$P$3)</f>
        <v>800</v>
      </c>
      <c r="T14" s="33">
        <f t="shared" si="0"/>
        <v>160</v>
      </c>
      <c r="U14" s="40" t="s">
        <v>92</v>
      </c>
    </row>
    <row r="15" spans="1:21" s="42" customFormat="1" x14ac:dyDescent="0.25">
      <c r="A15" s="63"/>
      <c r="M15" s="49"/>
      <c r="R15" s="49"/>
    </row>
    <row r="16" spans="1:21" x14ac:dyDescent="0.25">
      <c r="E16" s="67" t="s">
        <v>120</v>
      </c>
      <c r="H16" s="93" t="s">
        <v>119</v>
      </c>
      <c r="I16" s="93"/>
      <c r="J16" s="93"/>
      <c r="K16" s="93"/>
    </row>
    <row r="17" spans="1:20" x14ac:dyDescent="0.25">
      <c r="B17" t="s">
        <v>81</v>
      </c>
    </row>
    <row r="18" spans="1:20" ht="35.25" customHeight="1" x14ac:dyDescent="0.25"/>
    <row r="19" spans="1:20" ht="38.25" x14ac:dyDescent="0.25">
      <c r="B19" s="28" t="s">
        <v>65</v>
      </c>
      <c r="C19" s="28" t="s">
        <v>99</v>
      </c>
      <c r="D19" s="28" t="s">
        <v>100</v>
      </c>
      <c r="E19" s="13" t="s">
        <v>122</v>
      </c>
      <c r="K19" s="28" t="s">
        <v>31</v>
      </c>
      <c r="L19" s="28" t="s">
        <v>32</v>
      </c>
      <c r="M19" s="46" t="s">
        <v>43</v>
      </c>
      <c r="N19" s="13" t="s">
        <v>44</v>
      </c>
      <c r="O19" s="13" t="s">
        <v>45</v>
      </c>
      <c r="P19" s="13" t="s">
        <v>46</v>
      </c>
      <c r="Q19" s="13" t="s">
        <v>49</v>
      </c>
      <c r="R19" s="43" t="s">
        <v>47</v>
      </c>
      <c r="S19" s="23" t="s">
        <v>33</v>
      </c>
      <c r="T19" s="23" t="s">
        <v>48</v>
      </c>
    </row>
    <row r="20" spans="1:20" s="49" customFormat="1" x14ac:dyDescent="0.25">
      <c r="A20" s="64"/>
      <c r="B20" s="53" t="s">
        <v>1</v>
      </c>
      <c r="C20" s="53" t="s">
        <v>52</v>
      </c>
      <c r="D20" s="44">
        <f>D21+D22</f>
        <v>7</v>
      </c>
      <c r="E20" s="68" t="s">
        <v>125</v>
      </c>
      <c r="K20" s="44">
        <f t="shared" ref="K20:L20" si="1">K21+K22</f>
        <v>1557.3870000000002</v>
      </c>
      <c r="L20" s="44">
        <f t="shared" si="1"/>
        <v>1211.8329999999999</v>
      </c>
      <c r="M20" s="44">
        <f>M21+M22</f>
        <v>9.5</v>
      </c>
      <c r="N20" s="44">
        <f t="shared" ref="N20" si="2">N21+N22</f>
        <v>0</v>
      </c>
      <c r="O20" s="44">
        <f t="shared" ref="O20:P20" si="3">O21+O22</f>
        <v>4</v>
      </c>
      <c r="P20" s="44">
        <f t="shared" si="3"/>
        <v>3</v>
      </c>
      <c r="Q20" s="44">
        <f t="shared" ref="Q20" si="4">Q21+Q22</f>
        <v>0</v>
      </c>
      <c r="R20" s="44">
        <f t="shared" ref="R20:S20" si="5">R21+R22</f>
        <v>12260</v>
      </c>
      <c r="S20" s="44">
        <f t="shared" si="5"/>
        <v>10740</v>
      </c>
      <c r="T20" s="44">
        <f t="shared" ref="T20" si="6">T21+T22</f>
        <v>1520</v>
      </c>
    </row>
    <row r="21" spans="1:20" x14ac:dyDescent="0.25">
      <c r="B21" s="29" t="s">
        <v>1</v>
      </c>
      <c r="C21" s="29" t="s">
        <v>97</v>
      </c>
      <c r="D21" s="52">
        <v>4</v>
      </c>
      <c r="E21" s="89">
        <v>45419</v>
      </c>
      <c r="K21" s="33">
        <f>K8+K9+K10+K11</f>
        <v>1249.9550000000002</v>
      </c>
      <c r="L21" s="33">
        <f t="shared" ref="L21:T21" si="7">L8+L9+L10+L11</f>
        <v>1211.6389999999999</v>
      </c>
      <c r="M21" s="50">
        <f t="shared" si="7"/>
        <v>7</v>
      </c>
      <c r="N21" s="33">
        <f t="shared" si="7"/>
        <v>0</v>
      </c>
      <c r="O21" s="33">
        <f t="shared" si="7"/>
        <v>4</v>
      </c>
      <c r="P21" s="33">
        <f t="shared" si="7"/>
        <v>2</v>
      </c>
      <c r="Q21" s="33">
        <f t="shared" si="7"/>
        <v>0</v>
      </c>
      <c r="R21" s="44">
        <f t="shared" si="7"/>
        <v>9320</v>
      </c>
      <c r="S21" s="33">
        <f t="shared" si="7"/>
        <v>8200</v>
      </c>
      <c r="T21" s="33">
        <f t="shared" si="7"/>
        <v>1120</v>
      </c>
    </row>
    <row r="22" spans="1:20" x14ac:dyDescent="0.25">
      <c r="B22" s="29" t="s">
        <v>1</v>
      </c>
      <c r="C22" s="29" t="s">
        <v>98</v>
      </c>
      <c r="D22" s="52">
        <v>3</v>
      </c>
      <c r="E22" s="89">
        <v>45420</v>
      </c>
      <c r="K22" s="33">
        <f>K12+K13+K14</f>
        <v>307.43200000000002</v>
      </c>
      <c r="L22" s="33">
        <f t="shared" ref="L22:T22" si="8">L12+L13+L14</f>
        <v>0.19400000000000001</v>
      </c>
      <c r="M22" s="50">
        <f t="shared" si="8"/>
        <v>2.5</v>
      </c>
      <c r="N22" s="33">
        <f t="shared" si="8"/>
        <v>0</v>
      </c>
      <c r="O22" s="33">
        <f t="shared" si="8"/>
        <v>0</v>
      </c>
      <c r="P22" s="33">
        <f t="shared" si="8"/>
        <v>1</v>
      </c>
      <c r="Q22" s="33">
        <f t="shared" si="8"/>
        <v>0</v>
      </c>
      <c r="R22" s="44">
        <f t="shared" si="8"/>
        <v>2940</v>
      </c>
      <c r="S22" s="33">
        <f t="shared" si="8"/>
        <v>2540</v>
      </c>
      <c r="T22" s="33">
        <f t="shared" si="8"/>
        <v>400</v>
      </c>
    </row>
    <row r="24" spans="1:20" ht="58.5" customHeight="1" x14ac:dyDescent="0.25">
      <c r="B24" s="94" t="s">
        <v>190</v>
      </c>
      <c r="C24" s="94"/>
      <c r="D24" s="94"/>
      <c r="E24" s="94"/>
      <c r="F24" s="94"/>
      <c r="G24" s="94"/>
      <c r="H24" s="94"/>
      <c r="I24" s="94"/>
      <c r="J24" s="94"/>
      <c r="K24" s="94"/>
      <c r="M24" s="45" t="s">
        <v>102</v>
      </c>
      <c r="N24" s="92" t="s">
        <v>101</v>
      </c>
      <c r="O24" s="92"/>
      <c r="P24" s="92"/>
    </row>
    <row r="25" spans="1:20" x14ac:dyDescent="0.25">
      <c r="A25" s="91"/>
      <c r="B25" s="91"/>
      <c r="C25" s="91"/>
      <c r="D25" s="91"/>
      <c r="E25" s="91"/>
      <c r="F25" s="91"/>
      <c r="G25" s="91"/>
      <c r="H25" s="91"/>
      <c r="I25" s="22"/>
    </row>
    <row r="26" spans="1:20" x14ac:dyDescent="0.25">
      <c r="A26" s="65" t="s">
        <v>188</v>
      </c>
    </row>
    <row r="29" spans="1:20" ht="60" customHeight="1" x14ac:dyDescent="0.25">
      <c r="A29" s="95" t="s">
        <v>192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</row>
  </sheetData>
  <mergeCells count="5">
    <mergeCell ref="A25:H25"/>
    <mergeCell ref="N24:P24"/>
    <mergeCell ref="H16:K16"/>
    <mergeCell ref="B24:K24"/>
    <mergeCell ref="A29:N29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31"/>
  <sheetViews>
    <sheetView workbookViewId="0">
      <selection activeCell="A3" sqref="A3"/>
    </sheetView>
  </sheetViews>
  <sheetFormatPr defaultRowHeight="15" x14ac:dyDescent="0.25"/>
  <cols>
    <col min="2" max="2" width="10.42578125" bestFit="1" customWidth="1"/>
    <col min="7" max="7" width="20" customWidth="1"/>
    <col min="11" max="11" width="10.85546875" bestFit="1" customWidth="1"/>
    <col min="18" max="18" width="11.28515625" bestFit="1" customWidth="1"/>
    <col min="20" max="20" width="12.85546875" bestFit="1" customWidth="1"/>
    <col min="21" max="21" width="21.7109375" bestFit="1" customWidth="1"/>
    <col min="22" max="22" width="31.7109375" bestFit="1" customWidth="1"/>
    <col min="23" max="23" width="18.85546875" bestFit="1" customWidth="1"/>
    <col min="25" max="25" width="17.42578125" bestFit="1" customWidth="1"/>
    <col min="26" max="26" width="25.140625" bestFit="1" customWidth="1"/>
  </cols>
  <sheetData>
    <row r="2" spans="1:1" x14ac:dyDescent="0.25">
      <c r="A2" s="77" t="s">
        <v>170</v>
      </c>
    </row>
    <row r="3" spans="1:1" x14ac:dyDescent="0.25">
      <c r="A3" s="77" t="s">
        <v>171</v>
      </c>
    </row>
    <row r="4" spans="1:1" x14ac:dyDescent="0.25">
      <c r="A4" s="77" t="s">
        <v>184</v>
      </c>
    </row>
    <row r="27" spans="1:34" x14ac:dyDescent="0.25">
      <c r="A27" s="77" t="s">
        <v>169</v>
      </c>
      <c r="P27" s="78" t="s">
        <v>168</v>
      </c>
    </row>
    <row r="28" spans="1:34" x14ac:dyDescent="0.25">
      <c r="A28" s="69" t="s">
        <v>20</v>
      </c>
      <c r="B28" s="73" t="s">
        <v>126</v>
      </c>
      <c r="C28" s="69" t="s">
        <v>127</v>
      </c>
      <c r="D28" s="69" t="s">
        <v>128</v>
      </c>
      <c r="E28" s="69" t="s">
        <v>129</v>
      </c>
      <c r="F28" s="69" t="s">
        <v>130</v>
      </c>
      <c r="G28" s="73" t="s">
        <v>131</v>
      </c>
      <c r="H28" s="73" t="s">
        <v>132</v>
      </c>
      <c r="I28" s="69" t="s">
        <v>133</v>
      </c>
      <c r="J28" s="69" t="s">
        <v>134</v>
      </c>
      <c r="K28" s="73" t="s">
        <v>135</v>
      </c>
      <c r="L28" s="69" t="s">
        <v>136</v>
      </c>
      <c r="M28" s="69" t="s">
        <v>137</v>
      </c>
      <c r="N28" s="69" t="s">
        <v>138</v>
      </c>
      <c r="O28" s="69" t="s">
        <v>139</v>
      </c>
      <c r="P28" s="73" t="s">
        <v>140</v>
      </c>
      <c r="Q28" s="73" t="s">
        <v>141</v>
      </c>
      <c r="R28" s="73" t="s">
        <v>142</v>
      </c>
      <c r="S28" s="69" t="s">
        <v>143</v>
      </c>
      <c r="T28" s="73" t="s">
        <v>144</v>
      </c>
      <c r="U28" s="73" t="s">
        <v>145</v>
      </c>
      <c r="V28" s="73" t="s">
        <v>146</v>
      </c>
      <c r="W28" s="73" t="s">
        <v>147</v>
      </c>
      <c r="X28" s="69" t="s">
        <v>148</v>
      </c>
      <c r="Y28" s="73" t="s">
        <v>149</v>
      </c>
      <c r="Z28" s="73" t="s">
        <v>150</v>
      </c>
      <c r="AA28" s="69" t="s">
        <v>151</v>
      </c>
      <c r="AB28" s="69" t="s">
        <v>152</v>
      </c>
      <c r="AC28" s="69" t="s">
        <v>153</v>
      </c>
      <c r="AD28" s="69" t="s">
        <v>154</v>
      </c>
      <c r="AE28" s="69" t="s">
        <v>155</v>
      </c>
      <c r="AF28" s="69" t="s">
        <v>156</v>
      </c>
      <c r="AG28" s="69" t="s">
        <v>157</v>
      </c>
      <c r="AH28" s="69" t="s">
        <v>158</v>
      </c>
    </row>
    <row r="29" spans="1:34" x14ac:dyDescent="0.25">
      <c r="A29" s="70">
        <v>1</v>
      </c>
      <c r="B29" s="74" t="s">
        <v>159</v>
      </c>
      <c r="C29" s="71"/>
      <c r="D29" s="71"/>
      <c r="E29" s="72"/>
      <c r="F29" s="71"/>
      <c r="G29" s="74" t="s">
        <v>160</v>
      </c>
      <c r="H29" s="74" t="s">
        <v>161</v>
      </c>
      <c r="I29" s="71"/>
      <c r="J29" s="72"/>
      <c r="K29" s="75">
        <v>1</v>
      </c>
      <c r="L29" s="71"/>
      <c r="M29" s="71" t="s">
        <v>162</v>
      </c>
      <c r="N29" s="71"/>
      <c r="O29" s="72"/>
      <c r="P29" s="76">
        <v>9320</v>
      </c>
      <c r="Q29" s="76">
        <v>9320</v>
      </c>
      <c r="R29" s="74" t="s">
        <v>163</v>
      </c>
      <c r="S29" s="72"/>
      <c r="T29" s="76">
        <v>9320</v>
      </c>
      <c r="U29" s="76">
        <v>9320</v>
      </c>
      <c r="V29" s="74" t="s">
        <v>164</v>
      </c>
      <c r="W29" s="74" t="s">
        <v>165</v>
      </c>
      <c r="X29" s="71"/>
      <c r="Y29" s="74" t="s">
        <v>166</v>
      </c>
      <c r="Z29" s="74" t="s">
        <v>167</v>
      </c>
      <c r="AA29" s="71"/>
      <c r="AB29" s="71"/>
      <c r="AC29" s="71"/>
      <c r="AD29" s="71"/>
      <c r="AE29" s="71"/>
      <c r="AF29" s="71"/>
      <c r="AG29" s="71"/>
      <c r="AH29" s="71"/>
    </row>
    <row r="31" spans="1:34" x14ac:dyDescent="0.25">
      <c r="A31" t="s">
        <v>186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opLeftCell="A52" workbookViewId="0">
      <selection activeCell="B55" sqref="B55"/>
    </sheetView>
  </sheetViews>
  <sheetFormatPr defaultRowHeight="15" x14ac:dyDescent="0.25"/>
  <cols>
    <col min="1" max="1" width="2.28515625" bestFit="1" customWidth="1"/>
    <col min="2" max="2" width="11.7109375" bestFit="1" customWidth="1"/>
    <col min="3" max="3" width="10.85546875" bestFit="1" customWidth="1"/>
    <col min="4" max="5" width="7" bestFit="1" customWidth="1"/>
    <col min="6" max="7" width="11.28515625" bestFit="1" customWidth="1"/>
    <col min="8" max="8" width="12.85546875" bestFit="1" customWidth="1"/>
    <col min="9" max="9" width="21.7109375" bestFit="1" customWidth="1"/>
    <col min="10" max="10" width="25.140625" bestFit="1" customWidth="1"/>
    <col min="11" max="11" width="51.140625" bestFit="1" customWidth="1"/>
    <col min="12" max="12" width="51.28515625" bestFit="1" customWidth="1"/>
    <col min="13" max="13" width="9.85546875" bestFit="1" customWidth="1"/>
    <col min="14" max="14" width="18" bestFit="1" customWidth="1"/>
    <col min="15" max="15" width="63.140625" bestFit="1" customWidth="1"/>
  </cols>
  <sheetData>
    <row r="1" spans="2:2" x14ac:dyDescent="0.25">
      <c r="B1" t="s">
        <v>181</v>
      </c>
    </row>
    <row r="2" spans="2:2" x14ac:dyDescent="0.25">
      <c r="B2" s="77" t="s">
        <v>182</v>
      </c>
    </row>
    <row r="3" spans="2:2" x14ac:dyDescent="0.25">
      <c r="B3" s="77" t="s">
        <v>185</v>
      </c>
    </row>
    <row r="4" spans="2:2" ht="31.5" customHeight="1" x14ac:dyDescent="0.25"/>
    <row r="30" spans="1:15" x14ac:dyDescent="0.25">
      <c r="B30" t="s">
        <v>180</v>
      </c>
    </row>
    <row r="32" spans="1:15" x14ac:dyDescent="0.25">
      <c r="A32" s="79" t="s">
        <v>20</v>
      </c>
      <c r="B32" s="79" t="s">
        <v>172</v>
      </c>
      <c r="C32" s="79" t="s">
        <v>135</v>
      </c>
      <c r="D32" s="85" t="s">
        <v>140</v>
      </c>
      <c r="E32" s="85" t="s">
        <v>141</v>
      </c>
      <c r="F32" s="79" t="s">
        <v>142</v>
      </c>
      <c r="G32" s="79" t="s">
        <v>173</v>
      </c>
      <c r="H32" s="85" t="s">
        <v>144</v>
      </c>
      <c r="I32" s="85" t="s">
        <v>145</v>
      </c>
      <c r="J32" s="85" t="s">
        <v>150</v>
      </c>
      <c r="K32" s="85" t="s">
        <v>174</v>
      </c>
      <c r="L32" s="79" t="s">
        <v>148</v>
      </c>
      <c r="M32" s="79" t="s">
        <v>175</v>
      </c>
      <c r="N32" s="79" t="s">
        <v>176</v>
      </c>
      <c r="O32" s="79" t="s">
        <v>177</v>
      </c>
    </row>
    <row r="33" spans="1:15" x14ac:dyDescent="0.25">
      <c r="A33" s="80">
        <v>1</v>
      </c>
      <c r="B33" s="83" t="s">
        <v>178</v>
      </c>
      <c r="C33" s="84">
        <v>1</v>
      </c>
      <c r="D33" s="86">
        <v>3420</v>
      </c>
      <c r="E33" s="86">
        <v>3420</v>
      </c>
      <c r="F33" s="81" t="s">
        <v>163</v>
      </c>
      <c r="G33" s="82"/>
      <c r="H33" s="86">
        <v>3420</v>
      </c>
      <c r="I33" s="86">
        <v>3420</v>
      </c>
      <c r="J33" s="74" t="s">
        <v>167</v>
      </c>
      <c r="K33" s="83" t="s">
        <v>179</v>
      </c>
      <c r="L33" s="81"/>
      <c r="M33" s="81"/>
      <c r="N33" s="81"/>
      <c r="O33" s="81"/>
    </row>
    <row r="35" spans="1:15" x14ac:dyDescent="0.25">
      <c r="B35" s="87" t="s">
        <v>183</v>
      </c>
    </row>
    <row r="36" spans="1:15" x14ac:dyDescent="0.25">
      <c r="B36" s="87" t="s">
        <v>187</v>
      </c>
    </row>
    <row r="54" spans="2:2" x14ac:dyDescent="0.25">
      <c r="B54" s="78" t="s">
        <v>201</v>
      </c>
    </row>
    <row r="55" spans="2:2" x14ac:dyDescent="0.25">
      <c r="B55" s="7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ТЗ</vt:lpstr>
      <vt:lpstr>закладка тарифы по ТС</vt:lpstr>
      <vt:lpstr>доп. колонки в зад.на перевозку</vt:lpstr>
      <vt:lpstr>обработка(документ) Сверка с ТК</vt:lpstr>
      <vt:lpstr>ПТУ</vt:lpstr>
      <vt:lpstr>Пр.У и Пр.А.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Борисова Ольга</dc:creator>
  <cp:lastModifiedBy>Резервный пользователь</cp:lastModifiedBy>
  <dcterms:created xsi:type="dcterms:W3CDTF">2024-05-07T07:25:34Z</dcterms:created>
  <dcterms:modified xsi:type="dcterms:W3CDTF">2024-05-24T11:19:05Z</dcterms:modified>
</cp:coreProperties>
</file>