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июль" sheetId="1" r:id="rId1"/>
    <sheet name="Лист2" sheetId="2" r:id="rId2"/>
    <sheet name="Лист3" sheetId="3" r:id="rId3"/>
  </sheets>
  <definedNames>
    <definedName name="_xlnm._FilterDatabase" localSheetId="0" hidden="1">июль!$A$1:$AC$3</definedName>
  </definedNames>
  <calcPr calcId="145621"/>
</workbook>
</file>

<file path=xl/calcChain.xml><?xml version="1.0" encoding="utf-8"?>
<calcChain xmlns="http://schemas.openxmlformats.org/spreadsheetml/2006/main">
  <c r="E2" i="1" l="1"/>
  <c r="D2" i="1"/>
  <c r="H3" i="1" l="1"/>
  <c r="J3" i="1"/>
  <c r="J2" i="1"/>
  <c r="H2" i="1"/>
  <c r="L3" i="1" l="1"/>
  <c r="M3" i="1" s="1"/>
  <c r="N3" i="1" s="1"/>
  <c r="L2" i="1"/>
  <c r="M2" i="1" s="1"/>
  <c r="N2" i="1" s="1"/>
  <c r="AD2" i="1" s="1"/>
  <c r="P3" i="1" l="1"/>
  <c r="Q3" i="1" s="1"/>
  <c r="R3" i="1" s="1"/>
  <c r="S3" i="1" s="1"/>
  <c r="AD3" i="1"/>
  <c r="P2" i="1"/>
  <c r="Q2" i="1" s="1"/>
  <c r="R2" i="1" s="1"/>
  <c r="S2" i="1" s="1"/>
</calcChain>
</file>

<file path=xl/sharedStrings.xml><?xml version="1.0" encoding="utf-8"?>
<sst xmlns="http://schemas.openxmlformats.org/spreadsheetml/2006/main" count="46" uniqueCount="45">
  <si>
    <t>Дата</t>
  </si>
  <si>
    <t>Покупатель</t>
  </si>
  <si>
    <t>Поставщик</t>
  </si>
  <si>
    <t>Перевозчик</t>
  </si>
  <si>
    <t>Данные водителя и а/м</t>
  </si>
  <si>
    <t>Номер т/н</t>
  </si>
  <si>
    <t>Статус т/н</t>
  </si>
  <si>
    <t>Объем (л)</t>
  </si>
  <si>
    <t>Примечание</t>
  </si>
  <si>
    <t>Наименование товара</t>
  </si>
  <si>
    <t>Вес (кг)</t>
  </si>
  <si>
    <t>Сумма, руб</t>
  </si>
  <si>
    <t>**Плотность (кг/дм3)</t>
  </si>
  <si>
    <t>Торговый агент</t>
  </si>
  <si>
    <t>Нефтехим</t>
  </si>
  <si>
    <t>Нефтебаза/НПЗ</t>
  </si>
  <si>
    <t>ТПБ</t>
  </si>
  <si>
    <r>
      <t xml:space="preserve">ТЗР </t>
    </r>
    <r>
      <rPr>
        <b/>
        <sz val="8"/>
        <color theme="1"/>
        <rFont val="Times New Roman"/>
        <family val="1"/>
        <charset val="204"/>
      </rPr>
      <t>(транспортно-заготовительные расходы)</t>
    </r>
    <r>
      <rPr>
        <b/>
        <sz val="11"/>
        <color theme="1"/>
        <rFont val="Calibri"/>
        <family val="2"/>
        <charset val="204"/>
        <scheme val="minor"/>
      </rPr>
      <t xml:space="preserve"> руб/л</t>
    </r>
  </si>
  <si>
    <t>РегионРозница</t>
  </si>
  <si>
    <t>Серпухов</t>
  </si>
  <si>
    <t>самовывоз</t>
  </si>
  <si>
    <t>Попов Е.В.</t>
  </si>
  <si>
    <t>Недостача</t>
  </si>
  <si>
    <t>Спэшлтехник</t>
  </si>
  <si>
    <t>ДТ сорт С вид 3</t>
  </si>
  <si>
    <t>ТД Сундукофъ</t>
  </si>
  <si>
    <t>ЯНОС</t>
  </si>
  <si>
    <t>Кузин Е.Б.</t>
  </si>
  <si>
    <t>ИП Русяев + ТСС Логистик</t>
  </si>
  <si>
    <t>не подписан</t>
  </si>
  <si>
    <t>Люберцы</t>
  </si>
  <si>
    <t>Южнопортовая</t>
  </si>
  <si>
    <t>Рентабельность продаж</t>
  </si>
  <si>
    <t>Цена б/ТЗР (руб/л)</t>
  </si>
  <si>
    <t>Сумма б/ТЗР, руб</t>
  </si>
  <si>
    <t>Сумма ТЗР, руб</t>
  </si>
  <si>
    <t>Цена б/ТЗР (руб/кг)</t>
  </si>
  <si>
    <t>**Цена закупки (руб/кг)</t>
  </si>
  <si>
    <t>Маржа б/ТЗР (руб/кг)</t>
  </si>
  <si>
    <t>Сумма маржи б/ТЗР (руб/кг)</t>
  </si>
  <si>
    <t>Маржа б/НДФЛ</t>
  </si>
  <si>
    <t>Бонус, руб</t>
  </si>
  <si>
    <t>Цена продажи (руб/л)</t>
  </si>
  <si>
    <t>Цена продажи (руб/кг)</t>
  </si>
  <si>
    <t>Адрес доставки (пункт слива)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</si>
</sst>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u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EFBA1"/>
        <bgColor indexed="64"/>
      </patternFill>
    </fill>
    <fill>
      <patternFill patternType="solid">
        <fgColor rgb="FF98D8B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2" xfId="0" applyBorder="1"/>
    <xf numFmtId="4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6" xfId="0" applyBorder="1"/>
    <xf numFmtId="3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1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EFBA1"/>
      <color rgb="FF98D8BB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RowHeight="14.4" x14ac:dyDescent="0.3"/>
  <cols>
    <col min="1" max="1" width="12" customWidth="1"/>
    <col min="2" max="2" width="17.6640625" style="2" customWidth="1"/>
    <col min="3" max="3" width="21.44140625" style="2" customWidth="1"/>
    <col min="4" max="4" width="12.44140625" style="8" customWidth="1"/>
    <col min="5" max="7" width="12.88671875" style="6" customWidth="1"/>
    <col min="8" max="8" width="12" style="5" customWidth="1"/>
    <col min="9" max="9" width="11.21875" style="6" customWidth="1"/>
    <col min="10" max="10" width="10.88671875" style="5" customWidth="1"/>
    <col min="11" max="11" width="12.109375" style="2" customWidth="1"/>
    <col min="12" max="12" width="12.6640625" style="5" customWidth="1"/>
    <col min="13" max="14" width="10.5546875" style="5" customWidth="1"/>
    <col min="15" max="15" width="11.6640625" style="43" customWidth="1"/>
    <col min="16" max="16" width="9" style="5" bestFit="1" customWidth="1"/>
    <col min="17" max="17" width="13.88671875" style="5" customWidth="1"/>
    <col min="18" max="18" width="9.88671875" style="5" bestFit="1" customWidth="1"/>
    <col min="19" max="19" width="10.44140625" style="6" bestFit="1" customWidth="1"/>
    <col min="20" max="21" width="12.77734375" customWidth="1"/>
    <col min="22" max="22" width="19.33203125" customWidth="1"/>
    <col min="23" max="23" width="23.88671875" customWidth="1"/>
    <col min="24" max="25" width="14.33203125" customWidth="1"/>
    <col min="26" max="26" width="13.44140625" style="2" customWidth="1"/>
    <col min="27" max="27" width="13.44140625" customWidth="1"/>
    <col min="28" max="28" width="12.77734375" customWidth="1"/>
    <col min="29" max="29" width="13.77734375" customWidth="1"/>
  </cols>
  <sheetData>
    <row r="1" spans="1:30" s="35" customFormat="1" ht="64.2" thickBot="1" x14ac:dyDescent="0.35">
      <c r="A1" s="13" t="s">
        <v>0</v>
      </c>
      <c r="B1" s="13" t="s">
        <v>1</v>
      </c>
      <c r="C1" s="25" t="s">
        <v>9</v>
      </c>
      <c r="D1" s="26" t="s">
        <v>7</v>
      </c>
      <c r="E1" s="27" t="s">
        <v>42</v>
      </c>
      <c r="F1" s="28" t="s">
        <v>10</v>
      </c>
      <c r="G1" s="27" t="s">
        <v>43</v>
      </c>
      <c r="H1" s="29" t="s">
        <v>11</v>
      </c>
      <c r="I1" s="30" t="s">
        <v>17</v>
      </c>
      <c r="J1" s="31" t="s">
        <v>35</v>
      </c>
      <c r="K1" s="36" t="s">
        <v>12</v>
      </c>
      <c r="L1" s="31" t="s">
        <v>34</v>
      </c>
      <c r="M1" s="31" t="s">
        <v>33</v>
      </c>
      <c r="N1" s="31" t="s">
        <v>36</v>
      </c>
      <c r="O1" s="37" t="s">
        <v>37</v>
      </c>
      <c r="P1" s="31" t="s">
        <v>38</v>
      </c>
      <c r="Q1" s="31" t="s">
        <v>39</v>
      </c>
      <c r="R1" s="31" t="s">
        <v>40</v>
      </c>
      <c r="S1" s="32" t="s">
        <v>41</v>
      </c>
      <c r="T1" s="33" t="s">
        <v>2</v>
      </c>
      <c r="U1" s="33" t="s">
        <v>15</v>
      </c>
      <c r="V1" s="33" t="s">
        <v>3</v>
      </c>
      <c r="W1" s="33" t="s">
        <v>4</v>
      </c>
      <c r="X1" s="33" t="s">
        <v>44</v>
      </c>
      <c r="Y1" s="33" t="s">
        <v>22</v>
      </c>
      <c r="Z1" s="33" t="s">
        <v>5</v>
      </c>
      <c r="AA1" s="13" t="s">
        <v>13</v>
      </c>
      <c r="AB1" s="13" t="s">
        <v>6</v>
      </c>
      <c r="AC1" s="34" t="s">
        <v>8</v>
      </c>
      <c r="AD1" s="46" t="s">
        <v>32</v>
      </c>
    </row>
    <row r="2" spans="1:30" x14ac:dyDescent="0.3">
      <c r="A2" s="44">
        <v>41456</v>
      </c>
      <c r="B2" s="4" t="s">
        <v>14</v>
      </c>
      <c r="C2" s="41" t="s">
        <v>16</v>
      </c>
      <c r="D2" s="19">
        <f>F2/K2</f>
        <v>16350.059737156513</v>
      </c>
      <c r="E2" s="20">
        <f>G2*K2</f>
        <v>23.770799999999998</v>
      </c>
      <c r="F2" s="21">
        <v>13685</v>
      </c>
      <c r="G2" s="22">
        <v>28.4</v>
      </c>
      <c r="H2" s="12">
        <f>D2*E2</f>
        <v>388654</v>
      </c>
      <c r="I2" s="7">
        <v>0</v>
      </c>
      <c r="J2" s="23">
        <f>D2*I2</f>
        <v>0</v>
      </c>
      <c r="K2" s="9">
        <v>0.83699999999999997</v>
      </c>
      <c r="L2" s="3">
        <f t="shared" ref="L2" si="0">H2-J2</f>
        <v>388654</v>
      </c>
      <c r="M2" s="3">
        <f>L2/D2</f>
        <v>23.770799999999998</v>
      </c>
      <c r="N2" s="3">
        <f>M2/K2</f>
        <v>28.4</v>
      </c>
      <c r="O2" s="42">
        <v>27.3</v>
      </c>
      <c r="P2" s="3">
        <f t="shared" ref="P2" si="1">N2-O2</f>
        <v>1.0999999999999979</v>
      </c>
      <c r="Q2" s="23">
        <f>D2*P2</f>
        <v>17985.065710872128</v>
      </c>
      <c r="R2" s="3">
        <f>Q2*(1-13%)</f>
        <v>15647.007168458751</v>
      </c>
      <c r="S2" s="24">
        <f t="shared" ref="S2:S3" si="2">R2*10%</f>
        <v>1564.7007168458751</v>
      </c>
      <c r="T2" s="15" t="s">
        <v>18</v>
      </c>
      <c r="U2" s="38" t="s">
        <v>19</v>
      </c>
      <c r="V2" s="17" t="s">
        <v>20</v>
      </c>
      <c r="W2" s="40"/>
      <c r="X2" s="1" t="s">
        <v>30</v>
      </c>
      <c r="Y2" s="1"/>
      <c r="Z2" s="4">
        <v>120</v>
      </c>
      <c r="AA2" s="14" t="s">
        <v>21</v>
      </c>
      <c r="AB2" s="1" t="s">
        <v>29</v>
      </c>
      <c r="AC2" s="1"/>
      <c r="AD2" s="45">
        <f>N2/O2</f>
        <v>1.0402930402930401</v>
      </c>
    </row>
    <row r="3" spans="1:30" x14ac:dyDescent="0.3">
      <c r="A3" s="10">
        <v>41459</v>
      </c>
      <c r="B3" s="4" t="s">
        <v>23</v>
      </c>
      <c r="C3" s="41" t="s">
        <v>24</v>
      </c>
      <c r="D3" s="19">
        <v>17088</v>
      </c>
      <c r="E3" s="20">
        <v>26.3</v>
      </c>
      <c r="F3" s="21"/>
      <c r="G3" s="22"/>
      <c r="H3" s="12">
        <f t="shared" ref="H3" si="3">D3*E3</f>
        <v>449414.40000000002</v>
      </c>
      <c r="I3" s="7">
        <v>1.2</v>
      </c>
      <c r="J3" s="23">
        <f t="shared" ref="J3" si="4">D3*I3</f>
        <v>20505.599999999999</v>
      </c>
      <c r="K3" s="9">
        <v>0.82299999999999995</v>
      </c>
      <c r="L3" s="3">
        <f t="shared" ref="L3" si="5">H3-J3</f>
        <v>428908.80000000005</v>
      </c>
      <c r="M3" s="3">
        <f t="shared" ref="M3" si="6">L3/D3</f>
        <v>25.1</v>
      </c>
      <c r="N3" s="3">
        <f t="shared" ref="N3" si="7">M3/K3</f>
        <v>30.49817739975699</v>
      </c>
      <c r="O3" s="42">
        <v>27.9</v>
      </c>
      <c r="P3" s="3">
        <f t="shared" ref="P3" si="8">N3-O3</f>
        <v>2.5981773997569917</v>
      </c>
      <c r="Q3" s="23">
        <f t="shared" ref="Q3" si="9">D3*P3</f>
        <v>44397.655407047474</v>
      </c>
      <c r="R3" s="3">
        <f t="shared" ref="R3" si="10">Q3*(1-18%)*(1-13%)</f>
        <v>31673.287367387671</v>
      </c>
      <c r="S3" s="24">
        <f t="shared" si="2"/>
        <v>3167.3287367387675</v>
      </c>
      <c r="T3" s="16" t="s">
        <v>25</v>
      </c>
      <c r="U3" s="39" t="s">
        <v>26</v>
      </c>
      <c r="V3" s="18" t="s">
        <v>28</v>
      </c>
      <c r="W3" s="11"/>
      <c r="X3" s="1" t="s">
        <v>31</v>
      </c>
      <c r="Y3" s="1"/>
      <c r="Z3" s="4">
        <v>121</v>
      </c>
      <c r="AA3" s="14" t="s">
        <v>27</v>
      </c>
      <c r="AB3" s="1" t="s">
        <v>29</v>
      </c>
      <c r="AC3" s="1"/>
      <c r="AD3" s="45">
        <f t="shared" ref="AD3" si="11">N3/O3</f>
        <v>1.0931246379841215</v>
      </c>
    </row>
  </sheetData>
  <autoFilter ref="A1:AC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июль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2013-07-19T07:15:48Z</dcterms:created>
  <dcterms:modified xsi:type="dcterms:W3CDTF">2013-07-22T08:09:32Z</dcterms:modified>
</cp:coreProperties>
</file>