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FF7437AE-3D76-4FB1-8771-1B609F75E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Вкладка 1" sheetId="2" r:id="rId2"/>
    <sheet name="Вкладка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3" i="1" l="1"/>
  <c r="D52" i="1" l="1"/>
  <c r="D44" i="1"/>
  <c r="D36" i="1" l="1"/>
  <c r="D11" i="1"/>
  <c r="D7" i="1"/>
  <c r="D50" i="1" s="1"/>
  <c r="D27" i="1"/>
  <c r="D51" i="1" s="1"/>
  <c r="D53" i="1" s="1"/>
  <c r="D54" i="1" l="1"/>
  <c r="D20" i="1"/>
  <c r="D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Lana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Lana:</t>
        </r>
        <r>
          <rPr>
            <sz val="9"/>
            <color indexed="81"/>
            <rFont val="Tahoma"/>
            <family val="2"/>
            <charset val="204"/>
          </rPr>
          <t xml:space="preserve">
дата начала формирование отчета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Lana:</t>
        </r>
        <r>
          <rPr>
            <sz val="9"/>
            <color indexed="81"/>
            <rFont val="Tahoma"/>
            <family val="2"/>
            <charset val="204"/>
          </rPr>
          <t xml:space="preserve">
дата окончания формирования отчета</t>
        </r>
      </text>
    </comment>
  </commentList>
</comments>
</file>

<file path=xl/sharedStrings.xml><?xml version="1.0" encoding="utf-8"?>
<sst xmlns="http://schemas.openxmlformats.org/spreadsheetml/2006/main" count="67" uniqueCount="62">
  <si>
    <t>Наименование показателя</t>
  </si>
  <si>
    <t>АКТИВ</t>
  </si>
  <si>
    <t>на дату начала</t>
  </si>
  <si>
    <t xml:space="preserve">на дату окончания </t>
  </si>
  <si>
    <t>Товарные запасы по с/с</t>
  </si>
  <si>
    <t xml:space="preserve">ОТЧЕТ делается без учета между организациями </t>
  </si>
  <si>
    <t>БАЛАНС</t>
  </si>
  <si>
    <t>(сделать возможность формировать общий отчет и выбирать (ставить галочки) по всем складам. Берется из отчета Себестоимость товаров предприятия (скрин во вкладке 1)</t>
  </si>
  <si>
    <t>Денежные средства и денежные эквиваленты</t>
  </si>
  <si>
    <t xml:space="preserve">           = денежные средства в кассах</t>
  </si>
  <si>
    <t xml:space="preserve">           = денежные средства на счетах</t>
  </si>
  <si>
    <t>БЕЗ ПРИХОДА И РАСХОДА ЗА ПЕРИОД</t>
  </si>
  <si>
    <t>(сделать возможность формировать общий отчет и выбирать (ставить галочки) по всем кассам Берется из отчета Денежные средства на банковских счетах и в кассах (скрин во вкладке21)</t>
  </si>
  <si>
    <t>Дебиторская задолженность</t>
  </si>
  <si>
    <t xml:space="preserve"> = Расчёты с поставщиками</t>
  </si>
  <si>
    <t xml:space="preserve"> = Расчёты с покупателями</t>
  </si>
  <si>
    <t xml:space="preserve"> = Расчёты с персоналом по оплате труда</t>
  </si>
  <si>
    <t xml:space="preserve"> = Расчёты с подотчётными лицами</t>
  </si>
  <si>
    <t xml:space="preserve"> = Расчёты по налогам и сборам</t>
  </si>
  <si>
    <t>Кредиторская задолженность</t>
  </si>
  <si>
    <t xml:space="preserve"> = Расходы будущих периодов</t>
  </si>
  <si>
    <t>Заемные средства</t>
  </si>
  <si>
    <t>4.</t>
  </si>
  <si>
    <t>5.</t>
  </si>
  <si>
    <t>Финансовые вложение (займы выданные)</t>
  </si>
  <si>
    <t>Прочие оборотные акты</t>
  </si>
  <si>
    <t>Капитал (вклады учредителей)</t>
  </si>
  <si>
    <t xml:space="preserve"> = Задолженность перед поставщиками</t>
  </si>
  <si>
    <t xml:space="preserve"> = Задолженность по налогам и сборам</t>
  </si>
  <si>
    <t xml:space="preserve"> = Задолженность по оплате труда</t>
  </si>
  <si>
    <t>Сумма прибыли к распределению</t>
  </si>
  <si>
    <t>Прибыль и убыток</t>
  </si>
  <si>
    <t>Нераспределенная прибыль / убыток</t>
  </si>
  <si>
    <t>Выплаченные дивиденды</t>
  </si>
  <si>
    <t xml:space="preserve"> = Авансы  покупателей</t>
  </si>
  <si>
    <t>Займ из расчетов по криптокошельку</t>
  </si>
  <si>
    <t xml:space="preserve"> = Задолженность подотчётным лицам</t>
  </si>
  <si>
    <t>Из ведомости по финасовым инструментам (плюсои идет)</t>
  </si>
  <si>
    <t>Из ведомости по финасовым инструментам (минусом идет) и разбить по вкладчикам в разрезе</t>
  </si>
  <si>
    <t>Из ведомости по финасовым инструментам (минусом идет) и разбить по заемчикам  в разрезе</t>
  </si>
  <si>
    <t>Из ведомости расчетов с клиентами. Конечный остаток - Наш долг. С возможность в разрезе контрагентов</t>
  </si>
  <si>
    <t>Из ведомости расчетов с поставщиками  Конечный остаток - Наш долг.  С возможность в разрезе контрагентов</t>
  </si>
  <si>
    <t>Из ведомости расчетов с клиентами. Конечный остаток - Долг клиента.  С возможность в разрезе контрагентов</t>
  </si>
  <si>
    <t>Из ведомости расчетов с поставщиками  Конечный остаток - Долг поставшика.  С возможность в разрезе контрагентов</t>
  </si>
  <si>
    <t>Из ведомости по денежным средствам у подотчетных лиц.  С возможность в разрезе подотчтников</t>
  </si>
  <si>
    <t>Фин результат- упр баланс - строка налоги - карточка актива пассива в разрезе. Конечное сальдо</t>
  </si>
  <si>
    <t>Фин результат- упр баланс - строка оплата труда</t>
  </si>
  <si>
    <t>Фин результат- упр баланс - строка Дивиденты</t>
  </si>
  <si>
    <t>Фин результат- упр баланс - строка Расходы будущих периодов</t>
  </si>
  <si>
    <t>чужим</t>
  </si>
  <si>
    <t xml:space="preserve">ПАССИВ - </t>
  </si>
  <si>
    <t>Фин результат- упр баланс - строка налоги - карточка актива пассива в разрезе. Конечное сальдо. (в скобках это в пассив без скобок это актив</t>
  </si>
  <si>
    <t xml:space="preserve">из отчета Доходы предприяти за период с начала деятельности и по текущую дату отчета - цифра прибыли </t>
  </si>
  <si>
    <t>вычисление Прибыль и убыток - Выплаченные дивиденды = Нераспределенная прибыль / убыток</t>
  </si>
  <si>
    <t>Конт1</t>
  </si>
  <si>
    <t>Конт2</t>
  </si>
  <si>
    <t>Конт3</t>
  </si>
  <si>
    <t>Орг1</t>
  </si>
  <si>
    <t>Орг5</t>
  </si>
  <si>
    <t>Орг4</t>
  </si>
  <si>
    <t>Орг3</t>
  </si>
  <si>
    <t>Орг2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</si>
</sst>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40" fontId="6" fillId="2" borderId="1" xfId="1" applyNumberFormat="1" applyFont="1" applyFill="1" applyBorder="1" applyAlignment="1">
      <alignment horizontal="right" vertical="top"/>
    </xf>
    <xf numFmtId="4" fontId="7" fillId="3" borderId="1" xfId="1" applyNumberFormat="1" applyFont="1" applyFill="1" applyBorder="1" applyAlignment="1">
      <alignment horizontal="right" vertical="top"/>
    </xf>
    <xf numFmtId="4" fontId="0" fillId="0" borderId="0" xfId="0" applyNumberFormat="1"/>
    <xf numFmtId="164" fontId="0" fillId="0" borderId="0" xfId="0" applyNumberFormat="1"/>
    <xf numFmtId="0" fontId="0" fillId="4" borderId="0" xfId="0" applyFill="1" applyAlignment="1">
      <alignment horizontal="right"/>
    </xf>
    <xf numFmtId="0" fontId="0" fillId="4" borderId="0" xfId="0" applyFill="1"/>
    <xf numFmtId="40" fontId="6" fillId="4" borderId="1" xfId="1" applyNumberFormat="1" applyFont="1" applyFill="1" applyBorder="1" applyAlignment="1">
      <alignment horizontal="right" vertical="top"/>
    </xf>
    <xf numFmtId="0" fontId="0" fillId="5" borderId="0" xfId="0" applyFill="1" applyAlignment="1">
      <alignment horizontal="right"/>
    </xf>
    <xf numFmtId="0" fontId="1" fillId="5" borderId="0" xfId="0" applyFont="1" applyFill="1"/>
    <xf numFmtId="0" fontId="0" fillId="5" borderId="0" xfId="0" applyFill="1"/>
    <xf numFmtId="40" fontId="6" fillId="5" borderId="1" xfId="1" applyNumberFormat="1" applyFont="1" applyFill="1" applyBorder="1" applyAlignment="1">
      <alignment horizontal="right" vertical="top"/>
    </xf>
    <xf numFmtId="0" fontId="4" fillId="5" borderId="0" xfId="0" applyFont="1" applyFill="1" applyAlignment="1">
      <alignment vertical="center" wrapText="1"/>
    </xf>
    <xf numFmtId="40" fontId="0" fillId="5" borderId="0" xfId="0" applyNumberFormat="1" applyFill="1"/>
    <xf numFmtId="4" fontId="6" fillId="2" borderId="1" xfId="1" applyNumberFormat="1" applyFont="1" applyFill="1" applyBorder="1" applyAlignment="1">
      <alignment horizontal="right" vertical="top"/>
    </xf>
    <xf numFmtId="0" fontId="9" fillId="0" borderId="0" xfId="0" applyFont="1"/>
    <xf numFmtId="0" fontId="10" fillId="0" borderId="0" xfId="0" applyFont="1"/>
    <xf numFmtId="40" fontId="0" fillId="0" borderId="0" xfId="0" applyNumberFormat="1"/>
    <xf numFmtId="0" fontId="11" fillId="0" borderId="0" xfId="0" applyFont="1"/>
    <xf numFmtId="0" fontId="8" fillId="0" borderId="0" xfId="0" applyFont="1"/>
    <xf numFmtId="0" fontId="8" fillId="6" borderId="0" xfId="0" applyFont="1" applyFill="1"/>
    <xf numFmtId="40" fontId="12" fillId="2" borderId="1" xfId="1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312686</xdr:colOff>
      <xdr:row>35</xdr:row>
      <xdr:rowOff>1128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13114286" cy="6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313219</xdr:colOff>
      <xdr:row>24</xdr:row>
      <xdr:rowOff>69950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8847619" cy="4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tabSelected="1" workbookViewId="0">
      <selection activeCell="F11" sqref="F11"/>
    </sheetView>
  </sheetViews>
  <sheetFormatPr defaultRowHeight="15" x14ac:dyDescent="0.25"/>
  <cols>
    <col min="1" max="1" width="8.85546875" style="2"/>
    <col min="2" max="2" width="42.5703125" customWidth="1"/>
    <col min="3" max="3" width="23.42578125" customWidth="1"/>
    <col min="4" max="4" width="24.5703125" customWidth="1"/>
    <col min="5" max="5" width="15.28515625" customWidth="1"/>
    <col min="6" max="6" width="151.7109375" customWidth="1"/>
  </cols>
  <sheetData>
    <row r="2" spans="1:6" x14ac:dyDescent="0.25">
      <c r="F2" s="23" t="s">
        <v>5</v>
      </c>
    </row>
    <row r="3" spans="1:6" x14ac:dyDescent="0.25">
      <c r="B3" s="25" t="s">
        <v>6</v>
      </c>
      <c r="C3" s="25"/>
      <c r="D3" s="25"/>
    </row>
    <row r="5" spans="1:6" x14ac:dyDescent="0.25">
      <c r="B5" t="s">
        <v>0</v>
      </c>
      <c r="C5" t="s">
        <v>2</v>
      </c>
      <c r="D5" t="s">
        <v>3</v>
      </c>
    </row>
    <row r="6" spans="1:6" x14ac:dyDescent="0.25">
      <c r="B6" s="1" t="s">
        <v>1</v>
      </c>
    </row>
    <row r="7" spans="1:6" x14ac:dyDescent="0.25">
      <c r="A7" s="8">
        <v>1</v>
      </c>
      <c r="B7" s="9" t="s">
        <v>8</v>
      </c>
      <c r="C7" s="9"/>
      <c r="D7" s="10">
        <f>D8+D9</f>
        <v>5375914.1799999997</v>
      </c>
      <c r="F7" t="s">
        <v>12</v>
      </c>
    </row>
    <row r="8" spans="1:6" x14ac:dyDescent="0.25">
      <c r="B8" t="s">
        <v>9</v>
      </c>
      <c r="D8" s="4">
        <v>1196731.95</v>
      </c>
    </row>
    <row r="9" spans="1:6" x14ac:dyDescent="0.25">
      <c r="B9" t="s">
        <v>10</v>
      </c>
      <c r="D9" s="4">
        <v>4179182.23</v>
      </c>
    </row>
    <row r="10" spans="1:6" x14ac:dyDescent="0.25">
      <c r="A10" s="8">
        <v>2</v>
      </c>
      <c r="B10" s="9" t="s">
        <v>4</v>
      </c>
      <c r="C10" s="9"/>
      <c r="D10" s="10">
        <v>48457517.649999999</v>
      </c>
      <c r="F10" t="s">
        <v>7</v>
      </c>
    </row>
    <row r="11" spans="1:6" x14ac:dyDescent="0.25">
      <c r="A11" s="8">
        <v>3</v>
      </c>
      <c r="B11" s="9" t="s">
        <v>13</v>
      </c>
      <c r="C11" s="9"/>
      <c r="D11" s="10">
        <f>SUM(D12:D16)</f>
        <v>60809096.910000004</v>
      </c>
    </row>
    <row r="12" spans="1:6" x14ac:dyDescent="0.25">
      <c r="B12" t="s">
        <v>15</v>
      </c>
      <c r="D12" s="4">
        <v>18907076.66</v>
      </c>
      <c r="F12" t="s">
        <v>42</v>
      </c>
    </row>
    <row r="13" spans="1:6" x14ac:dyDescent="0.25">
      <c r="B13" t="s">
        <v>14</v>
      </c>
      <c r="D13" s="4">
        <v>34215610.840000004</v>
      </c>
      <c r="F13" t="s">
        <v>43</v>
      </c>
    </row>
    <row r="14" spans="1:6" x14ac:dyDescent="0.25">
      <c r="B14" t="s">
        <v>17</v>
      </c>
      <c r="D14" s="4">
        <v>7686409.4100000011</v>
      </c>
      <c r="F14" t="s">
        <v>44</v>
      </c>
    </row>
    <row r="15" spans="1:6" x14ac:dyDescent="0.25">
      <c r="B15" t="s">
        <v>18</v>
      </c>
      <c r="D15" s="4">
        <v>0</v>
      </c>
      <c r="F15" t="s">
        <v>45</v>
      </c>
    </row>
    <row r="16" spans="1:6" x14ac:dyDescent="0.25">
      <c r="B16" t="s">
        <v>16</v>
      </c>
      <c r="D16" s="4">
        <v>0</v>
      </c>
      <c r="F16" t="s">
        <v>46</v>
      </c>
    </row>
    <row r="17" spans="1:6" x14ac:dyDescent="0.25">
      <c r="A17" s="8" t="s">
        <v>22</v>
      </c>
      <c r="B17" s="9" t="s">
        <v>24</v>
      </c>
      <c r="C17" s="9"/>
      <c r="D17" s="10">
        <v>1300000</v>
      </c>
      <c r="F17" t="s">
        <v>37</v>
      </c>
    </row>
    <row r="18" spans="1:6" x14ac:dyDescent="0.25">
      <c r="A18" s="8" t="s">
        <v>23</v>
      </c>
      <c r="B18" s="9" t="s">
        <v>25</v>
      </c>
      <c r="C18" s="9"/>
      <c r="D18" s="10"/>
    </row>
    <row r="19" spans="1:6" x14ac:dyDescent="0.25">
      <c r="B19" t="s">
        <v>20</v>
      </c>
      <c r="D19" s="17">
        <v>3237085.04</v>
      </c>
      <c r="F19" t="s">
        <v>48</v>
      </c>
    </row>
    <row r="20" spans="1:6" x14ac:dyDescent="0.25">
      <c r="A20" s="11"/>
      <c r="B20" s="12"/>
      <c r="C20" s="13"/>
      <c r="D20" s="14">
        <f>D7+D10+D11+D17+D19</f>
        <v>119179613.78000002</v>
      </c>
    </row>
    <row r="22" spans="1:6" x14ac:dyDescent="0.25">
      <c r="B22" t="s">
        <v>50</v>
      </c>
      <c r="D22" s="4"/>
    </row>
    <row r="23" spans="1:6" x14ac:dyDescent="0.25">
      <c r="A23" s="8"/>
      <c r="B23" s="9" t="s">
        <v>26</v>
      </c>
      <c r="C23" s="9"/>
      <c r="D23" s="10">
        <f>D24+D25+D26</f>
        <v>24347002.5</v>
      </c>
      <c r="F23" t="s">
        <v>38</v>
      </c>
    </row>
    <row r="24" spans="1:6" x14ac:dyDescent="0.25">
      <c r="B24" t="s">
        <v>54</v>
      </c>
      <c r="D24" s="4">
        <v>4127041.07</v>
      </c>
    </row>
    <row r="25" spans="1:6" x14ac:dyDescent="0.25">
      <c r="B25" t="s">
        <v>55</v>
      </c>
      <c r="D25" s="4">
        <v>7664410.7199999997</v>
      </c>
    </row>
    <row r="26" spans="1:6" x14ac:dyDescent="0.25">
      <c r="B26" t="s">
        <v>56</v>
      </c>
      <c r="D26" s="4">
        <v>12555550.710000001</v>
      </c>
    </row>
    <row r="27" spans="1:6" x14ac:dyDescent="0.25">
      <c r="A27" s="8"/>
      <c r="B27" s="9" t="s">
        <v>21</v>
      </c>
      <c r="C27" s="9"/>
      <c r="D27" s="10">
        <f>D28+D29+D30+D31+D32+D33+D34+D35</f>
        <v>37073428.32</v>
      </c>
      <c r="F27" t="s">
        <v>39</v>
      </c>
    </row>
    <row r="28" spans="1:6" x14ac:dyDescent="0.25">
      <c r="B28" s="22" t="s">
        <v>57</v>
      </c>
      <c r="C28" s="22"/>
      <c r="D28" s="24">
        <v>4213639.3499999996</v>
      </c>
    </row>
    <row r="29" spans="1:6" x14ac:dyDescent="0.25">
      <c r="B29" s="22" t="s">
        <v>61</v>
      </c>
      <c r="C29" s="22"/>
      <c r="D29" s="24">
        <v>1300000</v>
      </c>
    </row>
    <row r="30" spans="1:6" x14ac:dyDescent="0.25">
      <c r="B30" s="22" t="s">
        <v>60</v>
      </c>
      <c r="C30" s="22"/>
      <c r="D30" s="24">
        <v>7010880.54</v>
      </c>
    </row>
    <row r="31" spans="1:6" x14ac:dyDescent="0.25">
      <c r="B31" t="s">
        <v>59</v>
      </c>
      <c r="D31" s="4">
        <v>6711905.8399999999</v>
      </c>
    </row>
    <row r="32" spans="1:6" x14ac:dyDescent="0.25">
      <c r="B32" t="s">
        <v>54</v>
      </c>
      <c r="D32" s="4">
        <v>4000000</v>
      </c>
    </row>
    <row r="33" spans="1:6" x14ac:dyDescent="0.25">
      <c r="B33" t="s">
        <v>55</v>
      </c>
      <c r="D33" s="4">
        <v>13549577.59</v>
      </c>
    </row>
    <row r="34" spans="1:6" x14ac:dyDescent="0.25">
      <c r="B34" s="22" t="s">
        <v>58</v>
      </c>
      <c r="C34" s="22"/>
      <c r="D34" s="24">
        <v>122200</v>
      </c>
    </row>
    <row r="35" spans="1:6" x14ac:dyDescent="0.25">
      <c r="B35" t="s">
        <v>35</v>
      </c>
      <c r="D35" s="4">
        <v>165225</v>
      </c>
    </row>
    <row r="36" spans="1:6" x14ac:dyDescent="0.25">
      <c r="A36" s="8"/>
      <c r="B36" s="9" t="s">
        <v>19</v>
      </c>
      <c r="C36" s="9"/>
      <c r="D36" s="10">
        <f>SUM(D37:D41)</f>
        <v>18729202.48</v>
      </c>
    </row>
    <row r="37" spans="1:6" x14ac:dyDescent="0.25">
      <c r="B37" t="s">
        <v>34</v>
      </c>
      <c r="D37" s="4">
        <v>8900330.0999999996</v>
      </c>
      <c r="F37" t="s">
        <v>40</v>
      </c>
    </row>
    <row r="38" spans="1:6" x14ac:dyDescent="0.25">
      <c r="B38" t="s">
        <v>27</v>
      </c>
      <c r="D38" s="4">
        <v>2094120.8</v>
      </c>
      <c r="F38" t="s">
        <v>41</v>
      </c>
    </row>
    <row r="39" spans="1:6" x14ac:dyDescent="0.25">
      <c r="B39" t="s">
        <v>36</v>
      </c>
      <c r="D39" s="4">
        <v>69710.399999999994</v>
      </c>
      <c r="F39" t="s">
        <v>44</v>
      </c>
    </row>
    <row r="40" spans="1:6" x14ac:dyDescent="0.25">
      <c r="B40" t="s">
        <v>28</v>
      </c>
      <c r="D40" s="4">
        <v>7517141.2999999998</v>
      </c>
      <c r="F40" t="s">
        <v>51</v>
      </c>
    </row>
    <row r="41" spans="1:6" x14ac:dyDescent="0.25">
      <c r="B41" t="s">
        <v>29</v>
      </c>
      <c r="D41" s="4">
        <v>147899.88</v>
      </c>
      <c r="F41" t="s">
        <v>46</v>
      </c>
    </row>
    <row r="42" spans="1:6" x14ac:dyDescent="0.25">
      <c r="D42" s="4"/>
    </row>
    <row r="43" spans="1:6" x14ac:dyDescent="0.25">
      <c r="B43" t="s">
        <v>31</v>
      </c>
      <c r="D43" s="5">
        <v>52497756.740000002</v>
      </c>
      <c r="F43" t="s">
        <v>52</v>
      </c>
    </row>
    <row r="44" spans="1:6" x14ac:dyDescent="0.25">
      <c r="B44" t="s">
        <v>32</v>
      </c>
      <c r="D44" s="4">
        <f>D43-D45</f>
        <v>39447636.740000002</v>
      </c>
      <c r="F44" t="s">
        <v>53</v>
      </c>
    </row>
    <row r="45" spans="1:6" x14ac:dyDescent="0.25">
      <c r="B45" t="s">
        <v>33</v>
      </c>
      <c r="D45" s="4">
        <v>13050120</v>
      </c>
      <c r="F45" t="s">
        <v>47</v>
      </c>
    </row>
    <row r="46" spans="1:6" x14ac:dyDescent="0.25">
      <c r="B46" s="3" t="s">
        <v>30</v>
      </c>
    </row>
    <row r="47" spans="1:6" x14ac:dyDescent="0.25">
      <c r="A47" s="11"/>
      <c r="B47" s="15"/>
      <c r="C47" s="13"/>
      <c r="D47" s="16">
        <f>D23+D27+D36+D43-D45</f>
        <v>119597270.03999999</v>
      </c>
      <c r="E47" s="5"/>
    </row>
    <row r="49" spans="2:6" x14ac:dyDescent="0.25">
      <c r="D49" s="7"/>
      <c r="E49" s="6"/>
    </row>
    <row r="50" spans="2:6" x14ac:dyDescent="0.25">
      <c r="D50" s="7">
        <f>D7+D10+D11+D17</f>
        <v>115942528.74000001</v>
      </c>
    </row>
    <row r="51" spans="2:6" x14ac:dyDescent="0.25">
      <c r="C51" s="7"/>
      <c r="D51" s="7">
        <f>D27+D36</f>
        <v>55802630.799999997</v>
      </c>
      <c r="E51" t="s">
        <v>49</v>
      </c>
    </row>
    <row r="52" spans="2:6" x14ac:dyDescent="0.25">
      <c r="C52" s="7"/>
      <c r="D52" s="20">
        <f>D23</f>
        <v>24347002.5</v>
      </c>
    </row>
    <row r="53" spans="2:6" x14ac:dyDescent="0.25">
      <c r="C53" s="7"/>
      <c r="D53" s="7">
        <f>SUM(D51:D52)</f>
        <v>80149633.299999997</v>
      </c>
    </row>
    <row r="54" spans="2:6" ht="15.75" x14ac:dyDescent="0.25">
      <c r="B54" s="18"/>
      <c r="D54" s="20">
        <f>D50-D53</f>
        <v>35792895.440000013</v>
      </c>
      <c r="F54" s="19"/>
    </row>
    <row r="55" spans="2:6" ht="15.75" x14ac:dyDescent="0.25">
      <c r="B55" s="19"/>
      <c r="D55" s="7"/>
      <c r="F55" s="19"/>
    </row>
    <row r="56" spans="2:6" x14ac:dyDescent="0.25">
      <c r="D56" s="6"/>
    </row>
    <row r="57" spans="2:6" x14ac:dyDescent="0.25">
      <c r="B57" s="21"/>
      <c r="D57" s="6"/>
      <c r="F57" s="21"/>
    </row>
  </sheetData>
  <mergeCells count="1">
    <mergeCell ref="B3:D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8"/>
  <sheetViews>
    <sheetView workbookViewId="0">
      <selection activeCell="D38" sqref="D38"/>
    </sheetView>
  </sheetViews>
  <sheetFormatPr defaultRowHeight="15" x14ac:dyDescent="0.25"/>
  <sheetData>
    <row r="38" spans="4:4" x14ac:dyDescent="0.25">
      <c r="D38" t="s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8"/>
  <sheetViews>
    <sheetView workbookViewId="0">
      <selection activeCell="D41" sqref="D41"/>
    </sheetView>
  </sheetViews>
  <sheetFormatPr defaultRowHeight="15" x14ac:dyDescent="0.25"/>
  <sheetData>
    <row r="28" spans="3:3" x14ac:dyDescent="0.25">
      <c r="C28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Вкладка 1</vt:lpstr>
      <vt:lpstr>Вкладка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</dc:creator>
  <cp:lastModifiedBy>User1</cp:lastModifiedBy>
  <dcterms:created xsi:type="dcterms:W3CDTF">2025-06-06T10:19:06Z</dcterms:created>
  <dcterms:modified xsi:type="dcterms:W3CDTF">2025-08-22T12:04:43Z</dcterms:modified>
</cp:coreProperties>
</file>